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C:\Users\sebwr\Public First Dropbox\Policy and Research Team\Polling\Client Tables\ABFTables\2 - UK Highstreet\"/>
    </mc:Choice>
  </mc:AlternateContent>
  <xr:revisionPtr revIDLastSave="0" documentId="13_ncr:1_{8643AF04-81C8-42F0-95E6-5CCC9AB88CA5}" xr6:coauthVersionLast="45" xr6:coauthVersionMax="45" xr10:uidLastSave="{00000000-0000-0000-0000-000000000000}"/>
  <bookViews>
    <workbookView xWindow="33150" yWindow="2415" windowWidth="9315" windowHeight="2115" xr2:uid="{00000000-000D-0000-FFFF-FFFF00000000}"/>
  </bookViews>
  <sheets>
    <sheet name="Methodology" sheetId="90" r:id="rId1"/>
    <sheet name="Contents" sheetId="1" r:id="rId2"/>
    <sheet name="Full Results" sheetId="2" r:id="rId3"/>
    <sheet name="Table 1" sheetId="3" r:id="rId4"/>
    <sheet name="Table 2" sheetId="4" r:id="rId5"/>
    <sheet name="Table 3" sheetId="5" r:id="rId6"/>
    <sheet name="Table 4" sheetId="6" r:id="rId7"/>
    <sheet name="Table 5" sheetId="7" r:id="rId8"/>
    <sheet name="Table 6" sheetId="8" r:id="rId9"/>
    <sheet name="Table 7" sheetId="9" r:id="rId10"/>
    <sheet name="Table 8" sheetId="10" r:id="rId11"/>
    <sheet name="Table 9" sheetId="11" r:id="rId12"/>
    <sheet name="Table 10" sheetId="12" r:id="rId13"/>
    <sheet name="Table 11" sheetId="13" r:id="rId14"/>
    <sheet name="Table 12" sheetId="14" r:id="rId15"/>
    <sheet name="Table 13" sheetId="15" r:id="rId16"/>
    <sheet name="Table 14" sheetId="16" r:id="rId17"/>
    <sheet name="Table 15" sheetId="17" r:id="rId18"/>
    <sheet name="Table 16" sheetId="18" r:id="rId19"/>
    <sheet name="Table 17" sheetId="19" r:id="rId20"/>
    <sheet name="Table 18" sheetId="20" r:id="rId21"/>
    <sheet name="Table 19" sheetId="21" r:id="rId22"/>
    <sheet name="Table 20" sheetId="22" r:id="rId23"/>
    <sheet name="Table 21" sheetId="23" r:id="rId24"/>
    <sheet name="Table 22" sheetId="24" r:id="rId25"/>
    <sheet name="Table 23" sheetId="25" r:id="rId26"/>
    <sheet name="Table 24" sheetId="26" r:id="rId27"/>
    <sheet name="Table 25" sheetId="27" r:id="rId28"/>
    <sheet name="Table 26" sheetId="28" r:id="rId29"/>
    <sheet name="Table 27" sheetId="29" r:id="rId30"/>
    <sheet name="Table 28" sheetId="30" r:id="rId31"/>
    <sheet name="Table 29" sheetId="31" r:id="rId32"/>
    <sheet name="Table 30" sheetId="32" r:id="rId33"/>
    <sheet name="Table 31" sheetId="33" r:id="rId34"/>
    <sheet name="Table 32" sheetId="34" r:id="rId35"/>
    <sheet name="Table 33" sheetId="35" r:id="rId36"/>
    <sheet name="Table 34" sheetId="36" r:id="rId37"/>
    <sheet name="Table 35" sheetId="37" r:id="rId38"/>
    <sheet name="Table 36" sheetId="38" r:id="rId39"/>
    <sheet name="Table 37" sheetId="39" r:id="rId40"/>
    <sheet name="Table 38" sheetId="40" r:id="rId41"/>
    <sheet name="Table 39" sheetId="41" r:id="rId42"/>
    <sheet name="Table 40" sheetId="42" r:id="rId43"/>
    <sheet name="Table 41" sheetId="43" r:id="rId44"/>
    <sheet name="Table 42" sheetId="44" r:id="rId45"/>
    <sheet name="Table 43" sheetId="45" r:id="rId46"/>
    <sheet name="Table 44" sheetId="46" r:id="rId47"/>
    <sheet name="Table 45" sheetId="47" r:id="rId48"/>
    <sheet name="Table 46" sheetId="48" r:id="rId49"/>
    <sheet name="Table 47" sheetId="49" r:id="rId50"/>
    <sheet name="Table 48" sheetId="50" r:id="rId51"/>
    <sheet name="Table 49" sheetId="51" r:id="rId52"/>
    <sheet name="Table 50" sheetId="52" r:id="rId53"/>
    <sheet name="Table 51" sheetId="53" r:id="rId54"/>
    <sheet name="Table 52" sheetId="54" r:id="rId55"/>
    <sheet name="Table 53" sheetId="55" r:id="rId56"/>
    <sheet name="Table 54" sheetId="56" r:id="rId57"/>
    <sheet name="Table 55" sheetId="57" r:id="rId58"/>
    <sheet name="Table 56" sheetId="58" r:id="rId59"/>
    <sheet name="Table 57" sheetId="59" r:id="rId60"/>
    <sheet name="Table 58" sheetId="60" r:id="rId61"/>
    <sheet name="Table 59" sheetId="61" r:id="rId62"/>
    <sheet name="Table 60" sheetId="62" r:id="rId63"/>
    <sheet name="Table 61" sheetId="63" r:id="rId64"/>
    <sheet name="Table 62" sheetId="64" r:id="rId65"/>
    <sheet name="Table 63" sheetId="65" r:id="rId66"/>
    <sheet name="Table 64" sheetId="66" r:id="rId67"/>
    <sheet name="Table 65" sheetId="67" r:id="rId68"/>
    <sheet name="Table 66" sheetId="68" r:id="rId69"/>
    <sheet name="Table 67" sheetId="69" r:id="rId70"/>
    <sheet name="Table 68" sheetId="70" r:id="rId71"/>
    <sheet name="Table 69" sheetId="71" r:id="rId72"/>
    <sheet name="Table 70" sheetId="72" r:id="rId73"/>
    <sheet name="Table 71" sheetId="73" r:id="rId74"/>
    <sheet name="Table 72" sheetId="74" r:id="rId75"/>
    <sheet name="Table 73" sheetId="75" r:id="rId76"/>
    <sheet name="Table 74" sheetId="76" r:id="rId77"/>
    <sheet name="Table 75" sheetId="77" r:id="rId78"/>
    <sheet name="Table 76" sheetId="78" r:id="rId79"/>
    <sheet name="Table 77" sheetId="79" r:id="rId80"/>
    <sheet name="Table 78" sheetId="80" r:id="rId81"/>
    <sheet name="Table 79" sheetId="81" r:id="rId82"/>
    <sheet name="Table 80" sheetId="82" r:id="rId83"/>
    <sheet name="Table 81" sheetId="83" r:id="rId84"/>
    <sheet name="Table 82" sheetId="84" r:id="rId85"/>
    <sheet name="Table 83" sheetId="85" r:id="rId86"/>
    <sheet name="Table 84" sheetId="86" r:id="rId87"/>
    <sheet name="Table 85" sheetId="87" r:id="rId88"/>
    <sheet name="Table 86" sheetId="88" r:id="rId89"/>
    <sheet name="Table 87" sheetId="89" r:id="rId9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89" l="1"/>
  <c r="B18" i="88"/>
  <c r="B19" i="87"/>
  <c r="B19" i="86"/>
  <c r="B19" i="85"/>
  <c r="B19" i="84"/>
  <c r="B19" i="83"/>
  <c r="B19" i="82"/>
  <c r="B19" i="81"/>
  <c r="B17" i="80"/>
  <c r="B17" i="79"/>
  <c r="B20" i="78"/>
  <c r="B20" i="77"/>
  <c r="B20" i="76"/>
  <c r="B20" i="75"/>
  <c r="B18" i="74"/>
  <c r="B16" i="73"/>
  <c r="B16" i="72"/>
  <c r="B16" i="71"/>
  <c r="B16" i="70"/>
  <c r="B16" i="69"/>
  <c r="B17" i="68"/>
  <c r="B16" i="67"/>
  <c r="B17" i="66"/>
  <c r="B17" i="65"/>
  <c r="B30" i="64"/>
  <c r="B26" i="63"/>
  <c r="B17" i="62"/>
  <c r="B17" i="61"/>
  <c r="B17" i="60"/>
  <c r="B24" i="59"/>
  <c r="B24" i="58"/>
  <c r="B24" i="57"/>
  <c r="B16" i="56"/>
  <c r="B27" i="55"/>
  <c r="B19" i="54"/>
  <c r="B17" i="53"/>
  <c r="B20" i="52"/>
  <c r="B22" i="51"/>
  <c r="B20" i="50"/>
  <c r="B20" i="49"/>
  <c r="B20" i="48"/>
  <c r="B20" i="47"/>
  <c r="B18" i="46"/>
  <c r="B20" i="45"/>
  <c r="B20" i="44"/>
  <c r="B20" i="43"/>
  <c r="B20" i="42"/>
  <c r="B18" i="41"/>
  <c r="B21" i="40"/>
  <c r="B21" i="39"/>
  <c r="B21" i="38"/>
  <c r="B21" i="37"/>
  <c r="B21" i="36"/>
  <c r="B21" i="35"/>
  <c r="B21" i="34"/>
  <c r="B21" i="33"/>
  <c r="B21" i="32"/>
  <c r="B21" i="31"/>
  <c r="B21" i="30"/>
  <c r="B21" i="29"/>
  <c r="B21" i="28"/>
  <c r="B21" i="27"/>
  <c r="B21" i="26"/>
  <c r="B21" i="25"/>
  <c r="B21" i="24"/>
  <c r="B19" i="23"/>
  <c r="B32" i="22"/>
  <c r="B26" i="21"/>
  <c r="B30" i="20"/>
  <c r="B21" i="19"/>
  <c r="B30" i="18"/>
  <c r="B19" i="17"/>
  <c r="B27" i="16"/>
  <c r="B27" i="15"/>
  <c r="B19" i="14"/>
  <c r="B20" i="13"/>
  <c r="B19" i="12"/>
  <c r="B30" i="11"/>
  <c r="B31" i="10"/>
  <c r="B25" i="9"/>
  <c r="B19" i="8"/>
  <c r="B19" i="7"/>
  <c r="B19" i="6"/>
  <c r="B19" i="5"/>
  <c r="B21" i="4"/>
  <c r="B29" i="3"/>
  <c r="E95" i="1"/>
  <c r="D95" i="1"/>
  <c r="E94" i="1"/>
  <c r="D94" i="1"/>
  <c r="E93" i="1"/>
  <c r="D93" i="1"/>
  <c r="E92" i="1"/>
  <c r="D92" i="1"/>
  <c r="E91" i="1"/>
  <c r="D91" i="1"/>
  <c r="E90" i="1"/>
  <c r="D90" i="1"/>
  <c r="E89" i="1"/>
  <c r="D89" i="1"/>
  <c r="E88" i="1"/>
  <c r="D88" i="1"/>
  <c r="E87" i="1"/>
  <c r="D87" i="1"/>
  <c r="D86" i="1"/>
  <c r="E85" i="1"/>
  <c r="D85" i="1"/>
  <c r="E84" i="1"/>
  <c r="D84" i="1"/>
  <c r="E83" i="1"/>
  <c r="D83" i="1"/>
  <c r="E82" i="1"/>
  <c r="D82" i="1"/>
  <c r="E81" i="1"/>
  <c r="D81" i="1"/>
  <c r="D80" i="1"/>
  <c r="E79" i="1"/>
  <c r="D79" i="1"/>
  <c r="E78" i="1"/>
  <c r="D78" i="1"/>
  <c r="E77" i="1"/>
  <c r="D77" i="1"/>
  <c r="E76" i="1"/>
  <c r="D76" i="1"/>
  <c r="E75" i="1"/>
  <c r="D75" i="1"/>
  <c r="E74" i="1"/>
  <c r="D74" i="1"/>
  <c r="E73" i="1"/>
  <c r="D73" i="1"/>
  <c r="E72" i="1"/>
  <c r="D72" i="1"/>
  <c r="E71" i="1"/>
  <c r="D71" i="1"/>
  <c r="E70" i="1"/>
  <c r="D70" i="1"/>
  <c r="E69" i="1"/>
  <c r="D69" i="1"/>
  <c r="E68" i="1"/>
  <c r="D68" i="1"/>
  <c r="E67" i="1"/>
  <c r="D67" i="1"/>
  <c r="E66" i="1"/>
  <c r="D66" i="1"/>
  <c r="E65" i="1"/>
  <c r="D65" i="1"/>
  <c r="E64" i="1"/>
  <c r="D64" i="1"/>
  <c r="E63" i="1"/>
  <c r="D63" i="1"/>
  <c r="E62" i="1"/>
  <c r="D62" i="1"/>
  <c r="E61" i="1"/>
  <c r="D61" i="1"/>
  <c r="E60" i="1"/>
  <c r="D60" i="1"/>
  <c r="E59" i="1"/>
  <c r="D59" i="1"/>
  <c r="E58" i="1"/>
  <c r="D58" i="1"/>
  <c r="E57" i="1"/>
  <c r="D57" i="1"/>
  <c r="E56" i="1"/>
  <c r="D56" i="1"/>
  <c r="E55" i="1"/>
  <c r="D55" i="1"/>
  <c r="E54" i="1"/>
  <c r="D54" i="1"/>
  <c r="E53" i="1"/>
  <c r="D53" i="1"/>
  <c r="D52" i="1"/>
  <c r="E51" i="1"/>
  <c r="D51" i="1"/>
  <c r="E50" i="1"/>
  <c r="D50" i="1"/>
  <c r="E49" i="1"/>
  <c r="D49" i="1"/>
  <c r="E48" i="1"/>
  <c r="D48" i="1"/>
  <c r="D47" i="1"/>
  <c r="E46" i="1"/>
  <c r="D46" i="1"/>
  <c r="E45" i="1"/>
  <c r="D45" i="1"/>
  <c r="E44" i="1"/>
  <c r="D44" i="1"/>
  <c r="E43" i="1"/>
  <c r="D43" i="1"/>
  <c r="E42" i="1"/>
  <c r="D42" i="1"/>
  <c r="E41" i="1"/>
  <c r="D41" i="1"/>
  <c r="E40" i="1"/>
  <c r="D40" i="1"/>
  <c r="E39" i="1"/>
  <c r="D39" i="1"/>
  <c r="E38" i="1"/>
  <c r="D38" i="1"/>
  <c r="E37" i="1"/>
  <c r="D37" i="1"/>
  <c r="E36" i="1"/>
  <c r="D36" i="1"/>
  <c r="E35" i="1"/>
  <c r="D35" i="1"/>
  <c r="E34" i="1"/>
  <c r="D34" i="1"/>
  <c r="E33" i="1"/>
  <c r="D33" i="1"/>
  <c r="E32" i="1"/>
  <c r="D32" i="1"/>
  <c r="E31" i="1"/>
  <c r="D31" i="1"/>
  <c r="E30" i="1"/>
  <c r="D30"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 r="E10" i="1"/>
  <c r="D10" i="1"/>
  <c r="E9" i="1"/>
  <c r="D9" i="1"/>
  <c r="D6" i="1"/>
</calcChain>
</file>

<file path=xl/sharedStrings.xml><?xml version="1.0" encoding="utf-8"?>
<sst xmlns="http://schemas.openxmlformats.org/spreadsheetml/2006/main" count="5822" uniqueCount="478">
  <si>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</si>
  <si>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</si>
  <si>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</si>
  <si>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</si>
  <si>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</si>
  <si>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</si>
  <si>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</si>
  <si>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</si>
  <si>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</si>
  <si>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</si>
  <si>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</si>
  <si>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</si>
  <si>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</si>
  <si>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</si>
  <si>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</si>
  <si>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</si>
  <si>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</si>
  <si>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</si>
  <si>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</si>
  <si>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</si>
  <si>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Greater London</t>
  </si>
  <si>
    <t>South East</t>
  </si>
  <si>
    <t>South West</t>
  </si>
  <si>
    <t>East of England</t>
  </si>
  <si>
    <t>East Midlands</t>
  </si>
  <si>
    <t>West Midlands</t>
  </si>
  <si>
    <t>Yorkshire and the Humber</t>
  </si>
  <si>
    <t>North East</t>
  </si>
  <si>
    <t>North West</t>
  </si>
  <si>
    <t>Scotland</t>
  </si>
  <si>
    <t>Wales</t>
  </si>
  <si>
    <t>Northern Ireland</t>
  </si>
  <si>
    <t>Urban/City Centre</t>
  </si>
  <si>
    <t>Suburbs</t>
  </si>
  <si>
    <t>Large Town</t>
  </si>
  <si>
    <t>Small Town</t>
  </si>
  <si>
    <t>Village</t>
  </si>
  <si>
    <t>Rural Area</t>
  </si>
  <si>
    <t>Leave</t>
  </si>
  <si>
    <t>Remain</t>
  </si>
  <si>
    <t>I did not vote</t>
  </si>
  <si>
    <t>Conservative</t>
  </si>
  <si>
    <t>Labour</t>
  </si>
  <si>
    <t>Liberal Democrats</t>
  </si>
  <si>
    <t>Gender</t>
  </si>
  <si>
    <t>Age</t>
  </si>
  <si>
    <t>Social Grade</t>
  </si>
  <si>
    <t>Region</t>
  </si>
  <si>
    <t>Area</t>
  </si>
  <si>
    <t>EU 2016 Vote</t>
  </si>
  <si>
    <t>Voting Intention</t>
  </si>
  <si>
    <t>Britain leaving the EU</t>
  </si>
  <si>
    <t>Levels of crime</t>
  </si>
  <si>
    <t>Quality of and access to schools / universities</t>
  </si>
  <si>
    <t>Quality of the NHS</t>
  </si>
  <si>
    <t>Availability of housing</t>
  </si>
  <si>
    <t>Levels of immigration</t>
  </si>
  <si>
    <t>Access to good pensions</t>
  </si>
  <si>
    <t>Level of taxation</t>
  </si>
  <si>
    <t>State of the economy</t>
  </si>
  <si>
    <t>Threat of climate change</t>
  </si>
  <si>
    <t>Quality / cost of public transport</t>
  </si>
  <si>
    <t>Number of people on welfare</t>
  </si>
  <si>
    <t>Threat of terrorism</t>
  </si>
  <si>
    <t>State of Britain's Armed Forces</t>
  </si>
  <si>
    <t>None of the above</t>
  </si>
  <si>
    <t>Don't know</t>
  </si>
  <si>
    <t>Which do you think are the most important issues facing the country at this time? Please tick up to three</t>
  </si>
  <si>
    <t>BASE: All Respondents</t>
  </si>
  <si>
    <t>Fieldwork:  10th Oct - 13th Oct 2020</t>
  </si>
  <si>
    <t>Data weighted by interlocking age &amp; gender, region and social grade to Nationally Representative Proportions</t>
  </si>
  <si>
    <t>I think of my identity primarily coming from my village / town / city</t>
  </si>
  <si>
    <t>I think of my identity primarily coming from the county in which I live</t>
  </si>
  <si>
    <t>I think of my identity primarily coming from the nearest city to where I live</t>
  </si>
  <si>
    <t>I think of my identity primarily coming from the region in which I live</t>
  </si>
  <si>
    <t>I think of my identity primarily coming from the country within the wider UK in which I live (i.e. England, Scotland, Wales or Northern Ireland)</t>
  </si>
  <si>
    <t>I think of my identity primarily coming from the United Kingdom</t>
  </si>
  <si>
    <t>I think of my identity primarily coming from a different country to the UK</t>
  </si>
  <si>
    <t>Don't Know</t>
  </si>
  <si>
    <t xml:space="preserve"> Thinking about your own identity, how do you think of yourself first? </t>
  </si>
  <si>
    <t>Strongly Agree</t>
  </si>
  <si>
    <t>Agree</t>
  </si>
  <si>
    <t>Neither Agree nor Disagree</t>
  </si>
  <si>
    <t>Disagree</t>
  </si>
  <si>
    <t>Strongly Disagree</t>
  </si>
  <si>
    <t>Don’t Know</t>
  </si>
  <si>
    <t>Do you tend to agree or disagree with the following?: I am proud of the village/town/city I live in</t>
  </si>
  <si>
    <t>Do you tend to agree or disagree with the following?: The village/town/city I live in does not mean that much to me</t>
  </si>
  <si>
    <t>Do you tend to agree or disagree with the following?: Select "Don't Know" if you are paying attention</t>
  </si>
  <si>
    <t>Do you tend to agree or disagree with the following?: I am embarrassed to say I live in the village/town/city that I live in</t>
  </si>
  <si>
    <t>The people that live here</t>
  </si>
  <si>
    <t>The history of the area</t>
  </si>
  <si>
    <t>The high street/local shops</t>
  </si>
  <si>
    <t>The countryside nearby</t>
  </si>
  <si>
    <t>The local sports teams</t>
  </si>
  <si>
    <t>The university/schools</t>
  </si>
  <si>
    <t>Arts and culture</t>
  </si>
  <si>
    <t>The buildings / architecture</t>
  </si>
  <si>
    <t>The events that are held here</t>
  </si>
  <si>
    <t>Other (Please Specify)</t>
  </si>
  <si>
    <t>None of the above – it does not have a unique identity</t>
  </si>
  <si>
    <t>Don’t know</t>
  </si>
  <si>
    <t>What is it that gives your village, town or city its unique identity, if anything?  You may select up to three If you do not live in a village, town or city please answer about one nearby you visit most often  </t>
  </si>
  <si>
    <t>It feels familiar</t>
  </si>
  <si>
    <t>My family live here</t>
  </si>
  <si>
    <t>I have lots of friends here</t>
  </si>
  <si>
    <t>Good shopping</t>
  </si>
  <si>
    <t>Nice restaurants, pubs and bars, cafes</t>
  </si>
  <si>
    <t>Good access to green space/countryside</t>
  </si>
  <si>
    <t>The people are friendly</t>
  </si>
  <si>
    <t>It is an attractive place</t>
  </si>
  <si>
    <t>It is safe</t>
  </si>
  <si>
    <t>It is easy to access healthcare locally</t>
  </si>
  <si>
    <t>There is a strong sense of community</t>
  </si>
  <si>
    <t>It’s well connected by transport</t>
  </si>
  <si>
    <t>It is an easy commute for me</t>
  </si>
  <si>
    <t>It’s cheap to live here</t>
  </si>
  <si>
    <t>There is a lot to do</t>
  </si>
  <si>
    <t>None of the above – I don’t like living here</t>
  </si>
  <si>
    <t>Thinking about your village, town or city, which of the following things do you like most about living there? You may select up to threeIf you do not live in a village, town or city please answer about the one nearby you visit most often</t>
  </si>
  <si>
    <t>I don’t know many people here</t>
  </si>
  <si>
    <t>There isn’t much of a sense of community</t>
  </si>
  <si>
    <t>The people aren’t very friendly</t>
  </si>
  <si>
    <t>The shopping isn’t great</t>
  </si>
  <si>
    <t>Not enough nice restaurants, cafes, pubs and bars</t>
  </si>
  <si>
    <t>It isn’t very safe</t>
  </si>
  <si>
    <t>It’s isn’t well connected by transport</t>
  </si>
  <si>
    <t>There isn’t much to do</t>
  </si>
  <si>
    <t>There isn’t much green space</t>
  </si>
  <si>
    <t>It is expensive to live here</t>
  </si>
  <si>
    <t>It is not well looked after</t>
  </si>
  <si>
    <t>It is hard to access healthcare locally</t>
  </si>
  <si>
    <t>It’s difficult to access work</t>
  </si>
  <si>
    <t>It’s changing too fast/too much</t>
  </si>
  <si>
    <t>None of the above – I don’t dislike anything about living here</t>
  </si>
  <si>
    <t>And, thinking about your village, town or city, which of the following things do you like least about living there? You may select up to threeIf you do not live in a village, town or city please answer about the one nearby you visit most often</t>
  </si>
  <si>
    <t>Much Better</t>
  </si>
  <si>
    <t>Better</t>
  </si>
  <si>
    <t>Stayed about the same</t>
  </si>
  <si>
    <t>Worse</t>
  </si>
  <si>
    <t>Much Worse</t>
  </si>
  <si>
    <t xml:space="preserve"> Thinking about the last five years, would you say the area you live in has got better, worse or stayed the same?</t>
  </si>
  <si>
    <t>I live in a big town or city</t>
  </si>
  <si>
    <t>Less than 5 miles</t>
  </si>
  <si>
    <t>5 – 9 miles</t>
  </si>
  <si>
    <t>10 – 19 miles</t>
  </si>
  <si>
    <t>20 – 29 miles</t>
  </si>
  <si>
    <t>30 miles or more</t>
  </si>
  <si>
    <t xml:space="preserve"> How far do you live from your nearest big town or city – somewhere with lots of shops, cafes, restaurants etc.?</t>
  </si>
  <si>
    <t xml:space="preserve"> Thinking about the last five years, would you say your nearest big town or city, has got better, worse or stayed the same?</t>
  </si>
  <si>
    <t>Rises in crime and/or antisocial behaviour</t>
  </si>
  <si>
    <t>Shops and businesses on the high street closing down</t>
  </si>
  <si>
    <t>Fewer local events and attractions such as markets</t>
  </si>
  <si>
    <t>Declining quality of the roads e.g. potholes</t>
  </si>
  <si>
    <t>Declining quality and/or availability of public transport</t>
  </si>
  <si>
    <t>Declining  quyality and/or availability of housing</t>
  </si>
  <si>
    <t>Declining quality and/or availability of green spaces</t>
  </si>
  <si>
    <t>Declining quality and/or availability of healthcare</t>
  </si>
  <si>
    <t>New developments which make the area worse</t>
  </si>
  <si>
    <t>Declining sense of community</t>
  </si>
  <si>
    <t>Lack of employment opportunities</t>
  </si>
  <si>
    <t>You said the area you live in has been getting worse over the last 5 years. What are the main reasons for this?Please select up to three</t>
  </si>
  <si>
    <t>BASE: Only people who responded;"Much Worse, Worse" to: Thinking about the last five years, would you say the area you live in has got better, worse or stayed the same?</t>
  </si>
  <si>
    <t>Shops and businesses on the highstreet closing down</t>
  </si>
  <si>
    <t>You said your nearest big town or city has been getting worse over the last 5 years. What are the main reasons for this?Please select up to three</t>
  </si>
  <si>
    <t>BASE: Only people who responded;"Much Worse, Worse" to: Thinking about the last five years, would you say your nearest big town or city,Â has got better, worse or stayed the same?</t>
  </si>
  <si>
    <t>Greatly on the decline</t>
  </si>
  <si>
    <t>On the decline</t>
  </si>
  <si>
    <t>Staying about the same</t>
  </si>
  <si>
    <t>On the rise</t>
  </si>
  <si>
    <t>Greatly on the rise</t>
  </si>
  <si>
    <t xml:space="preserve"> Thinking about the high street in your nearest big town or city, would you say the number of shops in this area has been on the decline, on the rise, or staying about the same over the last 5 years?</t>
  </si>
  <si>
    <t>Landlords put up rents and drove businesses away</t>
  </si>
  <si>
    <t>People simply don’t want to buy in shops like they used to</t>
  </si>
  <si>
    <t>Shops aren’t open at times that are convenient for most people</t>
  </si>
  <si>
    <t>The local council put up business rates</t>
  </si>
  <si>
    <t>The local council restricted parking / made it more expensive</t>
  </si>
  <si>
    <t>Public transport isn’t good enough</t>
  </si>
  <si>
    <t>The local shops didn’t offer a good enough range</t>
  </si>
  <si>
    <t>The local shops were too expensive</t>
  </si>
  <si>
    <t>There is too much competition from web-based / online businesses</t>
  </si>
  <si>
    <t>It doesn’t always feel safe on the high street</t>
  </si>
  <si>
    <t>The high street is unattractive</t>
  </si>
  <si>
    <t>The local economy is doing badly so people have less money to spend</t>
  </si>
  <si>
    <t>New residents in the area don’t make use of the businesses on the high street</t>
  </si>
  <si>
    <t>There are fewer attractions to bring people into the high street, such as markets</t>
  </si>
  <si>
    <t>You said the number of shops on the high street in your nearest big town or city was has been on the decline over the last five years. Which of the following reasons do you think best explains why?Please select up to five</t>
  </si>
  <si>
    <t>BASE: Only people who responded;"Greatly on the decline, On the decline" to: Thinking about the high street in your nearest big town or city, would you say the number of shops in this area has been on the decline, on the rise, or staying about the same over the last 5 years?</t>
  </si>
  <si>
    <t>I live on a “busy high street”</t>
  </si>
  <si>
    <t>About a minute away</t>
  </si>
  <si>
    <t>About 2-5 minutes away</t>
  </si>
  <si>
    <t>About 6-10 minutes away</t>
  </si>
  <si>
    <t>About 11-20 minutes away</t>
  </si>
  <si>
    <t>About 21 – 30 minutes away</t>
  </si>
  <si>
    <t>Over half an hour away</t>
  </si>
  <si>
    <t xml:space="preserve"> How far do you live from what you might call a “busy high street” – somewhere where there are a reasonably large number of shops, cafes, restaurants and other facilities?</t>
  </si>
  <si>
    <t>Reduce the cost on shops (like reducing tax or rents)</t>
  </si>
  <si>
    <t>Restore historic buildings</t>
  </si>
  <si>
    <t>Change the planning rules to allow empty shops to be converted to housing</t>
  </si>
  <si>
    <t>Restrict numbers of charity shops allowed on high streets</t>
  </si>
  <si>
    <t>Put more police on the streets</t>
  </si>
  <si>
    <t>Cut parking charges / restrictions</t>
  </si>
  <si>
    <t>Improve public transport</t>
  </si>
  <si>
    <t>Improve the quality of local roads</t>
  </si>
  <si>
    <t>Subsidise large monthly markets for local businesses</t>
  </si>
  <si>
    <t>Subsidise local community events</t>
  </si>
  <si>
    <t>Subsidise local sports clubs and other social clubs</t>
  </si>
  <si>
    <t>Deal with litter, graffiti and other blights</t>
  </si>
  <si>
    <t>Encourage councils to pedestrianise high streets</t>
  </si>
  <si>
    <t>Stop local councils closing streets so that it’s difficult to get to the town centre</t>
  </si>
  <si>
    <t>None of the above - my nearest high street does not need help</t>
  </si>
  <si>
    <t>Thinking about your nearest high street - this may be in your village/town or your part of the city - which of the following policies do you think would be best for for local or national government to introduce to help this high street?Please select up to five</t>
  </si>
  <si>
    <t>Opening shops later so working people could visit more easily</t>
  </si>
  <si>
    <t>Lower business rates for shops</t>
  </si>
  <si>
    <t>Better policing/stopping anti-social behaviour</t>
  </si>
  <si>
    <t>Subsidise refurbishment of buildings</t>
  </si>
  <si>
    <t>More regular street cleaning</t>
  </si>
  <si>
    <t>Flower displays/green spaces</t>
  </si>
  <si>
    <t>More events which attract people in</t>
  </si>
  <si>
    <t>Having more local markets</t>
  </si>
  <si>
    <t>Reducing parking charges/increasing parking availability</t>
  </si>
  <si>
    <t>Putting higher taxes on online shopping to make it more attractive to go to physical shops</t>
  </si>
  <si>
    <t>None of the above would help</t>
  </si>
  <si>
    <t>None of the above - my nearest highstreet or town centre does not need any help</t>
  </si>
  <si>
    <t>Thinking specifically about your nearest high street, which of the following measures would you like to see that might help your nearest high street?Please select up to three</t>
  </si>
  <si>
    <t>A department store</t>
  </si>
  <si>
    <t>A well-known affordable clothing chain</t>
  </si>
  <si>
    <t>A well-known expensive clothing chain</t>
  </si>
  <si>
    <t>A café from a well-known chain</t>
  </si>
  <si>
    <t>A large chain bookshop</t>
  </si>
  <si>
    <t>A supermarket</t>
  </si>
  <si>
    <t>An independent café</t>
  </si>
  <si>
    <t>A branch of a restaurant chain for family / casual dining</t>
  </si>
  <si>
    <t>A kebab / chicken shop / takeaway</t>
  </si>
  <si>
    <t>A cinema</t>
  </si>
  <si>
    <t>A deli / sandwich shop</t>
  </si>
  <si>
    <t>A small independent clothing shop</t>
  </si>
  <si>
    <t>A small independent bookshop</t>
  </si>
  <si>
    <t>A charity/second-hand shop</t>
  </si>
  <si>
    <t>A phone shop</t>
  </si>
  <si>
    <t>A regular market</t>
  </si>
  <si>
    <t>A pub or pubs</t>
  </si>
  <si>
    <t>Imagine you were moving to a new town. Which of the following things would you most like to see on the high street?Please select up to five</t>
  </si>
  <si>
    <t>1. A supermarket</t>
  </si>
  <si>
    <t>2. A well-known affordable clothing chain</t>
  </si>
  <si>
    <t>3. A department store</t>
  </si>
  <si>
    <t>4. A regular market</t>
  </si>
  <si>
    <t>5. An independent café</t>
  </si>
  <si>
    <t>6. A pub or pubs</t>
  </si>
  <si>
    <t>7. A branch of a restaurant chain for family / casual dining</t>
  </si>
  <si>
    <t>8. A café from a well-known chain</t>
  </si>
  <si>
    <t>9. A cinema</t>
  </si>
  <si>
    <t>10. A small independent bookshop</t>
  </si>
  <si>
    <t>11. A large chain bookshop</t>
  </si>
  <si>
    <t>12. A small independent clothing shop</t>
  </si>
  <si>
    <t>13. A deli / sandwich shop</t>
  </si>
  <si>
    <t>14. A well-known expensive clothing chain</t>
  </si>
  <si>
    <t>15. A charity/second-hand shop</t>
  </si>
  <si>
    <t>16. A kebab / chicken shop / takeaway</t>
  </si>
  <si>
    <t>17. A phone shop</t>
  </si>
  <si>
    <t>1-Highest Rank</t>
  </si>
  <si>
    <t>2</t>
  </si>
  <si>
    <t>3</t>
  </si>
  <si>
    <t>4</t>
  </si>
  <si>
    <t>5-Lowest Rank</t>
  </si>
  <si>
    <t>Not Selected</t>
  </si>
  <si>
    <t>Mean Rank</t>
  </si>
  <si>
    <t>Standard Deviation</t>
  </si>
  <si>
    <t>Rank Summary: Of these, how would you prioritise them?Please rank as many as you can, and at least 1   (Ordered Left to Right by Rank)</t>
  </si>
  <si>
    <t>N/A</t>
  </si>
  <si>
    <t>1</t>
  </si>
  <si>
    <t>5</t>
  </si>
  <si>
    <t>Of these, how would you prioritise them?Please rank as many as you can, and at least 1  : A department store</t>
  </si>
  <si>
    <t>Of these, how would you prioritise them?Please rank as many as you can, and at least 1  : A well-known affordable clothing chain</t>
  </si>
  <si>
    <t>Of these, how would you prioritise them?Please rank as many as you can, and at least 1  : A well-known expensive clothing chain</t>
  </si>
  <si>
    <t>Of these, how would you prioritise them?Please rank as many as you can, and at least 1  : A café from a well-known chain</t>
  </si>
  <si>
    <t>Of these, how would you prioritise them?Please rank as many as you can, and at least 1  : A large chain bookshop</t>
  </si>
  <si>
    <t>Of these, how would you prioritise them?Please rank as many as you can, and at least 1  : A supermarket</t>
  </si>
  <si>
    <t>Of these, how would you prioritise them?Please rank as many as you can, and at least 1  : An independent café</t>
  </si>
  <si>
    <t>Of these, how would you prioritise them?Please rank as many as you can, and at least 1  : A branch of a restaurant chain for family / casual dining</t>
  </si>
  <si>
    <t>Of these, how would you prioritise them?Please rank as many as you can, and at least 1  : A kebab / chicken shop / takeaway</t>
  </si>
  <si>
    <t>Of these, how would you prioritise them?Please rank as many as you can, and at least 1  : A cinema</t>
  </si>
  <si>
    <t>Of these, how would you prioritise them?Please rank as many as you can, and at least 1  : A deli / sandwich shop</t>
  </si>
  <si>
    <t>Of these, how would you prioritise them?Please rank as many as you can, and at least 1  : A small independent clothing shop</t>
  </si>
  <si>
    <t>Of these, how would you prioritise them?Please rank as many as you can, and at least 1  : A small independent bookshop</t>
  </si>
  <si>
    <t>Of these, how would you prioritise them?Please rank as many as you can, and at least 1  : A charity/second-hand shop</t>
  </si>
  <si>
    <t>Of these, how would you prioritise them?Please rank as many as you can, and at least 1  : A phone shop</t>
  </si>
  <si>
    <t>Of these, how would you prioritise them?Please rank as many as you can, and at least 1  : A regular market</t>
  </si>
  <si>
    <t>Of these, how would you prioritise them?Please rank as many as you can, and at least 1  : A pub or pubs</t>
  </si>
  <si>
    <t>1. Town high streets</t>
  </si>
  <si>
    <t>2. Larger city centre high streets</t>
  </si>
  <si>
    <t>3. Out-of-town shopping malls</t>
  </si>
  <si>
    <t>4. Small village high streets</t>
  </si>
  <si>
    <t>4-Lowest Rank</t>
  </si>
  <si>
    <t>Rank Summary: Of the following, where do you like shopping most? Please rank as many as you can, and at least one (Ordered Left to Right by Rank)</t>
  </si>
  <si>
    <t>Of the following, where do you like shopping most? Please rank as many as you can, and at least one: Small village high streets</t>
  </si>
  <si>
    <t>Of the following, where do you like shopping most? Please rank as many as you can, and at least one: Town high streets</t>
  </si>
  <si>
    <t>Of the following, where do you like shopping most? Please rank as many as you can, and at least one: Larger city centre high streets</t>
  </si>
  <si>
    <t>Of the following, where do you like shopping most? Please rank as many as you can, and at least one: Out-of-town shopping malls</t>
  </si>
  <si>
    <t>1. Larger city centre high streets</t>
  </si>
  <si>
    <t>2. Town high streets</t>
  </si>
  <si>
    <t>Rank Summary: And, of the following, which do you find to be the most useful for shopping? Please rank as many as you can, and at least one (Ordered Left to Right by Rank)</t>
  </si>
  <si>
    <t>And, of the following, which do you find to be the most useful for shopping? Please rank as many as you can, and at least one: Small village high streets</t>
  </si>
  <si>
    <t>And, of the following, which do you find to be the most useful for shopping? Please rank as many as you can, and at least one: Town high streets</t>
  </si>
  <si>
    <t>And, of the following, which do you find to be the most useful for shopping? Please rank as many as you can, and at least one: Larger city centre high streets</t>
  </si>
  <si>
    <t>And, of the following, which do you find to be the most useful for shopping? Please rank as many as you can, and at least one: Out-of-town shopping malls</t>
  </si>
  <si>
    <t>A few times a week</t>
  </si>
  <si>
    <t>About once a week</t>
  </si>
  <si>
    <t>A few times a month</t>
  </si>
  <si>
    <t>About once a month</t>
  </si>
  <si>
    <t>About once every 2-3 months</t>
  </si>
  <si>
    <t>A few times a year</t>
  </si>
  <si>
    <t>Less often but still on occasion</t>
  </si>
  <si>
    <t>Never</t>
  </si>
  <si>
    <t xml:space="preserve"> Before the Coronavirus pandemic in the UK, how often did you shop at Primark? </t>
  </si>
  <si>
    <t>None at all: 0%</t>
  </si>
  <si>
    <t>A small amount: Less than 25%</t>
  </si>
  <si>
    <t>Some but not a majority: 25 to 49%</t>
  </si>
  <si>
    <t>A majority: 50% to 74%</t>
  </si>
  <si>
    <t>A large majority: 75% to 99%</t>
  </si>
  <si>
    <t>All: 100%</t>
  </si>
  <si>
    <t xml:space="preserve"> Approximately, what proportion of the clothes you buy would you say you buy from Primark?</t>
  </si>
  <si>
    <t>Under half an hour</t>
  </si>
  <si>
    <t>Half an hour to an hour</t>
  </si>
  <si>
    <t>Over an hour</t>
  </si>
  <si>
    <t xml:space="preserve"> You said that you have shopped at Primark. How far do you have to travel to your nearest store?</t>
  </si>
  <si>
    <t>BASE: Only people who responded;"A few times a month, A few times a week, A few times a year, About once a month, About once a week, About once every 2-3 months, Less often but still on occasion" to: Before the Coronavirus pandemic in the UK, how often did you shop at Primark?Â </t>
  </si>
  <si>
    <t>On my local high street i.e. in my village/town/city</t>
  </si>
  <si>
    <t>In my village/town/city but not on the high street</t>
  </si>
  <si>
    <t>On the high street in my nearest big town or city i.e. not in the village/town you live in</t>
  </si>
  <si>
    <t>In my nearest big town or city, but not on the high street there</t>
  </si>
  <si>
    <t>None of the above - somewhere else</t>
  </si>
  <si>
    <t xml:space="preserve"> And which of the following best describes the location of your nearest Primark?</t>
  </si>
  <si>
    <t>Affordable</t>
  </si>
  <si>
    <t>Fashionable</t>
  </si>
  <si>
    <t>Reliable</t>
  </si>
  <si>
    <t>High quality</t>
  </si>
  <si>
    <t>The people who work there are friendly and helpful</t>
  </si>
  <si>
    <t>Wide range of choice</t>
  </si>
  <si>
    <t>The store is part of the community</t>
  </si>
  <si>
    <t>They hold events at the store</t>
  </si>
  <si>
    <t>I enjoy browsing</t>
  </si>
  <si>
    <t>Convenient</t>
  </si>
  <si>
    <t>I like the brand</t>
  </si>
  <si>
    <t>No alternatives</t>
  </si>
  <si>
    <t>What are the main reasons you shop at Primark?You may select up to three</t>
  </si>
  <si>
    <t>Shop for clothes online</t>
  </si>
  <si>
    <t>Wait for clothes shops to open again before buying clothes</t>
  </si>
  <si>
    <t xml:space="preserve"> During the recent national lockdown in response to Coronavirus (from March to June), did you…</t>
  </si>
  <si>
    <t>More than 3 times a day</t>
  </si>
  <si>
    <t>About 2-3 times a day</t>
  </si>
  <si>
    <t>About once a day</t>
  </si>
  <si>
    <t>About 4-5 times a week</t>
  </si>
  <si>
    <t>About 2-3 times a week</t>
  </si>
  <si>
    <t xml:space="preserve"> How often would you tend to go into your nearest high street prior to the outbreak of Coronavirus in the UK (i.e. before March 2020)?</t>
  </si>
  <si>
    <t xml:space="preserve"> And during the national lockdown in response to the outbreak of Coronavirus (i.e. March to June 2020), how often did you tend to go into your nearest high street?</t>
  </si>
  <si>
    <t xml:space="preserve"> And since the end of the national lockdown in response to Coronavirus (i.e. Since June), how often have you tended to go into your nearest high street?</t>
  </si>
  <si>
    <t>Mostly online</t>
  </si>
  <si>
    <t>About the same</t>
  </si>
  <si>
    <t>Mostly in shops</t>
  </si>
  <si>
    <t xml:space="preserve"> Prior to the lockdown in response to Coronavirus (i.e. before March 2020), other than your main food shop from a supermarket or equivalent, did you tend to buy most of your daily purchases online or in shops?</t>
  </si>
  <si>
    <t xml:space="preserve"> And during the national lockdown in response to the outbreak of Coronavirus (i.e. March to June 2020), other than your main food shop from a supermarket or equivalent, did you tend to buy most of your daily purchases online or in shops? </t>
  </si>
  <si>
    <t xml:space="preserve"> And since the national lockdown in response to the outbreak of Coronavirus (i.e. since June 2020), other than your main food shop from a supermarket or equivalent, have you tended to buy most of your daily purchases online or in shops? </t>
  </si>
  <si>
    <t>Goods are cheaper online</t>
  </si>
  <si>
    <t>There is more range online</t>
  </si>
  <si>
    <t>Goods are often better quality online</t>
  </si>
  <si>
    <t>I just like the online shopping experience</t>
  </si>
  <si>
    <t>I can buy goods at any time of day</t>
  </si>
  <si>
    <t>It’s easier to return goods bought online</t>
  </si>
  <si>
    <t>It’s easy buying goods online</t>
  </si>
  <si>
    <t>Home delivery is convenient for me</t>
  </si>
  <si>
    <t>I don’t live near a decent high street</t>
  </si>
  <si>
    <t>I have problems with mobility</t>
  </si>
  <si>
    <t>I don’t live near any high street</t>
  </si>
  <si>
    <t>You said you mostly bought daily purchases online before Coronavirus. Which of the following reasons best explains why?Please select up to three</t>
  </si>
  <si>
    <t>BASE: only people who responded;"Mostly online" to Prior to the lockdown in response to Coronavirus (i.e. before March 2020), other than your main food shop from a supermarket or equivalent, did you tend to buy most of your daily purchases online or in shops?</t>
  </si>
  <si>
    <t>I like walking down the high street</t>
  </si>
  <si>
    <t>I like to shop with friends and family</t>
  </si>
  <si>
    <t>I go because I like to be around people</t>
  </si>
  <si>
    <t>I like to “make a day of it” by shopping in a town</t>
  </si>
  <si>
    <t>It means I can do other things – like run errands – when I visit the shops</t>
  </si>
  <si>
    <t>It’s convenient on my way to and from work</t>
  </si>
  <si>
    <t>I like to feel / see what I am buying</t>
  </si>
  <si>
    <t>Goods are often cheaper in shops</t>
  </si>
  <si>
    <t>Goods are often better quality in shops</t>
  </si>
  <si>
    <t>I don’t always know what I want, so seeing the goods helps</t>
  </si>
  <si>
    <t>I don’t like using the internet</t>
  </si>
  <si>
    <t>Visiting the shops is just a habit</t>
  </si>
  <si>
    <t>I want to support small businesses</t>
  </si>
  <si>
    <t>There is more range in shops</t>
  </si>
  <si>
    <t>What I want is normally not available online</t>
  </si>
  <si>
    <t>You said you bought most of your daily purchases in shops before Coronavirus. Which of the following reasons best explains why?Please select up to three</t>
  </si>
  <si>
    <t>BASE: only people who responded;"Mostly in shops" to Prior to the lockdown in response to Coronavirus (i.e. before March 2020), other than your main food shop from a supermarket or equivalent, did you tend to buy most of your daily purchases online or in shops?</t>
  </si>
  <si>
    <t>I could not afford to spend any more on shopping than I do now</t>
  </si>
  <si>
    <t>I could afford to spend a bit more on shopping than I do now</t>
  </si>
  <si>
    <t>I could afford to spend a lot more on shopping than I do now</t>
  </si>
  <si>
    <t xml:space="preserve"> Thinking about your own finances would you say:</t>
  </si>
  <si>
    <t>Once the Coronavirus pandemic is over, I will probably shop online more than before</t>
  </si>
  <si>
    <t>Once the Coronavirus pandemic is over, I will probably go back to the way I shopped before</t>
  </si>
  <si>
    <t>Once the Coronavirus pandemic is over, I will probably use physical shops more than before</t>
  </si>
  <si>
    <t xml:space="preserve"> Which of the following comes closest to your view:</t>
  </si>
  <si>
    <t>The government should be encouraging the use of shops and restaurants so they can stay viable businesses</t>
  </si>
  <si>
    <t>The government needs to restrict how we use shops and restaurants so that we keep control of Covid-19</t>
  </si>
  <si>
    <t xml:space="preserve"> Thinking about the restrictions on using shops and restaurants during Covid, which of the following comes closest to your view:Please select the option which comes closest to you view even if neither is perfect</t>
  </si>
  <si>
    <t>Business Rates should be cut</t>
  </si>
  <si>
    <t>Business Rates should stay as they are now</t>
  </si>
  <si>
    <t>Business Rates should be raised</t>
  </si>
  <si>
    <t xml:space="preserve"> Business rates are a tax that physical businesses have to pay for their properties. Which comes closest to your view?Please select the option which comes closest to you view even if neither is perfect</t>
  </si>
  <si>
    <t>Yes, I would probably pay £1 more</t>
  </si>
  <si>
    <t>No, I probably would not pay £1 more</t>
  </si>
  <si>
    <t xml:space="preserve"> Imagine you were purchasing a new item of clothing. Do you think you would pay £1 more for the item if you knew that it had less of an impact on the environment?</t>
  </si>
  <si>
    <t>BASE: Question randomly assigned to respondents</t>
  </si>
  <si>
    <t>Yes, I would probably pay £2 more</t>
  </si>
  <si>
    <t>No, I probably would not pay £2 more</t>
  </si>
  <si>
    <t xml:space="preserve"> Imagine you were purchasing a new item of clothing. Do you think you would pay £2 more for the item if you knew that it had less of an impact on the environment?</t>
  </si>
  <si>
    <t>Yes, I would probably pay £5 more</t>
  </si>
  <si>
    <t>No, I probably would not pay £5 more</t>
  </si>
  <si>
    <t xml:space="preserve"> Imagine you were purchasing a new item of clothing. Do you think you would pay £5 more for the item if you knew that it had less of an impact on the environment?</t>
  </si>
  <si>
    <t>Yes, I would probably pay £10 more</t>
  </si>
  <si>
    <t>No, I probably would not pay £10 more</t>
  </si>
  <si>
    <t xml:space="preserve"> Imagine you were purchasing a new item of clothing. Do you think you would pay £10 more for the item if you knew that it had less of an impact on the environment?</t>
  </si>
  <si>
    <t>Yes, I would probably pay £20 more</t>
  </si>
  <si>
    <t>No, I probably would not pay £20 more</t>
  </si>
  <si>
    <t xml:space="preserve"> Imagine you were purchasing a new item of clothing. Do you think you would pay £20 more for the item if you knew that it had less of an impact on the environment?</t>
  </si>
  <si>
    <t>1. Quality of the item</t>
  </si>
  <si>
    <t>2. Cost</t>
  </si>
  <si>
    <t>3. Convenience</t>
  </si>
  <si>
    <t>4. Impact on the environment</t>
  </si>
  <si>
    <t>Rank Summary: Please rate the order of importance to you when you make a decision to buy an item (Ordered Left to Right by Rank)</t>
  </si>
  <si>
    <t>Please rate the order of importance to you when you make a decision to buy an item: Cost</t>
  </si>
  <si>
    <t>Please rate the order of importance to you when you make a decision to buy an item: Convenience</t>
  </si>
  <si>
    <t>Please rate the order of importance to you when you make a decision to buy an item: Impact on the environment</t>
  </si>
  <si>
    <t>Please rate the order of importance to you when you make a decision to buy an item: Quality of the item</t>
  </si>
  <si>
    <t>Shopping online</t>
  </si>
  <si>
    <t>Shopping in physical stores</t>
  </si>
  <si>
    <t>They are about the same</t>
  </si>
  <si>
    <t xml:space="preserve"> And, which of the following do you think is worse for the environment?</t>
  </si>
  <si>
    <t>1. Whether the item is cheaper online or in the shop</t>
  </si>
  <si>
    <t>2. Being able to try the item on before buying it</t>
  </si>
  <si>
    <t>3. How convenient it is to get to the shop</t>
  </si>
  <si>
    <t>4. Whether there is a greater range available in the shop or online</t>
  </si>
  <si>
    <t>5. How long the delivery time is for the online option</t>
  </si>
  <si>
    <t>6. The returns policy for the item</t>
  </si>
  <si>
    <t>7. The “carbon footprint” associated with ordering an item for delivery</t>
  </si>
  <si>
    <t>3-Lowest Rank</t>
  </si>
  <si>
    <t>Rank Summary: 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(Ordered Left to Right by Rank)</t>
  </si>
  <si>
    <t>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 Whether the item is cheaper online or in the shop</t>
  </si>
  <si>
    <t>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 Whether there is a greater range available in the shop or online</t>
  </si>
  <si>
    <t>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 How long the delivery time is for the online option</t>
  </si>
  <si>
    <t>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 The “carbon footprint” associated with ordering an item for delivery</t>
  </si>
  <si>
    <t>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 How convenient it is to get to the shop</t>
  </si>
  <si>
    <t>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 The returns policy for the item</t>
  </si>
  <si>
    <t>Imagine you were buying a new item of clothing. The item is available online, and also available in your local town centre or high street.  Which of the following are most likely to factor into your decision on whether to purchase the item from a shop in-person, or from online?Please rank 3 of the below  : Being able to try the item on before buying it</t>
  </si>
  <si>
    <t>Very confident</t>
  </si>
  <si>
    <t>Confident</t>
  </si>
  <si>
    <t>Nervous</t>
  </si>
  <si>
    <t>Very nervous</t>
  </si>
  <si>
    <t xml:space="preserve"> How confident or nervous do you feel about going into shops at the moment?</t>
  </si>
  <si>
    <t>Better enforcement of face mask wearing</t>
  </si>
  <si>
    <t>Better enforcement of social distancing</t>
  </si>
  <si>
    <t>Reducing the number of shoppers allowed in a shop at any one time</t>
  </si>
  <si>
    <t>Improvements to the track and trace system</t>
  </si>
  <si>
    <t>An end to all restrictions, so life felt more “normal”</t>
  </si>
  <si>
    <t>Restricting entry to vulnerable groups at certain times</t>
  </si>
  <si>
    <t>None of the above – I already feel confident about going into shops</t>
  </si>
  <si>
    <t>None of the above – I will only feel safe when there is a vaccine and the coronavirus outbreak comes to an end</t>
  </si>
  <si>
    <t>Which of the following would make you feel more confident about going into shops at the moment?Please select as many as apply</t>
  </si>
  <si>
    <t>Full Results</t>
  </si>
  <si>
    <t>Fieldwork:</t>
  </si>
  <si>
    <t>Interview Method:</t>
  </si>
  <si>
    <t>Online Survey</t>
  </si>
  <si>
    <t>Population Represented:</t>
  </si>
  <si>
    <t>Sample Size:</t>
  </si>
  <si>
    <t>Public First is a member of the BPC and abides by its rules. For more information please contact Seb Wride (seb@publicfirst.co.uk)</t>
  </si>
  <si>
    <t>10th - 13th October 2020</t>
  </si>
  <si>
    <t>UK Adults</t>
  </si>
  <si>
    <r>
      <t>Methodology</t>
    </r>
    <r>
      <rPr>
        <sz val="11"/>
        <color rgb="FF000000"/>
        <rFont val="Calibri"/>
        <family val="2"/>
        <scheme val="minor"/>
      </rPr>
      <t>: Results are weighted to interlocking age &amp; gender, region and social grade to Nationally Representative Proportions.</t>
    </r>
  </si>
  <si>
    <t>Public First polling on the UK Highstreet for Primark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</si>
</sst>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rgb="FF000000"/>
      <name val="Calibri"/>
      <family val="2"/>
      <scheme val="minor"/>
    </font>
    <font>
      <b/>
      <sz val="18"/>
      <color rgb="FF00000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sz val="11"/>
      <color theme="1"/>
      <name val="Calibri"/>
      <family val="2"/>
      <scheme val="minor"/>
    </font>
    <font>
      <b/>
      <u/>
      <sz val="16"/>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6">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center"/>
    </xf>
    <xf numFmtId="0" fontId="4" fillId="0" borderId="0" xfId="0" applyFont="1"/>
    <xf numFmtId="0" fontId="3" fillId="0" borderId="0" xfId="0" applyFont="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horizont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wrapText="1"/>
    </xf>
    <xf numFmtId="0" fontId="3" fillId="0" borderId="1" xfId="0" applyFont="1" applyBorder="1"/>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0" fontId="3" fillId="0" borderId="3" xfId="0" applyFont="1" applyBorder="1" applyAlignment="1">
      <alignment horizontal="center" vertical="center" wrapText="1"/>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9" fontId="3" fillId="0" borderId="0" xfId="0" applyNumberFormat="1" applyFont="1" applyAlignment="1">
      <alignment horizontal="center" vertical="center"/>
    </xf>
    <xf numFmtId="9" fontId="3" fillId="0" borderId="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0" fontId="6" fillId="0" borderId="0" xfId="0" applyFont="1"/>
    <xf numFmtId="9" fontId="3" fillId="0" borderId="0" xfId="0" applyNumberFormat="1" applyFont="1" applyAlignment="1">
      <alignment horizontal="center" vertical="center"/>
    </xf>
    <xf numFmtId="164" fontId="3" fillId="0" borderId="0" xfId="0" applyNumberFormat="1" applyFont="1" applyAlignment="1">
      <alignment horizontal="center" vertical="center"/>
    </xf>
    <xf numFmtId="0" fontId="2" fillId="0" borderId="1" xfId="0" applyFont="1" applyBorder="1" applyAlignment="1">
      <alignment horizontal="center" vertical="center"/>
    </xf>
    <xf numFmtId="0" fontId="1" fillId="0" borderId="0" xfId="0" applyFont="1" applyAlignment="1">
      <alignment horizontal="center" vertical="top" wrapText="1"/>
    </xf>
    <xf numFmtId="0" fontId="0" fillId="0" borderId="0" xfId="0"/>
    <xf numFmtId="0" fontId="3" fillId="0" borderId="1" xfId="0" applyFont="1" applyBorder="1" applyAlignment="1">
      <alignment horizontal="center" vertical="center"/>
    </xf>
    <xf numFmtId="0" fontId="5" fillId="0" borderId="0" xfId="0" applyFont="1" applyAlignment="1">
      <alignment vertical="top" wrapText="1"/>
    </xf>
    <xf numFmtId="0" fontId="0" fillId="2" borderId="0" xfId="0" applyFill="1"/>
    <xf numFmtId="0" fontId="0" fillId="0" borderId="4" xfId="0"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8" fillId="2" borderId="7" xfId="0" applyFont="1" applyFill="1" applyBorder="1"/>
    <xf numFmtId="0" fontId="7" fillId="2" borderId="9" xfId="0" applyFont="1" applyFill="1" applyBorder="1"/>
    <xf numFmtId="0" fontId="0" fillId="2" borderId="9" xfId="0" applyFill="1" applyBorder="1"/>
    <xf numFmtId="0" fontId="0" fillId="2" borderId="9" xfId="0" applyFill="1" applyBorder="1" applyAlignment="1">
      <alignment horizontal="left"/>
    </xf>
    <xf numFmtId="0" fontId="0" fillId="2" borderId="10" xfId="0" applyFill="1" applyBorder="1"/>
    <xf numFmtId="0" fontId="0" fillId="2" borderId="11" xfId="0" applyFill="1" applyBorder="1"/>
    <xf numFmtId="0" fontId="0" fillId="2" borderId="12" xfId="0" applyFill="1" applyBorder="1"/>
    <xf numFmtId="0" fontId="9" fillId="2"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1</xdr:col>
      <xdr:colOff>972312</xdr:colOff>
      <xdr:row>2</xdr:row>
      <xdr:rowOff>47624</xdr:rowOff>
    </xdr:to>
    <xdr:pic>
      <xdr:nvPicPr>
        <xdr:cNvPr id="5" name="Picture 4" descr="Public First">
          <a:extLst>
            <a:ext uri="{FF2B5EF4-FFF2-40B4-BE49-F238E27FC236}">
              <a16:creationId xmlns:a16="http://schemas.microsoft.com/office/drawing/2014/main" id="{719262C7-4438-4452-BF83-181B56AF5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210687"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015BE-156A-4932-9C82-FD1B2FC0AD52}">
  <dimension ref="A1:L18"/>
  <sheetViews>
    <sheetView tabSelected="1" workbookViewId="0">
      <selection activeCell="B26" sqref="B26"/>
    </sheetView>
  </sheetViews>
  <sheetFormatPr defaultRowHeight="15" x14ac:dyDescent="0.25"/>
  <cols>
    <col min="1" max="1" width="34.5703125" style="402" customWidth="1"/>
    <col min="2" max="2" width="61.140625" style="402" customWidth="1"/>
    <col min="3" max="16384" width="9.140625" style="402"/>
  </cols>
  <sheetData>
    <row r="1" spans="1:12" x14ac:dyDescent="0.25">
      <c r="A1" s="403"/>
      <c r="B1" s="404"/>
      <c r="C1" s="404"/>
      <c r="D1" s="404"/>
      <c r="E1" s="404"/>
      <c r="F1" s="404"/>
      <c r="G1" s="404"/>
      <c r="H1" s="404"/>
      <c r="I1" s="404"/>
      <c r="J1" s="404"/>
      <c r="K1" s="404"/>
      <c r="L1" s="405"/>
    </row>
    <row r="2" spans="1:12" x14ac:dyDescent="0.25">
      <c r="A2" s="406"/>
      <c r="L2" s="407"/>
    </row>
    <row r="3" spans="1:12" x14ac:dyDescent="0.25">
      <c r="A3" s="406"/>
      <c r="L3" s="407"/>
    </row>
    <row r="4" spans="1:12" x14ac:dyDescent="0.25">
      <c r="A4" s="406"/>
      <c r="L4" s="407"/>
    </row>
    <row r="5" spans="1:12" ht="21" x14ac:dyDescent="0.35">
      <c r="A5" s="408" t="s">
        <v>477</v>
      </c>
      <c r="L5" s="407"/>
    </row>
    <row r="6" spans="1:12" x14ac:dyDescent="0.25">
      <c r="A6" s="406"/>
      <c r="L6" s="407"/>
    </row>
    <row r="7" spans="1:12" x14ac:dyDescent="0.25">
      <c r="A7" s="409" t="s">
        <v>468</v>
      </c>
      <c r="B7" s="410" t="s">
        <v>474</v>
      </c>
      <c r="L7" s="407"/>
    </row>
    <row r="8" spans="1:12" x14ac:dyDescent="0.25">
      <c r="A8" s="409" t="s">
        <v>469</v>
      </c>
      <c r="B8" s="410" t="s">
        <v>470</v>
      </c>
      <c r="L8" s="407"/>
    </row>
    <row r="9" spans="1:12" x14ac:dyDescent="0.25">
      <c r="A9" s="409" t="s">
        <v>471</v>
      </c>
      <c r="B9" s="410" t="s">
        <v>475</v>
      </c>
      <c r="L9" s="407"/>
    </row>
    <row r="10" spans="1:12" x14ac:dyDescent="0.25">
      <c r="A10" s="409" t="s">
        <v>472</v>
      </c>
      <c r="B10" s="411">
        <v>1005</v>
      </c>
      <c r="L10" s="407"/>
    </row>
    <row r="11" spans="1:12" x14ac:dyDescent="0.25">
      <c r="A11" s="406"/>
      <c r="L11" s="407"/>
    </row>
    <row r="12" spans="1:12" x14ac:dyDescent="0.25">
      <c r="A12" s="415" t="s">
        <v>476</v>
      </c>
      <c r="L12" s="407"/>
    </row>
    <row r="13" spans="1:12" x14ac:dyDescent="0.25">
      <c r="A13" s="406"/>
      <c r="L13" s="407"/>
    </row>
    <row r="14" spans="1:12" x14ac:dyDescent="0.25">
      <c r="L14" s="407"/>
    </row>
    <row r="15" spans="1:12" x14ac:dyDescent="0.25">
      <c r="A15" s="406"/>
      <c r="L15" s="407"/>
    </row>
    <row r="16" spans="1:12" x14ac:dyDescent="0.25">
      <c r="A16" s="406" t="s">
        <v>473</v>
      </c>
      <c r="L16" s="407"/>
    </row>
    <row r="17" spans="1:12" x14ac:dyDescent="0.25">
      <c r="A17" s="406"/>
      <c r="L17" s="407"/>
    </row>
    <row r="18" spans="1:12" x14ac:dyDescent="0.25">
      <c r="A18" s="412"/>
      <c r="B18" s="413"/>
      <c r="C18" s="413"/>
      <c r="D18" s="413"/>
      <c r="E18" s="413"/>
      <c r="F18" s="413"/>
      <c r="G18" s="413"/>
      <c r="H18" s="413"/>
      <c r="I18" s="413"/>
      <c r="J18" s="413"/>
      <c r="K18" s="413"/>
      <c r="L18" s="414"/>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F95"/>
  <sheetViews>
    <sheetView showGridLines="0" workbookViewId="0">
      <selection activeCell="C49" sqref="C49"/>
    </sheetView>
  </sheetViews>
  <sheetFormatPr defaultRowHeight="15" x14ac:dyDescent="0.25"/>
  <cols>
    <col min="4" max="4" width="100.7109375" customWidth="1"/>
    <col min="5" max="5" width="20.7109375" customWidth="1"/>
  </cols>
  <sheetData>
    <row r="2" spans="3:6" ht="39.950000000000003" customHeight="1" x14ac:dyDescent="0.25">
      <c r="D2" s="1" t="s">
        <v>0</v>
      </c>
    </row>
    <row r="6" spans="3:6" x14ac:dyDescent="0.25">
      <c r="D6" s="4" t="str">
        <f>HYPERLINK("#'Full Results'!A1", "Full Results")</f>
        <v>Full Results</v>
      </c>
    </row>
    <row r="8" spans="3:6" x14ac:dyDescent="0.25">
      <c r="D8" s="2" t="s">
        <v>1</v>
      </c>
      <c r="E8" s="2" t="s">
        <v>2</v>
      </c>
      <c r="F8" s="2" t="s">
        <v>3</v>
      </c>
    </row>
    <row r="9" spans="3:6" x14ac:dyDescent="0.25">
      <c r="C9">
        <v>1</v>
      </c>
      <c r="D9" s="4" t="str">
        <f>HYPERLINK("#'Table 1'!A1", "Which do you think are the most important issues facing the country at this time? Please tick up to three")</f>
        <v>Which do you think are the most important issues facing the country at this time? Please tick up to three</v>
      </c>
      <c r="E9" s="10" t="str">
        <f>HYPERLINK("#'Full Results'!A11", "11")</f>
        <v>11</v>
      </c>
      <c r="F9" t="s">
        <v>68</v>
      </c>
    </row>
    <row r="10" spans="3:6" x14ac:dyDescent="0.25">
      <c r="C10">
        <v>2</v>
      </c>
      <c r="D10" s="4" t="str">
        <f>HYPERLINK("#'Table 2'!A1", " Thinking about your own identity, how do you think of yourself first? ")</f>
        <v xml:space="preserve"> Thinking about your own identity, how do you think of yourself first? </v>
      </c>
      <c r="E10" s="10" t="str">
        <f>HYPERLINK("#'Full Results'!A30", "30")</f>
        <v>30</v>
      </c>
      <c r="F10" t="s">
        <v>68</v>
      </c>
    </row>
    <row r="11" spans="3:6" x14ac:dyDescent="0.25">
      <c r="C11">
        <v>3</v>
      </c>
      <c r="D11" s="4" t="str">
        <f>HYPERLINK("#'Table 3'!A1", "Do you tend to agree or disagree with the following?: I am proud of the village/town/city I live in")</f>
        <v>Do you tend to agree or disagree with the following?: I am proud of the village/town/city I live in</v>
      </c>
      <c r="E11" s="10" t="str">
        <f>HYPERLINK("#'Full Results'!A41", "41")</f>
        <v>41</v>
      </c>
      <c r="F11" t="s">
        <v>68</v>
      </c>
    </row>
    <row r="12" spans="3:6" x14ac:dyDescent="0.25">
      <c r="C12">
        <v>4</v>
      </c>
      <c r="D12" s="4" t="str">
        <f>HYPERLINK("#'Table 4'!A1", "Do you tend to agree or disagree with the following?: The village/town/city I live in does not mean that much to me")</f>
        <v>Do you tend to agree or disagree with the following?: The village/town/city I live in does not mean that much to me</v>
      </c>
      <c r="E12" s="10" t="str">
        <f>HYPERLINK("#'Full Results'!A50", "50")</f>
        <v>50</v>
      </c>
      <c r="F12" t="s">
        <v>68</v>
      </c>
    </row>
    <row r="13" spans="3:6" x14ac:dyDescent="0.25">
      <c r="C13">
        <v>5</v>
      </c>
      <c r="D13" s="4" t="str">
        <f>HYPERLINK("#'Table 5'!A1", "Do you tend to agree or disagree with the following?: Select ""Don't Know"" if you are paying attention")</f>
        <v>Do you tend to agree or disagree with the following?: Select "Don't Know" if you are paying attention</v>
      </c>
      <c r="E13" s="10" t="str">
        <f>HYPERLINK("#'Full Results'!A59", "59")</f>
        <v>59</v>
      </c>
      <c r="F13" t="s">
        <v>68</v>
      </c>
    </row>
    <row r="14" spans="3:6" x14ac:dyDescent="0.25">
      <c r="C14">
        <v>6</v>
      </c>
      <c r="D14" s="4" t="str">
        <f>HYPERLINK("#'Table 6'!A1", "Do you tend to agree or disagree with the following?: I am embarrassed to say I live in the village/town/city that I live in")</f>
        <v>Do you tend to agree or disagree with the following?: I am embarrassed to say I live in the village/town/city that I live in</v>
      </c>
      <c r="E14" s="10" t="str">
        <f>HYPERLINK("#'Full Results'!A68", "68")</f>
        <v>68</v>
      </c>
      <c r="F14" t="s">
        <v>68</v>
      </c>
    </row>
    <row r="15" spans="3:6" x14ac:dyDescent="0.25">
      <c r="C15">
        <v>7</v>
      </c>
      <c r="D15" s="4" t="str">
        <f>HYPERLINK("#'Table 7'!A1", "What is it that gives your village, town or city its unique identity, if anything?  You may select up to three If you do not live in a village, town or city please answer about one nearby you visit most often  ")</f>
        <v>What is it that gives your village, town or city its unique identity, if anything?  You may select up to three If you do not live in a village, town or city please answer about one nearby you visit most often  </v>
      </c>
      <c r="E15" s="10" t="str">
        <f>HYPERLINK("#'Full Results'!A77", "77")</f>
        <v>77</v>
      </c>
      <c r="F15" t="s">
        <v>68</v>
      </c>
    </row>
    <row r="16" spans="3:6" x14ac:dyDescent="0.25">
      <c r="C16">
        <v>8</v>
      </c>
      <c r="D16" s="4" t="str">
        <f>HYPERLINK("#'Table 8'!A1", "Thinking about your village, town or city, which of the following things do you like most about living there? You may select up to threeIf you do not live in a village, town or city please answer about the one nearby you visit most often")</f>
        <v>Thinking about your village, town or city, which of the following things do you like most about living there? You may select up to threeIf you do not live in a village, town or city please answer about the one nearby you visit most often</v>
      </c>
      <c r="E16" s="10" t="str">
        <f>HYPERLINK("#'Full Results'!A92", "92")</f>
        <v>92</v>
      </c>
      <c r="F16" t="s">
        <v>68</v>
      </c>
    </row>
    <row r="17" spans="3:6" x14ac:dyDescent="0.25">
      <c r="C17">
        <v>9</v>
      </c>
      <c r="D17" s="4" t="str">
        <f>HYPERLINK("#'Table 9'!A1", "And, thinking about your village, town or city, which of the following things do you like least about living there? You may select up to threeIf you do not live in a village, town or city please answer about the one nearby you visit most often")</f>
        <v>And, thinking about your village, town or city, which of the following things do you like least about living there? You may select up to threeIf you do not live in a village, town or city please answer about the one nearby you visit most often</v>
      </c>
      <c r="E17" s="10" t="str">
        <f>HYPERLINK("#'Full Results'!A113", "113")</f>
        <v>113</v>
      </c>
      <c r="F17" t="s">
        <v>68</v>
      </c>
    </row>
    <row r="18" spans="3:6" x14ac:dyDescent="0.25">
      <c r="C18">
        <v>10</v>
      </c>
      <c r="D18" s="4" t="str">
        <f>HYPERLINK("#'Table 10'!A1", " Thinking about the last five years, would you say the area you live in has got better, worse or stayed the same?")</f>
        <v xml:space="preserve"> Thinking about the last five years, would you say the area you live in has got better, worse or stayed the same?</v>
      </c>
      <c r="E18" s="10" t="str">
        <f>HYPERLINK("#'Full Results'!A133", "133")</f>
        <v>133</v>
      </c>
      <c r="F18" t="s">
        <v>68</v>
      </c>
    </row>
    <row r="19" spans="3:6" x14ac:dyDescent="0.25">
      <c r="C19">
        <v>11</v>
      </c>
      <c r="D19" s="4" t="str">
        <f>HYPERLINK("#'Table 11'!A1", " How far do you live from your nearest big town or city – somewhere with lots of shops, cafes, restaurants etc.?")</f>
        <v xml:space="preserve"> How far do you live from your nearest big town or city – somewhere with lots of shops, cafes, restaurants etc.?</v>
      </c>
      <c r="E19" s="10" t="str">
        <f>HYPERLINK("#'Full Results'!A142", "142")</f>
        <v>142</v>
      </c>
      <c r="F19" t="s">
        <v>68</v>
      </c>
    </row>
    <row r="20" spans="3:6" x14ac:dyDescent="0.25">
      <c r="C20">
        <v>12</v>
      </c>
      <c r="D20" s="4" t="str">
        <f>HYPERLINK("#'Table 12'!A1", " Thinking about the last five years, would you say your nearest big town or city, has got better, worse or stayed the same?")</f>
        <v xml:space="preserve"> Thinking about the last five years, would you say your nearest big town or city, has got better, worse or stayed the same?</v>
      </c>
      <c r="E20" s="10" t="str">
        <f>HYPERLINK("#'Full Results'!A152", "152")</f>
        <v>152</v>
      </c>
      <c r="F20" t="s">
        <v>68</v>
      </c>
    </row>
    <row r="21" spans="3:6" x14ac:dyDescent="0.25">
      <c r="C21">
        <v>13</v>
      </c>
      <c r="D21" s="4" t="str">
        <f>HYPERLINK("#'Table 13'!A1", "You said the area you live in has been getting worse over the last 5 years. What are the main reasons for this?Please select up to three")</f>
        <v>You said the area you live in has been getting worse over the last 5 years. What are the main reasons for this?Please select up to three</v>
      </c>
      <c r="E21" s="10" t="str">
        <f>HYPERLINK("#'Full Results'!A161", "161")</f>
        <v>161</v>
      </c>
      <c r="F21" t="s">
        <v>162</v>
      </c>
    </row>
    <row r="22" spans="3:6" x14ac:dyDescent="0.25">
      <c r="C22">
        <v>14</v>
      </c>
      <c r="D22" s="4" t="str">
        <f>HYPERLINK("#'Table 14'!A1", "You said your nearest big town or city has been getting worse over the last 5 years. What are the main reasons for this?Please select up to three")</f>
        <v>You said your nearest big town or city has been getting worse over the last 5 years. What are the main reasons for this?Please select up to three</v>
      </c>
      <c r="E22" s="10" t="str">
        <f>HYPERLINK("#'Full Results'!A178", "178")</f>
        <v>178</v>
      </c>
      <c r="F22" t="s">
        <v>165</v>
      </c>
    </row>
    <row r="23" spans="3:6" x14ac:dyDescent="0.25">
      <c r="C23">
        <v>15</v>
      </c>
      <c r="D23" s="4" t="str">
        <f>HYPERLINK("#'Table 15'!A1", " Thinking about the high street in your nearest big town or city, would you say the number of shops in this area has been on the decline, on the rise, or staying about the same over the last 5 years?")</f>
        <v xml:space="preserve"> Thinking about the high street in your nearest big town or city, would you say the number of shops in this area has been on the decline, on the rise, or staying about the same over the last 5 years?</v>
      </c>
      <c r="E23" s="10" t="str">
        <f>HYPERLINK("#'Full Results'!A195", "195")</f>
        <v>195</v>
      </c>
      <c r="F23" t="s">
        <v>68</v>
      </c>
    </row>
    <row r="24" spans="3:6" x14ac:dyDescent="0.25">
      <c r="C24">
        <v>16</v>
      </c>
      <c r="D24" s="4" t="str">
        <f>HYPERLINK("#'Table 16'!A1", "You said the number of shops on the high street in your nearest big town or city was has been on the decline over the last five years. Which of the following reasons do you think best explains why?Please select up to five")</f>
        <v>You said the number of shops on the high street in your nearest big town or city was has been on the decline over the last five years. Which of the following reasons do you think best explains why?Please select up to five</v>
      </c>
      <c r="E24" s="10" t="str">
        <f>HYPERLINK("#'Full Results'!A204", "204")</f>
        <v>204</v>
      </c>
      <c r="F24" t="s">
        <v>187</v>
      </c>
    </row>
    <row r="25" spans="3:6" x14ac:dyDescent="0.25">
      <c r="C25">
        <v>17</v>
      </c>
      <c r="D25" s="4" t="str">
        <f>HYPERLINK("#'Table 17'!A1", " How far do you live from what you might call a “busy high street” – somewhere where there are a reasonably large number of shops, cafes, restaurants and other facilities?")</f>
        <v xml:space="preserve"> How far do you live from what you might call a “busy high street” – somewhere where there are a reasonably large number of shops, cafes, restaurants and other facilities?</v>
      </c>
      <c r="E25" s="10" t="str">
        <f>HYPERLINK("#'Full Results'!A224", "224")</f>
        <v>224</v>
      </c>
      <c r="F25" t="s">
        <v>68</v>
      </c>
    </row>
    <row r="26" spans="3:6" x14ac:dyDescent="0.25">
      <c r="C26">
        <v>18</v>
      </c>
      <c r="D26" s="4" t="str">
        <f>HYPERLINK("#'Table 18'!A1", "Thinking about your nearest high street - this may be in your village/town or your part of the city - which of the following policies do you think would be best for for local or national government to introduce to help this high street?Please sel...")</f>
        <v>Thinking about your nearest high street - this may be in your village/town or your part of the city - which of the following policies do you think would be best for for local or national government to introduce to help this high street?Please sel...</v>
      </c>
      <c r="E26" s="10" t="str">
        <f>HYPERLINK("#'Full Results'!A235", "235")</f>
        <v>235</v>
      </c>
      <c r="F26" t="s">
        <v>68</v>
      </c>
    </row>
    <row r="27" spans="3:6" x14ac:dyDescent="0.25">
      <c r="C27">
        <v>19</v>
      </c>
      <c r="D27" s="4" t="str">
        <f>HYPERLINK("#'Table 19'!A1", "Thinking specifically about your nearest high street, which of the following measures would you like to see that might help your nearest high street?Please select up to three")</f>
        <v>Thinking specifically about your nearest high street, which of the following measures would you like to see that might help your nearest high street?Please select up to three</v>
      </c>
      <c r="E27" s="10" t="str">
        <f>HYPERLINK("#'Full Results'!A255", "255")</f>
        <v>255</v>
      </c>
      <c r="F27" t="s">
        <v>68</v>
      </c>
    </row>
    <row r="28" spans="3:6" x14ac:dyDescent="0.25">
      <c r="C28">
        <v>20</v>
      </c>
      <c r="D28" s="4" t="str">
        <f>HYPERLINK("#'Table 20'!A1", "Imagine you were moving to a new town. Which of the following things would you most like to see on the high street?Please select up to five")</f>
        <v>Imagine you were moving to a new town. Which of the following things would you most like to see on the high street?Please select up to five</v>
      </c>
      <c r="E28" s="10" t="str">
        <f>HYPERLINK("#'Full Results'!A271", "271")</f>
        <v>271</v>
      </c>
      <c r="F28" t="s">
        <v>68</v>
      </c>
    </row>
    <row r="29" spans="3:6" x14ac:dyDescent="0.25">
      <c r="C29">
        <v>21</v>
      </c>
      <c r="D29" s="4" t="str">
        <f>HYPERLINK("#'Table 21'!A1", "Rank Summary: Of these, how would you prioritise them?Please rank as many as you can, and at least 1   (Ordered Left to Right by Rank)")</f>
        <v>Rank Summary: Of these, how would you prioritise them?Please rank as many as you can, and at least 1   (Ordered Left to Right by Rank)</v>
      </c>
      <c r="E29" s="3" t="s">
        <v>269</v>
      </c>
      <c r="F29" t="s">
        <v>68</v>
      </c>
    </row>
    <row r="30" spans="3:6" x14ac:dyDescent="0.25">
      <c r="C30">
        <v>22</v>
      </c>
      <c r="D30" s="4" t="str">
        <f>HYPERLINK("#'Table 22'!A1", "Of these, how would you prioritise them?Please rank as many as you can, and at least 1  : A department store")</f>
        <v>Of these, how would you prioritise them?Please rank as many as you can, and at least 1  : A department store</v>
      </c>
      <c r="E30" s="10" t="str">
        <f>HYPERLINK("#'Full Results'!A293", "293")</f>
        <v>293</v>
      </c>
      <c r="F30" t="s">
        <v>68</v>
      </c>
    </row>
    <row r="31" spans="3:6" x14ac:dyDescent="0.25">
      <c r="C31">
        <v>23</v>
      </c>
      <c r="D31" s="4" t="str">
        <f>HYPERLINK("#'Table 23'!A1", "Of these, how would you prioritise them?Please rank as many as you can, and at least 1  : A well-known affordable clothing chain")</f>
        <v>Of these, how would you prioritise them?Please rank as many as you can, and at least 1  : A well-known affordable clothing chain</v>
      </c>
      <c r="E31" s="10" t="str">
        <f>HYPERLINK("#'Full Results'!A304", "304")</f>
        <v>304</v>
      </c>
      <c r="F31" t="s">
        <v>68</v>
      </c>
    </row>
    <row r="32" spans="3:6" x14ac:dyDescent="0.25">
      <c r="C32">
        <v>24</v>
      </c>
      <c r="D32" s="4" t="str">
        <f>HYPERLINK("#'Table 24'!A1", "Of these, how would you prioritise them?Please rank as many as you can, and at least 1  : A well-known expensive clothing chain")</f>
        <v>Of these, how would you prioritise them?Please rank as many as you can, and at least 1  : A well-known expensive clothing chain</v>
      </c>
      <c r="E32" s="10" t="str">
        <f>HYPERLINK("#'Full Results'!A315", "315")</f>
        <v>315</v>
      </c>
      <c r="F32" t="s">
        <v>68</v>
      </c>
    </row>
    <row r="33" spans="3:6" x14ac:dyDescent="0.25">
      <c r="C33">
        <v>25</v>
      </c>
      <c r="D33" s="4" t="str">
        <f>HYPERLINK("#'Table 25'!A1", "Of these, how would you prioritise them?Please rank as many as you can, and at least 1  : A café from a well-known chain")</f>
        <v>Of these, how would you prioritise them?Please rank as many as you can, and at least 1  : A café from a well-known chain</v>
      </c>
      <c r="E33" s="10" t="str">
        <f>HYPERLINK("#'Full Results'!A326", "326")</f>
        <v>326</v>
      </c>
      <c r="F33" t="s">
        <v>68</v>
      </c>
    </row>
    <row r="34" spans="3:6" x14ac:dyDescent="0.25">
      <c r="C34">
        <v>26</v>
      </c>
      <c r="D34" s="4" t="str">
        <f>HYPERLINK("#'Table 26'!A1", "Of these, how would you prioritise them?Please rank as many as you can, and at least 1  : A large chain bookshop")</f>
        <v>Of these, how would you prioritise them?Please rank as many as you can, and at least 1  : A large chain bookshop</v>
      </c>
      <c r="E34" s="10" t="str">
        <f>HYPERLINK("#'Full Results'!A337", "337")</f>
        <v>337</v>
      </c>
      <c r="F34" t="s">
        <v>68</v>
      </c>
    </row>
    <row r="35" spans="3:6" x14ac:dyDescent="0.25">
      <c r="C35">
        <v>27</v>
      </c>
      <c r="D35" s="4" t="str">
        <f>HYPERLINK("#'Table 27'!A1", "Of these, how would you prioritise them?Please rank as many as you can, and at least 1  : A supermarket")</f>
        <v>Of these, how would you prioritise them?Please rank as many as you can, and at least 1  : A supermarket</v>
      </c>
      <c r="E35" s="10" t="str">
        <f>HYPERLINK("#'Full Results'!A348", "348")</f>
        <v>348</v>
      </c>
      <c r="F35" t="s">
        <v>68</v>
      </c>
    </row>
    <row r="36" spans="3:6" x14ac:dyDescent="0.25">
      <c r="C36">
        <v>28</v>
      </c>
      <c r="D36" s="4" t="str">
        <f>HYPERLINK("#'Table 28'!A1", "Of these, how would you prioritise them?Please rank as many as you can, and at least 1  : An independent café")</f>
        <v>Of these, how would you prioritise them?Please rank as many as you can, and at least 1  : An independent café</v>
      </c>
      <c r="E36" s="10" t="str">
        <f>HYPERLINK("#'Full Results'!A359", "359")</f>
        <v>359</v>
      </c>
      <c r="F36" t="s">
        <v>68</v>
      </c>
    </row>
    <row r="37" spans="3:6" x14ac:dyDescent="0.25">
      <c r="C37">
        <v>29</v>
      </c>
      <c r="D37" s="4" t="str">
        <f>HYPERLINK("#'Table 29'!A1", "Of these, how would you prioritise them?Please rank as many as you can, and at least 1  : A branch of a restaurant chain for family / casual dining")</f>
        <v>Of these, how would you prioritise them?Please rank as many as you can, and at least 1  : A branch of a restaurant chain for family / casual dining</v>
      </c>
      <c r="E37" s="10" t="str">
        <f>HYPERLINK("#'Full Results'!A370", "370")</f>
        <v>370</v>
      </c>
      <c r="F37" t="s">
        <v>68</v>
      </c>
    </row>
    <row r="38" spans="3:6" x14ac:dyDescent="0.25">
      <c r="C38">
        <v>30</v>
      </c>
      <c r="D38" s="4" t="str">
        <f>HYPERLINK("#'Table 30'!A1", "Of these, how would you prioritise them?Please rank as many as you can, and at least 1  : A kebab / chicken shop / takeaway")</f>
        <v>Of these, how would you prioritise them?Please rank as many as you can, and at least 1  : A kebab / chicken shop / takeaway</v>
      </c>
      <c r="E38" s="10" t="str">
        <f>HYPERLINK("#'Full Results'!A381", "381")</f>
        <v>381</v>
      </c>
      <c r="F38" t="s">
        <v>68</v>
      </c>
    </row>
    <row r="39" spans="3:6" x14ac:dyDescent="0.25">
      <c r="C39">
        <v>31</v>
      </c>
      <c r="D39" s="4" t="str">
        <f>HYPERLINK("#'Table 31'!A1", "Of these, how would you prioritise them?Please rank as many as you can, and at least 1  : A cinema")</f>
        <v>Of these, how would you prioritise them?Please rank as many as you can, and at least 1  : A cinema</v>
      </c>
      <c r="E39" s="10" t="str">
        <f>HYPERLINK("#'Full Results'!A392", "392")</f>
        <v>392</v>
      </c>
      <c r="F39" t="s">
        <v>68</v>
      </c>
    </row>
    <row r="40" spans="3:6" x14ac:dyDescent="0.25">
      <c r="C40">
        <v>32</v>
      </c>
      <c r="D40" s="4" t="str">
        <f>HYPERLINK("#'Table 32'!A1", "Of these, how would you prioritise them?Please rank as many as you can, and at least 1  : A deli / sandwich shop")</f>
        <v>Of these, how would you prioritise them?Please rank as many as you can, and at least 1  : A deli / sandwich shop</v>
      </c>
      <c r="E40" s="10" t="str">
        <f>HYPERLINK("#'Full Results'!A403", "403")</f>
        <v>403</v>
      </c>
      <c r="F40" t="s">
        <v>68</v>
      </c>
    </row>
    <row r="41" spans="3:6" x14ac:dyDescent="0.25">
      <c r="C41">
        <v>33</v>
      </c>
      <c r="D41" s="4" t="str">
        <f>HYPERLINK("#'Table 33'!A1", "Of these, how would you prioritise them?Please rank as many as you can, and at least 1  : A small independent clothing shop")</f>
        <v>Of these, how would you prioritise them?Please rank as many as you can, and at least 1  : A small independent clothing shop</v>
      </c>
      <c r="E41" s="10" t="str">
        <f>HYPERLINK("#'Full Results'!A414", "414")</f>
        <v>414</v>
      </c>
      <c r="F41" t="s">
        <v>68</v>
      </c>
    </row>
    <row r="42" spans="3:6" x14ac:dyDescent="0.25">
      <c r="C42">
        <v>34</v>
      </c>
      <c r="D42" s="4" t="str">
        <f>HYPERLINK("#'Table 34'!A1", "Of these, how would you prioritise them?Please rank as many as you can, and at least 1  : A small independent bookshop")</f>
        <v>Of these, how would you prioritise them?Please rank as many as you can, and at least 1  : A small independent bookshop</v>
      </c>
      <c r="E42" s="10" t="str">
        <f>HYPERLINK("#'Full Results'!A425", "425")</f>
        <v>425</v>
      </c>
      <c r="F42" t="s">
        <v>68</v>
      </c>
    </row>
    <row r="43" spans="3:6" x14ac:dyDescent="0.25">
      <c r="C43">
        <v>35</v>
      </c>
      <c r="D43" s="4" t="str">
        <f>HYPERLINK("#'Table 35'!A1", "Of these, how would you prioritise them?Please rank as many as you can, and at least 1  : A charity/second-hand shop")</f>
        <v>Of these, how would you prioritise them?Please rank as many as you can, and at least 1  : A charity/second-hand shop</v>
      </c>
      <c r="E43" s="10" t="str">
        <f>HYPERLINK("#'Full Results'!A436", "436")</f>
        <v>436</v>
      </c>
      <c r="F43" t="s">
        <v>68</v>
      </c>
    </row>
    <row r="44" spans="3:6" x14ac:dyDescent="0.25">
      <c r="C44">
        <v>36</v>
      </c>
      <c r="D44" s="4" t="str">
        <f>HYPERLINK("#'Table 36'!A1", "Of these, how would you prioritise them?Please rank as many as you can, and at least 1  : A phone shop")</f>
        <v>Of these, how would you prioritise them?Please rank as many as you can, and at least 1  : A phone shop</v>
      </c>
      <c r="E44" s="10" t="str">
        <f>HYPERLINK("#'Full Results'!A447", "447")</f>
        <v>447</v>
      </c>
      <c r="F44" t="s">
        <v>68</v>
      </c>
    </row>
    <row r="45" spans="3:6" x14ac:dyDescent="0.25">
      <c r="C45">
        <v>37</v>
      </c>
      <c r="D45" s="4" t="str">
        <f>HYPERLINK("#'Table 37'!A1", "Of these, how would you prioritise them?Please rank as many as you can, and at least 1  : A regular market")</f>
        <v>Of these, how would you prioritise them?Please rank as many as you can, and at least 1  : A regular market</v>
      </c>
      <c r="E45" s="10" t="str">
        <f>HYPERLINK("#'Full Results'!A458", "458")</f>
        <v>458</v>
      </c>
      <c r="F45" t="s">
        <v>68</v>
      </c>
    </row>
    <row r="46" spans="3:6" x14ac:dyDescent="0.25">
      <c r="C46">
        <v>38</v>
      </c>
      <c r="D46" s="4" t="str">
        <f>HYPERLINK("#'Table 38'!A1", "Of these, how would you prioritise them?Please rank as many as you can, and at least 1  : A pub or pubs")</f>
        <v>Of these, how would you prioritise them?Please rank as many as you can, and at least 1  : A pub or pubs</v>
      </c>
      <c r="E46" s="10" t="str">
        <f>HYPERLINK("#'Full Results'!A469", "469")</f>
        <v>469</v>
      </c>
      <c r="F46" t="s">
        <v>68</v>
      </c>
    </row>
    <row r="47" spans="3:6" x14ac:dyDescent="0.25">
      <c r="C47">
        <v>39</v>
      </c>
      <c r="D47" s="4" t="str">
        <f>HYPERLINK("#'Table 39'!A1", "Rank Summary: Of the following, where do you like shopping most? Please rank as many as you can, and at least one (Ordered Left to Right by Rank)")</f>
        <v>Rank Summary: Of the following, where do you like shopping most? Please rank as many as you can, and at least one (Ordered Left to Right by Rank)</v>
      </c>
      <c r="E47" s="3" t="s">
        <v>269</v>
      </c>
      <c r="F47" t="s">
        <v>68</v>
      </c>
    </row>
    <row r="48" spans="3:6" x14ac:dyDescent="0.25">
      <c r="C48">
        <v>40</v>
      </c>
      <c r="D48" s="4" t="str">
        <f>HYPERLINK("#'Table 40'!A1", "Of the following, where do you like shopping most? Please rank as many as you can, and at least one: Small village high streets")</f>
        <v>Of the following, where do you like shopping most? Please rank as many as you can, and at least one: Small village high streets</v>
      </c>
      <c r="E48" s="10" t="str">
        <f>HYPERLINK("#'Full Results'!A480", "480")</f>
        <v>480</v>
      </c>
      <c r="F48" t="s">
        <v>68</v>
      </c>
    </row>
    <row r="49" spans="3:6" x14ac:dyDescent="0.25">
      <c r="C49">
        <v>41</v>
      </c>
      <c r="D49" s="4" t="str">
        <f>HYPERLINK("#'Table 41'!A1", "Of the following, where do you like shopping most? Please rank as many as you can, and at least one: Town high streets")</f>
        <v>Of the following, where do you like shopping most? Please rank as many as you can, and at least one: Town high streets</v>
      </c>
      <c r="E49" s="10" t="str">
        <f>HYPERLINK("#'Full Results'!A490", "490")</f>
        <v>490</v>
      </c>
      <c r="F49" t="s">
        <v>68</v>
      </c>
    </row>
    <row r="50" spans="3:6" x14ac:dyDescent="0.25">
      <c r="C50">
        <v>42</v>
      </c>
      <c r="D50" s="4" t="str">
        <f>HYPERLINK("#'Table 42'!A1", "Of the following, where do you like shopping most? Please rank as many as you can, and at least one: Larger city centre high streets")</f>
        <v>Of the following, where do you like shopping most? Please rank as many as you can, and at least one: Larger city centre high streets</v>
      </c>
      <c r="E50" s="10" t="str">
        <f>HYPERLINK("#'Full Results'!A500", "500")</f>
        <v>500</v>
      </c>
      <c r="F50" t="s">
        <v>68</v>
      </c>
    </row>
    <row r="51" spans="3:6" x14ac:dyDescent="0.25">
      <c r="C51">
        <v>43</v>
      </c>
      <c r="D51" s="4" t="str">
        <f>HYPERLINK("#'Table 43'!A1", "Of the following, where do you like shopping most? Please rank as many as you can, and at least one: Out-of-town shopping malls")</f>
        <v>Of the following, where do you like shopping most? Please rank as many as you can, and at least one: Out-of-town shopping malls</v>
      </c>
      <c r="E51" s="10" t="str">
        <f>HYPERLINK("#'Full Results'!A510", "510")</f>
        <v>510</v>
      </c>
      <c r="F51" t="s">
        <v>68</v>
      </c>
    </row>
    <row r="52" spans="3:6" x14ac:dyDescent="0.25">
      <c r="C52">
        <v>44</v>
      </c>
      <c r="D52" s="4" t="str">
        <f>HYPERLINK("#'Table 44'!A1", "Rank Summary: And, of the following, which do you find to be the most useful for shopping? Please rank as many as you can, and at least one (Ordered Left to Right by Rank)")</f>
        <v>Rank Summary: And, of the following, which do you find to be the most useful for shopping? Please rank as many as you can, and at least one (Ordered Left to Right by Rank)</v>
      </c>
      <c r="E52" s="3" t="s">
        <v>269</v>
      </c>
      <c r="F52" t="s">
        <v>68</v>
      </c>
    </row>
    <row r="53" spans="3:6" x14ac:dyDescent="0.25">
      <c r="C53">
        <v>45</v>
      </c>
      <c r="D53" s="4" t="str">
        <f>HYPERLINK("#'Table 45'!A1", "And, of the following, which do you find to be the most useful for shopping? Please rank as many as you can, and at least one: Small village high streets")</f>
        <v>And, of the following, which do you find to be the most useful for shopping? Please rank as many as you can, and at least one: Small village high streets</v>
      </c>
      <c r="E53" s="10" t="str">
        <f>HYPERLINK("#'Full Results'!A520", "520")</f>
        <v>520</v>
      </c>
      <c r="F53" t="s">
        <v>68</v>
      </c>
    </row>
    <row r="54" spans="3:6" x14ac:dyDescent="0.25">
      <c r="C54">
        <v>46</v>
      </c>
      <c r="D54" s="4" t="str">
        <f>HYPERLINK("#'Table 46'!A1", "And, of the following, which do you find to be the most useful for shopping? Please rank as many as you can, and at least one: Town high streets")</f>
        <v>And, of the following, which do you find to be the most useful for shopping? Please rank as many as you can, and at least one: Town high streets</v>
      </c>
      <c r="E54" s="10" t="str">
        <f>HYPERLINK("#'Full Results'!A530", "530")</f>
        <v>530</v>
      </c>
      <c r="F54" t="s">
        <v>68</v>
      </c>
    </row>
    <row r="55" spans="3:6" x14ac:dyDescent="0.25">
      <c r="C55">
        <v>47</v>
      </c>
      <c r="D55" s="4" t="str">
        <f>HYPERLINK("#'Table 47'!A1", "And, of the following, which do you find to be the most useful for shopping? Please rank as many as you can, and at least one: Larger city centre high streets")</f>
        <v>And, of the following, which do you find to be the most useful for shopping? Please rank as many as you can, and at least one: Larger city centre high streets</v>
      </c>
      <c r="E55" s="10" t="str">
        <f>HYPERLINK("#'Full Results'!A540", "540")</f>
        <v>540</v>
      </c>
      <c r="F55" t="s">
        <v>68</v>
      </c>
    </row>
    <row r="56" spans="3:6" x14ac:dyDescent="0.25">
      <c r="C56">
        <v>48</v>
      </c>
      <c r="D56" s="4" t="str">
        <f>HYPERLINK("#'Table 48'!A1", "And, of the following, which do you find to be the most useful for shopping? Please rank as many as you can, and at least one: Out-of-town shopping malls")</f>
        <v>And, of the following, which do you find to be the most useful for shopping? Please rank as many as you can, and at least one: Out-of-town shopping malls</v>
      </c>
      <c r="E56" s="10" t="str">
        <f>HYPERLINK("#'Full Results'!A550", "550")</f>
        <v>550</v>
      </c>
      <c r="F56" t="s">
        <v>68</v>
      </c>
    </row>
    <row r="57" spans="3:6" x14ac:dyDescent="0.25">
      <c r="C57">
        <v>49</v>
      </c>
      <c r="D57" s="4" t="str">
        <f>HYPERLINK("#'Table 49'!A1", " Before the Coronavirus pandemic in the UK, how often did you shop at Primark? ")</f>
        <v xml:space="preserve"> Before the Coronavirus pandemic in the UK, how often did you shop at Primark? </v>
      </c>
      <c r="E57" s="10" t="str">
        <f>HYPERLINK("#'Full Results'!A560", "560")</f>
        <v>560</v>
      </c>
      <c r="F57" t="s">
        <v>68</v>
      </c>
    </row>
    <row r="58" spans="3:6" x14ac:dyDescent="0.25">
      <c r="C58">
        <v>50</v>
      </c>
      <c r="D58" s="4" t="str">
        <f>HYPERLINK("#'Table 50'!A1", " Approximately, what proportion of the clothes you buy would you say you buy from Primark?")</f>
        <v xml:space="preserve"> Approximately, what proportion of the clothes you buy would you say you buy from Primark?</v>
      </c>
      <c r="E58" s="10" t="str">
        <f>HYPERLINK("#'Full Results'!A572", "572")</f>
        <v>572</v>
      </c>
      <c r="F58" t="s">
        <v>68</v>
      </c>
    </row>
    <row r="59" spans="3:6" x14ac:dyDescent="0.25">
      <c r="C59">
        <v>51</v>
      </c>
      <c r="D59" s="4" t="str">
        <f>HYPERLINK("#'Table 51'!A1", " You said that you have shopped at Primark. How far do you have to travel to your nearest store?")</f>
        <v xml:space="preserve"> You said that you have shopped at Primark. How far do you have to travel to your nearest store?</v>
      </c>
      <c r="E59" s="10" t="str">
        <f>HYPERLINK("#'Full Results'!A582", "582")</f>
        <v>582</v>
      </c>
      <c r="F59" t="s">
        <v>326</v>
      </c>
    </row>
    <row r="60" spans="3:6" x14ac:dyDescent="0.25">
      <c r="C60">
        <v>52</v>
      </c>
      <c r="D60" s="4" t="str">
        <f>HYPERLINK("#'Table 52'!A1", " And which of the following best describes the location of your nearest Primark?")</f>
        <v xml:space="preserve"> And which of the following best describes the location of your nearest Primark?</v>
      </c>
      <c r="E60" s="10" t="str">
        <f>HYPERLINK("#'Full Results'!A589", "589")</f>
        <v>589</v>
      </c>
      <c r="F60" t="s">
        <v>326</v>
      </c>
    </row>
    <row r="61" spans="3:6" x14ac:dyDescent="0.25">
      <c r="C61">
        <v>53</v>
      </c>
      <c r="D61" s="4" t="str">
        <f>HYPERLINK("#'Table 53'!A1", "What are the main reasons you shop at Primark?You may select up to three")</f>
        <v>What are the main reasons you shop at Primark?You may select up to three</v>
      </c>
      <c r="E61" s="10" t="str">
        <f>HYPERLINK("#'Full Results'!A598", "598")</f>
        <v>598</v>
      </c>
      <c r="F61" t="s">
        <v>326</v>
      </c>
    </row>
    <row r="62" spans="3:6" x14ac:dyDescent="0.25">
      <c r="C62">
        <v>54</v>
      </c>
      <c r="D62" s="4" t="str">
        <f>HYPERLINK("#'Table 54'!A1", " During the recent national lockdown in response to Coronavirus (from March to June), did you…")</f>
        <v xml:space="preserve"> During the recent national lockdown in response to Coronavirus (from March to June), did you…</v>
      </c>
      <c r="E62" s="10" t="str">
        <f>HYPERLINK("#'Full Results'!A615", "615")</f>
        <v>615</v>
      </c>
      <c r="F62" t="s">
        <v>68</v>
      </c>
    </row>
    <row r="63" spans="3:6" x14ac:dyDescent="0.25">
      <c r="C63">
        <v>55</v>
      </c>
      <c r="D63" s="4" t="str">
        <f>HYPERLINK("#'Table 55'!A1", " How often would you tend to go into your nearest high street prior to the outbreak of Coronavirus in the UK (i.e. before March 2020)?")</f>
        <v xml:space="preserve"> How often would you tend to go into your nearest high street prior to the outbreak of Coronavirus in the UK (i.e. before March 2020)?</v>
      </c>
      <c r="E63" s="10" t="str">
        <f>HYPERLINK("#'Full Results'!A621", "621")</f>
        <v>621</v>
      </c>
      <c r="F63" t="s">
        <v>68</v>
      </c>
    </row>
    <row r="64" spans="3:6" x14ac:dyDescent="0.25">
      <c r="C64">
        <v>56</v>
      </c>
      <c r="D64" s="4" t="str">
        <f>HYPERLINK("#'Table 56'!A1", " And during the national lockdown in response to the outbreak of Coronavirus (i.e. March to June 2020), how often did you tend to go into your nearest high street?")</f>
        <v xml:space="preserve"> And during the national lockdown in response to the outbreak of Coronavirus (i.e. March to June 2020), how often did you tend to go into your nearest high street?</v>
      </c>
      <c r="E64" s="10" t="str">
        <f>HYPERLINK("#'Full Results'!A635", "635")</f>
        <v>635</v>
      </c>
      <c r="F64" t="s">
        <v>68</v>
      </c>
    </row>
    <row r="65" spans="3:6" x14ac:dyDescent="0.25">
      <c r="C65">
        <v>57</v>
      </c>
      <c r="D65" s="4" t="str">
        <f>HYPERLINK("#'Table 57'!A1", " And since the end of the national lockdown in response to Coronavirus (i.e. Since June), how often have you tended to go into your nearest high street?")</f>
        <v xml:space="preserve"> And since the end of the national lockdown in response to Coronavirus (i.e. Since June), how often have you tended to go into your nearest high street?</v>
      </c>
      <c r="E65" s="10" t="str">
        <f>HYPERLINK("#'Full Results'!A649", "649")</f>
        <v>649</v>
      </c>
      <c r="F65" t="s">
        <v>68</v>
      </c>
    </row>
    <row r="66" spans="3:6" x14ac:dyDescent="0.25">
      <c r="C66">
        <v>58</v>
      </c>
      <c r="D66" s="4" t="str">
        <f>HYPERLINK("#'Table 58'!A1", " Prior to the lockdown in response to Coronavirus (i.e. before March 2020), other than your main food shop from a supermarket or equivalent, did you tend to buy most of your daily purchases online or in shops?")</f>
        <v xml:space="preserve"> Prior to the lockdown in response to Coronavirus (i.e. before March 2020), other than your main food shop from a supermarket or equivalent, did you tend to buy most of your daily purchases online or in shops?</v>
      </c>
      <c r="E66" s="10" t="str">
        <f>HYPERLINK("#'Full Results'!A663", "663")</f>
        <v>663</v>
      </c>
      <c r="F66" t="s">
        <v>68</v>
      </c>
    </row>
    <row r="67" spans="3:6" x14ac:dyDescent="0.25">
      <c r="C67">
        <v>59</v>
      </c>
      <c r="D67" s="4" t="str">
        <f>HYPERLINK("#'Table 59'!A1", " And during the national lockdown in response to the outbreak of Coronavirus (i.e. March to June 2020), other than your main food shop from a supermarket or equivalent, did you tend to buy most of your daily purchases online or in shops? ")</f>
        <v xml:space="preserve"> And during the national lockdown in response to the outbreak of Coronavirus (i.e. March to June 2020), other than your main food shop from a supermarket or equivalent, did you tend to buy most of your daily purchases online or in shops? </v>
      </c>
      <c r="E67" s="10" t="str">
        <f>HYPERLINK("#'Full Results'!A670", "670")</f>
        <v>670</v>
      </c>
      <c r="F67" t="s">
        <v>68</v>
      </c>
    </row>
    <row r="68" spans="3:6" x14ac:dyDescent="0.25">
      <c r="C68">
        <v>60</v>
      </c>
      <c r="D68" s="4" t="str">
        <f>HYPERLINK("#'Table 60'!A1", " And since the national lockdown in response to the outbreak of Coronavirus (i.e. since June 2020), other than your main food shop from a supermarket or equivalent, have you tended to buy most of your daily purchases online or in shops? ")</f>
        <v xml:space="preserve"> And since the national lockdown in response to the outbreak of Coronavirus (i.e. since June 2020), other than your main food shop from a supermarket or equivalent, have you tended to buy most of your daily purchases online or in shops? </v>
      </c>
      <c r="E68" s="10" t="str">
        <f>HYPERLINK("#'Full Results'!A677", "677")</f>
        <v>677</v>
      </c>
      <c r="F68" t="s">
        <v>68</v>
      </c>
    </row>
    <row r="69" spans="3:6" x14ac:dyDescent="0.25">
      <c r="C69">
        <v>61</v>
      </c>
      <c r="D69" s="4" t="str">
        <f>HYPERLINK("#'Table 61'!A1", "You said you mostly bought daily purchases online before Coronavirus. Which of the following reasons best explains why?Please select up to three")</f>
        <v>You said you mostly bought daily purchases online before Coronavirus. Which of the following reasons best explains why?Please select up to three</v>
      </c>
      <c r="E69" s="10" t="str">
        <f>HYPERLINK("#'Full Results'!A684", "684")</f>
        <v>684</v>
      </c>
      <c r="F69" t="s">
        <v>375</v>
      </c>
    </row>
    <row r="70" spans="3:6" x14ac:dyDescent="0.25">
      <c r="C70">
        <v>62</v>
      </c>
      <c r="D70" s="4" t="str">
        <f>HYPERLINK("#'Table 62'!A1", "You said you bought most of your daily purchases in shops before Coronavirus. Which of the following reasons best explains why?Please select up to three")</f>
        <v>You said you bought most of your daily purchases in shops before Coronavirus. Which of the following reasons best explains why?Please select up to three</v>
      </c>
      <c r="E70" s="10" t="str">
        <f>HYPERLINK("#'Full Results'!A700", "700")</f>
        <v>700</v>
      </c>
      <c r="F70" t="s">
        <v>392</v>
      </c>
    </row>
    <row r="71" spans="3:6" x14ac:dyDescent="0.25">
      <c r="C71">
        <v>63</v>
      </c>
      <c r="D71" s="4" t="str">
        <f>HYPERLINK("#'Table 63'!A1", " Thinking about your own finances would you say:")</f>
        <v xml:space="preserve"> Thinking about your own finances would you say:</v>
      </c>
      <c r="E71" s="10" t="str">
        <f>HYPERLINK("#'Full Results'!A720", "720")</f>
        <v>720</v>
      </c>
      <c r="F71" t="s">
        <v>68</v>
      </c>
    </row>
    <row r="72" spans="3:6" x14ac:dyDescent="0.25">
      <c r="C72">
        <v>64</v>
      </c>
      <c r="D72" s="4" t="str">
        <f>HYPERLINK("#'Table 64'!A1", " Which of the following comes closest to your view:")</f>
        <v xml:space="preserve"> Which of the following comes closest to your view:</v>
      </c>
      <c r="E72" s="10" t="str">
        <f>HYPERLINK("#'Full Results'!A727", "727")</f>
        <v>727</v>
      </c>
      <c r="F72" t="s">
        <v>68</v>
      </c>
    </row>
    <row r="73" spans="3:6" x14ac:dyDescent="0.25">
      <c r="C73">
        <v>65</v>
      </c>
      <c r="D73" s="4" t="str">
        <f>HYPERLINK("#'Table 65'!A1", " Thinking about the restrictions on using shops and restaurants during Covid, which of the following comes closest to your view:Please select the option which comes closest to you view even if neither is perfect")</f>
        <v xml:space="preserve"> Thinking about the restrictions on using shops and restaurants during Covid, which of the following comes closest to your view:Please select the option which comes closest to you view even if neither is perfect</v>
      </c>
      <c r="E73" s="10" t="str">
        <f>HYPERLINK("#'Full Results'!A734", "734")</f>
        <v>734</v>
      </c>
      <c r="F73" t="s">
        <v>68</v>
      </c>
    </row>
    <row r="74" spans="3:6" x14ac:dyDescent="0.25">
      <c r="C74">
        <v>66</v>
      </c>
      <c r="D74" s="4" t="str">
        <f>HYPERLINK("#'Table 66'!A1", " Business rates are a tax that physical businesses have to pay for their properties. Which comes closest to your view?Please select the option which comes closest to you view even if neither is perfect")</f>
        <v xml:space="preserve"> Business rates are a tax that physical businesses have to pay for their properties. Which comes closest to your view?Please select the option which comes closest to you view even if neither is perfect</v>
      </c>
      <c r="E74" s="10" t="str">
        <f>HYPERLINK("#'Full Results'!A740", "740")</f>
        <v>740</v>
      </c>
      <c r="F74" t="s">
        <v>68</v>
      </c>
    </row>
    <row r="75" spans="3:6" x14ac:dyDescent="0.25">
      <c r="C75">
        <v>67</v>
      </c>
      <c r="D75" s="4" t="str">
        <f>HYPERLINK("#'Table 67'!A1", " Imagine you were purchasing a new item of clothing. Do you think you would pay £1 more for the item if you knew that it had less of an impact on the environment?")</f>
        <v xml:space="preserve"> Imagine you were purchasing a new item of clothing. Do you think you would pay £1 more for the item if you knew that it had less of an impact on the environment?</v>
      </c>
      <c r="E75" s="10" t="str">
        <f>HYPERLINK("#'Full Results'!A747", "747")</f>
        <v>747</v>
      </c>
      <c r="F75" t="s">
        <v>411</v>
      </c>
    </row>
    <row r="76" spans="3:6" x14ac:dyDescent="0.25">
      <c r="C76">
        <v>68</v>
      </c>
      <c r="D76" s="4" t="str">
        <f>HYPERLINK("#'Table 68'!A1", " Imagine you were purchasing a new item of clothing. Do you think you would pay £2 more for the item if you knew that it had less of an impact on the environment?")</f>
        <v xml:space="preserve"> Imagine you were purchasing a new item of clothing. Do you think you would pay £2 more for the item if you knew that it had less of an impact on the environment?</v>
      </c>
      <c r="E76" s="10" t="str">
        <f>HYPERLINK("#'Full Results'!A753", "753")</f>
        <v>753</v>
      </c>
      <c r="F76" t="s">
        <v>411</v>
      </c>
    </row>
    <row r="77" spans="3:6" x14ac:dyDescent="0.25">
      <c r="C77">
        <v>69</v>
      </c>
      <c r="D77" s="4" t="str">
        <f>HYPERLINK("#'Table 69'!A1", " Imagine you were purchasing a new item of clothing. Do you think you would pay £5 more for the item if you knew that it had less of an impact on the environment?")</f>
        <v xml:space="preserve"> Imagine you were purchasing a new item of clothing. Do you think you would pay £5 more for the item if you knew that it had less of an impact on the environment?</v>
      </c>
      <c r="E77" s="10" t="str">
        <f>HYPERLINK("#'Full Results'!A759", "759")</f>
        <v>759</v>
      </c>
      <c r="F77" t="s">
        <v>411</v>
      </c>
    </row>
    <row r="78" spans="3:6" x14ac:dyDescent="0.25">
      <c r="C78">
        <v>70</v>
      </c>
      <c r="D78" s="4" t="str">
        <f>HYPERLINK("#'Table 70'!A1", " Imagine you were purchasing a new item of clothing. Do you think you would pay £10 more for the item if you knew that it had less of an impact on the environment?")</f>
        <v xml:space="preserve"> Imagine you were purchasing a new item of clothing. Do you think you would pay £10 more for the item if you knew that it had less of an impact on the environment?</v>
      </c>
      <c r="E78" s="10" t="str">
        <f>HYPERLINK("#'Full Results'!A765", "765")</f>
        <v>765</v>
      </c>
      <c r="F78" t="s">
        <v>411</v>
      </c>
    </row>
    <row r="79" spans="3:6" x14ac:dyDescent="0.25">
      <c r="C79">
        <v>71</v>
      </c>
      <c r="D79" s="4" t="str">
        <f>HYPERLINK("#'Table 71'!A1", " Imagine you were purchasing a new item of clothing. Do you think you would pay £20 more for the item if you knew that it had less of an impact on the environment?")</f>
        <v xml:space="preserve"> Imagine you were purchasing a new item of clothing. Do you think you would pay £20 more for the item if you knew that it had less of an impact on the environment?</v>
      </c>
      <c r="E79" s="10" t="str">
        <f>HYPERLINK("#'Full Results'!A771", "771")</f>
        <v>771</v>
      </c>
      <c r="F79" t="s">
        <v>411</v>
      </c>
    </row>
    <row r="80" spans="3:6" x14ac:dyDescent="0.25">
      <c r="C80">
        <v>72</v>
      </c>
      <c r="D80" s="4" t="str">
        <f>HYPERLINK("#'Table 72'!A1", "Rank Summary: Please rate the order of importance to you when you make a decision to buy an item (Ordered Left to Right by Rank)")</f>
        <v>Rank Summary: Please rate the order of importance to you when you make a decision to buy an item (Ordered Left to Right by Rank)</v>
      </c>
      <c r="E80" s="3" t="s">
        <v>269</v>
      </c>
      <c r="F80" t="s">
        <v>68</v>
      </c>
    </row>
    <row r="81" spans="3:6" x14ac:dyDescent="0.25">
      <c r="C81">
        <v>73</v>
      </c>
      <c r="D81" s="4" t="str">
        <f>HYPERLINK("#'Table 73'!A1", "Please rate the order of importance to you when you make a decision to buy an item: Cost")</f>
        <v>Please rate the order of importance to you when you make a decision to buy an item: Cost</v>
      </c>
      <c r="E81" s="10" t="str">
        <f>HYPERLINK("#'Full Results'!A777", "777")</f>
        <v>777</v>
      </c>
      <c r="F81" t="s">
        <v>68</v>
      </c>
    </row>
    <row r="82" spans="3:6" x14ac:dyDescent="0.25">
      <c r="C82">
        <v>74</v>
      </c>
      <c r="D82" s="4" t="str">
        <f>HYPERLINK("#'Table 74'!A1", "Please rate the order of importance to you when you make a decision to buy an item: Convenience")</f>
        <v>Please rate the order of importance to you when you make a decision to buy an item: Convenience</v>
      </c>
      <c r="E82" s="10" t="str">
        <f>HYPERLINK("#'Full Results'!A787", "787")</f>
        <v>787</v>
      </c>
      <c r="F82" t="s">
        <v>68</v>
      </c>
    </row>
    <row r="83" spans="3:6" x14ac:dyDescent="0.25">
      <c r="C83">
        <v>75</v>
      </c>
      <c r="D83" s="4" t="str">
        <f>HYPERLINK("#'Table 75'!A1", "Please rate the order of importance to you when you make a decision to buy an item: Impact on the environment")</f>
        <v>Please rate the order of importance to you when you make a decision to buy an item: Impact on the environment</v>
      </c>
      <c r="E83" s="10" t="str">
        <f>HYPERLINK("#'Full Results'!A797", "797")</f>
        <v>797</v>
      </c>
      <c r="F83" t="s">
        <v>68</v>
      </c>
    </row>
    <row r="84" spans="3:6" x14ac:dyDescent="0.25">
      <c r="C84">
        <v>76</v>
      </c>
      <c r="D84" s="4" t="str">
        <f>HYPERLINK("#'Table 76'!A1", "Please rate the order of importance to you when you make a decision to buy an item: Quality of the item")</f>
        <v>Please rate the order of importance to you when you make a decision to buy an item: Quality of the item</v>
      </c>
      <c r="E84" s="10" t="str">
        <f>HYPERLINK("#'Full Results'!A807", "807")</f>
        <v>807</v>
      </c>
      <c r="F84" t="s">
        <v>68</v>
      </c>
    </row>
    <row r="85" spans="3:6" x14ac:dyDescent="0.25">
      <c r="C85">
        <v>77</v>
      </c>
      <c r="D85" s="4" t="str">
        <f>HYPERLINK("#'Table 77'!A1", " And, which of the following do you think is worse for the environment?")</f>
        <v xml:space="preserve"> And, which of the following do you think is worse for the environment?</v>
      </c>
      <c r="E85" s="10" t="str">
        <f>HYPERLINK("#'Full Results'!A817", "817")</f>
        <v>817</v>
      </c>
      <c r="F85" t="s">
        <v>68</v>
      </c>
    </row>
    <row r="86" spans="3:6" x14ac:dyDescent="0.25">
      <c r="C86">
        <v>78</v>
      </c>
      <c r="D86" s="4" t="str">
        <f>HYPERLINK("#'Table 78'!A1", "Rank Summary: Imagine you were buying a new item of clothing. The item is available online, and also available in your local town centre or high street.  Which of the following are most likely to factor into your decision on whether to purchase t...")</f>
        <v>Rank Summary: Imagine you were buying a new item of clothing. The item is available online, and also available in your local town centre or high street.  Which of the following are most likely to factor into your decision on whether to purchase t...</v>
      </c>
      <c r="E86" s="3" t="s">
        <v>269</v>
      </c>
      <c r="F86" t="s">
        <v>68</v>
      </c>
    </row>
    <row r="87" spans="3:6" x14ac:dyDescent="0.25">
      <c r="C87">
        <v>79</v>
      </c>
      <c r="D87" s="4" t="str">
        <f>HYPERLINK("#'Table 79'!A1", "Imagine you were buying a new item of clothing. The item is available online, and also available in your local town centre or high street.  Which of the following are most likely to factor into your decision on whether to purchase the item from a...")</f>
        <v>Imagine you were buying a new item of clothing. The item is available online, and also available in your local town centre or high street.  Which of the following are most likely to factor into your decision on whether to purchase the item from a...</v>
      </c>
      <c r="E87" s="10" t="str">
        <f>HYPERLINK("#'Full Results'!A824", "824")</f>
        <v>824</v>
      </c>
      <c r="F87" t="s">
        <v>68</v>
      </c>
    </row>
    <row r="88" spans="3:6" x14ac:dyDescent="0.25">
      <c r="C88">
        <v>80</v>
      </c>
      <c r="D88" s="4" t="str">
        <f>HYPERLINK("#'Table 80'!A1", "Imagine you were buying a new item of clothing. The item is available online, and also available in your local town centre or high street.  Which of the following are most likely to factor into your decision on whether to purchase the item from a...")</f>
        <v>Imagine you were buying a new item of clothing. The item is available online, and also available in your local town centre or high street.  Which of the following are most likely to factor into your decision on whether to purchase the item from a...</v>
      </c>
      <c r="E88" s="10" t="str">
        <f>HYPERLINK("#'Full Results'!A833", "833")</f>
        <v>833</v>
      </c>
      <c r="F88" t="s">
        <v>68</v>
      </c>
    </row>
    <row r="89" spans="3:6" x14ac:dyDescent="0.25">
      <c r="C89">
        <v>81</v>
      </c>
      <c r="D89" s="4" t="str">
        <f>HYPERLINK("#'Table 81'!A1", "Imagine you were buying a new item of clothing. The item is available online, and also available in your local town centre or high street.  Which of the following are most likely to factor into your decision on whether to purchase the item from a...")</f>
        <v>Imagine you were buying a new item of clothing. The item is available online, and also available in your local town centre or high street.  Which of the following are most likely to factor into your decision on whether to purchase the item from a...</v>
      </c>
      <c r="E89" s="10" t="str">
        <f>HYPERLINK("#'Full Results'!A842", "842")</f>
        <v>842</v>
      </c>
      <c r="F89" t="s">
        <v>68</v>
      </c>
    </row>
    <row r="90" spans="3:6" x14ac:dyDescent="0.25">
      <c r="C90">
        <v>82</v>
      </c>
      <c r="D90" s="4" t="str">
        <f>HYPERLINK("#'Table 82'!A1", "Imagine you were buying a new item of clothing. The item is available online, and also available in your local town centre or high street.  Which of the following are most likely to factor into your decision on whether to purchase the item from a...")</f>
        <v>Imagine you were buying a new item of clothing. The item is available online, and also available in your local town centre or high street.  Which of the following are most likely to factor into your decision on whether to purchase the item from a...</v>
      </c>
      <c r="E90" s="10" t="str">
        <f>HYPERLINK("#'Full Results'!A851", "851")</f>
        <v>851</v>
      </c>
      <c r="F90" t="s">
        <v>68</v>
      </c>
    </row>
    <row r="91" spans="3:6" x14ac:dyDescent="0.25">
      <c r="C91">
        <v>83</v>
      </c>
      <c r="D91" s="4" t="str">
        <f>HYPERLINK("#'Table 83'!A1", "Imagine you were buying a new item of clothing. The item is available online, and also available in your local town centre or high street.  Which of the following are most likely to factor into your decision on whether to purchase the item from a...")</f>
        <v>Imagine you were buying a new item of clothing. The item is available online, and also available in your local town centre or high street.  Which of the following are most likely to factor into your decision on whether to purchase the item from a...</v>
      </c>
      <c r="E91" s="10" t="str">
        <f>HYPERLINK("#'Full Results'!A860", "860")</f>
        <v>860</v>
      </c>
      <c r="F91" t="s">
        <v>68</v>
      </c>
    </row>
    <row r="92" spans="3:6" x14ac:dyDescent="0.25">
      <c r="C92">
        <v>84</v>
      </c>
      <c r="D92" s="4" t="str">
        <f>HYPERLINK("#'Table 84'!A1", "Imagine you were buying a new item of clothing. The item is available online, and also available in your local town centre or high street.  Which of the following are most likely to factor into your decision on whether to purchase the item from a...")</f>
        <v>Imagine you were buying a new item of clothing. The item is available online, and also available in your local town centre or high street.  Which of the following are most likely to factor into your decision on whether to purchase the item from a...</v>
      </c>
      <c r="E92" s="10" t="str">
        <f>HYPERLINK("#'Full Results'!A869", "869")</f>
        <v>869</v>
      </c>
      <c r="F92" t="s">
        <v>68</v>
      </c>
    </row>
    <row r="93" spans="3:6" x14ac:dyDescent="0.25">
      <c r="C93">
        <v>85</v>
      </c>
      <c r="D93" s="4" t="str">
        <f>HYPERLINK("#'Table 85'!A1", "Imagine you were buying a new item of clothing. The item is available online, and also available in your local town centre or high street.  Which of the following are most likely to factor into your decision on whether to purchase the item from a...")</f>
        <v>Imagine you were buying a new item of clothing. The item is available online, and also available in your local town centre or high street.  Which of the following are most likely to factor into your decision on whether to purchase the item from a...</v>
      </c>
      <c r="E93" s="10" t="str">
        <f>HYPERLINK("#'Full Results'!A878", "878")</f>
        <v>878</v>
      </c>
      <c r="F93" t="s">
        <v>68</v>
      </c>
    </row>
    <row r="94" spans="3:6" x14ac:dyDescent="0.25">
      <c r="C94">
        <v>86</v>
      </c>
      <c r="D94" s="4" t="str">
        <f>HYPERLINK("#'Table 86'!A1", " How confident or nervous do you feel about going into shops at the moment?")</f>
        <v xml:space="preserve"> How confident or nervous do you feel about going into shops at the moment?</v>
      </c>
      <c r="E94" s="10" t="str">
        <f>HYPERLINK("#'Full Results'!A887", "887")</f>
        <v>887</v>
      </c>
      <c r="F94" t="s">
        <v>68</v>
      </c>
    </row>
    <row r="95" spans="3:6" x14ac:dyDescent="0.25">
      <c r="C95">
        <v>87</v>
      </c>
      <c r="D95" s="4" t="str">
        <f>HYPERLINK("#'Table 87'!A1", "Which of the following would make you feel more confident about going into shops at the moment?Please select as many as apply")</f>
        <v>Which of the following would make you feel more confident about going into shops at the moment?Please select as many as apply</v>
      </c>
      <c r="E95" s="10" t="str">
        <f>HYPERLINK("#'Full Results'!A895", "895")</f>
        <v>895</v>
      </c>
      <c r="F95" t="s">
        <v>68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S907"/>
  <sheetViews>
    <sheetView showGridLines="0" workbookViewId="0">
      <pane xSplit="2" ySplit="8" topLeftCell="C487" activePane="bottomRight" state="frozen"/>
      <selection pane="topRight"/>
      <selection pane="bottomLeft"/>
      <selection pane="bottomRight" activeCell="K562" sqref="K562"/>
    </sheetView>
  </sheetViews>
  <sheetFormatPr defaultRowHeight="15" x14ac:dyDescent="0.25"/>
  <cols>
    <col min="2" max="2" width="20.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398" t="s">
        <v>467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9"/>
      <c r="C5" s="9"/>
      <c r="D5" s="397" t="s">
        <v>44</v>
      </c>
      <c r="E5" s="397"/>
      <c r="F5" s="9"/>
      <c r="G5" s="397" t="s">
        <v>45</v>
      </c>
      <c r="H5" s="397"/>
      <c r="I5" s="397"/>
      <c r="J5" s="397"/>
      <c r="K5" s="397"/>
      <c r="L5" s="397"/>
      <c r="M5" s="9"/>
      <c r="N5" s="397" t="s">
        <v>46</v>
      </c>
      <c r="O5" s="397"/>
      <c r="P5" s="397"/>
      <c r="Q5" s="397"/>
      <c r="R5" s="9"/>
      <c r="S5" s="397" t="s">
        <v>47</v>
      </c>
      <c r="T5" s="397"/>
      <c r="U5" s="397"/>
      <c r="V5" s="397"/>
      <c r="W5" s="397"/>
      <c r="X5" s="397"/>
      <c r="Y5" s="397"/>
      <c r="Z5" s="397"/>
      <c r="AA5" s="397"/>
      <c r="AB5" s="397"/>
      <c r="AC5" s="397"/>
      <c r="AD5" s="397"/>
      <c r="AE5" s="9"/>
      <c r="AF5" s="397" t="s">
        <v>48</v>
      </c>
      <c r="AG5" s="397"/>
      <c r="AH5" s="397"/>
      <c r="AI5" s="397"/>
      <c r="AJ5" s="397"/>
      <c r="AK5" s="397"/>
      <c r="AL5" s="9"/>
      <c r="AM5" s="397" t="s">
        <v>49</v>
      </c>
      <c r="AN5" s="397"/>
      <c r="AO5" s="397"/>
      <c r="AP5" s="9"/>
      <c r="AQ5" s="397" t="s">
        <v>50</v>
      </c>
      <c r="AR5" s="397"/>
      <c r="AS5" s="397"/>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20.100000000000001" customHeight="1" x14ac:dyDescent="0.25">
      <c r="B7" s="6" t="s">
        <v>8</v>
      </c>
      <c r="C7" s="6">
        <v>1005</v>
      </c>
      <c r="D7" s="6">
        <v>484</v>
      </c>
      <c r="E7" s="6">
        <v>515</v>
      </c>
      <c r="F7" s="6"/>
      <c r="G7" s="6">
        <v>152</v>
      </c>
      <c r="H7" s="6">
        <v>174</v>
      </c>
      <c r="I7" s="6">
        <v>153</v>
      </c>
      <c r="J7" s="6">
        <v>172</v>
      </c>
      <c r="K7" s="6">
        <v>142</v>
      </c>
      <c r="L7" s="6">
        <v>212</v>
      </c>
      <c r="M7" s="6"/>
      <c r="N7" s="6">
        <v>279</v>
      </c>
      <c r="O7" s="6">
        <v>270</v>
      </c>
      <c r="P7" s="6">
        <v>207</v>
      </c>
      <c r="Q7" s="6">
        <v>245</v>
      </c>
      <c r="R7" s="6"/>
      <c r="S7" s="6">
        <v>146</v>
      </c>
      <c r="T7" s="6">
        <v>136</v>
      </c>
      <c r="U7" s="6">
        <v>83</v>
      </c>
      <c r="V7" s="6">
        <v>95</v>
      </c>
      <c r="W7" s="6">
        <v>70</v>
      </c>
      <c r="X7" s="6">
        <v>76</v>
      </c>
      <c r="Y7" s="6">
        <v>81</v>
      </c>
      <c r="Z7" s="6">
        <v>40</v>
      </c>
      <c r="AA7" s="6">
        <v>112</v>
      </c>
      <c r="AB7" s="6">
        <v>93</v>
      </c>
      <c r="AC7" s="6">
        <v>45</v>
      </c>
      <c r="AD7" s="6">
        <v>28</v>
      </c>
      <c r="AE7" s="6"/>
      <c r="AF7" s="6">
        <v>204</v>
      </c>
      <c r="AG7" s="6">
        <v>290</v>
      </c>
      <c r="AH7" s="6">
        <v>150</v>
      </c>
      <c r="AI7" s="6">
        <v>190</v>
      </c>
      <c r="AJ7" s="6">
        <v>109</v>
      </c>
      <c r="AK7" s="6">
        <v>62</v>
      </c>
      <c r="AL7" s="6"/>
      <c r="AM7" s="6">
        <v>415</v>
      </c>
      <c r="AN7" s="6">
        <v>426</v>
      </c>
      <c r="AO7" s="6">
        <v>111</v>
      </c>
      <c r="AP7" s="6"/>
      <c r="AQ7" s="6">
        <v>312</v>
      </c>
      <c r="AR7" s="6">
        <v>332</v>
      </c>
      <c r="AS7" s="6">
        <v>36</v>
      </c>
    </row>
    <row r="8" spans="2:45" ht="20.100000000000001" customHeight="1" x14ac:dyDescent="0.25">
      <c r="B8" s="7" t="s">
        <v>9</v>
      </c>
      <c r="C8" s="7">
        <v>1005</v>
      </c>
      <c r="D8" s="7">
        <v>494</v>
      </c>
      <c r="E8" s="7">
        <v>505</v>
      </c>
      <c r="F8" s="7"/>
      <c r="G8" s="7">
        <v>140</v>
      </c>
      <c r="H8" s="7">
        <v>173</v>
      </c>
      <c r="I8" s="7">
        <v>170</v>
      </c>
      <c r="J8" s="7">
        <v>170</v>
      </c>
      <c r="K8" s="7">
        <v>141</v>
      </c>
      <c r="L8" s="7">
        <v>211</v>
      </c>
      <c r="M8" s="7"/>
      <c r="N8" s="7">
        <v>270</v>
      </c>
      <c r="O8" s="7">
        <v>260</v>
      </c>
      <c r="P8" s="7">
        <v>220</v>
      </c>
      <c r="Q8" s="7">
        <v>251</v>
      </c>
      <c r="R8" s="7"/>
      <c r="S8" s="7">
        <v>141</v>
      </c>
      <c r="T8" s="7">
        <v>135</v>
      </c>
      <c r="U8" s="7">
        <v>80</v>
      </c>
      <c r="V8" s="7">
        <v>90</v>
      </c>
      <c r="W8" s="7">
        <v>71</v>
      </c>
      <c r="X8" s="7">
        <v>90</v>
      </c>
      <c r="Y8" s="7">
        <v>80</v>
      </c>
      <c r="Z8" s="7">
        <v>41</v>
      </c>
      <c r="AA8" s="7">
        <v>110</v>
      </c>
      <c r="AB8" s="7">
        <v>85</v>
      </c>
      <c r="AC8" s="7">
        <v>51</v>
      </c>
      <c r="AD8" s="7">
        <v>31</v>
      </c>
      <c r="AE8" s="7"/>
      <c r="AF8" s="7">
        <v>205</v>
      </c>
      <c r="AG8" s="7">
        <v>289</v>
      </c>
      <c r="AH8" s="7">
        <v>149</v>
      </c>
      <c r="AI8" s="7">
        <v>189</v>
      </c>
      <c r="AJ8" s="7">
        <v>110</v>
      </c>
      <c r="AK8" s="7">
        <v>63</v>
      </c>
      <c r="AL8" s="7"/>
      <c r="AM8" s="7">
        <v>420</v>
      </c>
      <c r="AN8" s="7">
        <v>424</v>
      </c>
      <c r="AO8" s="7">
        <v>111</v>
      </c>
      <c r="AP8" s="7"/>
      <c r="AQ8" s="7">
        <v>315</v>
      </c>
      <c r="AR8" s="7">
        <v>332</v>
      </c>
      <c r="AS8" s="7">
        <v>36</v>
      </c>
    </row>
    <row r="11" spans="2:45" x14ac:dyDescent="0.25">
      <c r="B11" s="2" t="s">
        <v>67</v>
      </c>
    </row>
    <row r="12" spans="2:45" x14ac:dyDescent="0.25">
      <c r="B12" s="394" t="s">
        <v>68</v>
      </c>
      <c r="C12" s="395"/>
      <c r="D12" s="395"/>
      <c r="E12" s="395"/>
      <c r="F12" s="395"/>
      <c r="G12" s="395"/>
      <c r="H12" s="395"/>
      <c r="I12" s="395"/>
      <c r="J12" s="395"/>
      <c r="K12" s="395"/>
      <c r="L12" s="395"/>
      <c r="M12" s="395"/>
      <c r="N12" s="395"/>
      <c r="O12" s="395"/>
      <c r="P12" s="395"/>
      <c r="Q12" s="39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row>
    <row r="13" spans="2:45" x14ac:dyDescent="0.25">
      <c r="B13" t="s">
        <v>51</v>
      </c>
      <c r="C13" s="395">
        <v>0.44635493808008597</v>
      </c>
      <c r="D13" s="395">
        <v>0.49559280260178301</v>
      </c>
      <c r="E13" s="395">
        <v>0.39773995823682001</v>
      </c>
      <c r="F13" s="395"/>
      <c r="G13" s="395">
        <v>0.33732783424720197</v>
      </c>
      <c r="H13" s="395">
        <v>0.370423732596668</v>
      </c>
      <c r="I13" s="395">
        <v>0.49852279613794098</v>
      </c>
      <c r="J13" s="395">
        <v>0.45979051690860001</v>
      </c>
      <c r="K13" s="395">
        <v>0.44992032431477103</v>
      </c>
      <c r="L13" s="395">
        <v>0.52599599533834596</v>
      </c>
      <c r="M13" s="395"/>
      <c r="N13" s="395">
        <v>0.53945016632920195</v>
      </c>
      <c r="O13" s="395">
        <v>0.428535586775666</v>
      </c>
      <c r="P13" s="395">
        <v>0.45421046108152302</v>
      </c>
      <c r="Q13" s="395">
        <v>0.357126055460675</v>
      </c>
      <c r="R13" s="395"/>
      <c r="S13" s="395">
        <v>0.47952475781269199</v>
      </c>
      <c r="T13" s="395">
        <v>0.47841826547386401</v>
      </c>
      <c r="U13" s="395">
        <v>0.39155525196060897</v>
      </c>
      <c r="V13" s="395">
        <v>0.41948169372156002</v>
      </c>
      <c r="W13" s="395">
        <v>0.37142002917703998</v>
      </c>
      <c r="X13" s="395">
        <v>0.37517613575799003</v>
      </c>
      <c r="Y13" s="395">
        <v>0.457970865084527</v>
      </c>
      <c r="Z13" s="395">
        <v>0.41698003694260999</v>
      </c>
      <c r="AA13" s="395">
        <v>0.38948680367191901</v>
      </c>
      <c r="AB13" s="395">
        <v>0.57506863630247196</v>
      </c>
      <c r="AC13" s="395">
        <v>0.48908983824430302</v>
      </c>
      <c r="AD13" s="395">
        <v>0.54150413768438299</v>
      </c>
      <c r="AE13" s="395"/>
      <c r="AF13" s="395">
        <v>0.48515927913149398</v>
      </c>
      <c r="AG13" s="395">
        <v>0.47680385268625503</v>
      </c>
      <c r="AH13" s="395">
        <v>0.36617007255421002</v>
      </c>
      <c r="AI13" s="395">
        <v>0.410829393531564</v>
      </c>
      <c r="AJ13" s="395">
        <v>0.50872724163852601</v>
      </c>
      <c r="AK13" s="395">
        <v>0.36804662745702299</v>
      </c>
      <c r="AL13" s="395"/>
      <c r="AM13" s="395">
        <v>0.39009407433526899</v>
      </c>
      <c r="AN13" s="395">
        <v>0.54740670505161804</v>
      </c>
      <c r="AO13" s="395">
        <v>0.32525267531889201</v>
      </c>
      <c r="AP13" s="395"/>
      <c r="AQ13" s="395">
        <v>0.42299116140646698</v>
      </c>
      <c r="AR13" s="395">
        <v>0.46167584671300399</v>
      </c>
      <c r="AS13" s="395">
        <v>0.69241826006937801</v>
      </c>
    </row>
    <row r="14" spans="2:45" x14ac:dyDescent="0.25">
      <c r="B14" t="s">
        <v>52</v>
      </c>
      <c r="C14" s="395">
        <v>0.18881926313134001</v>
      </c>
      <c r="D14" s="395">
        <v>0.178764596533346</v>
      </c>
      <c r="E14" s="395">
        <v>0.20086942730754201</v>
      </c>
      <c r="F14" s="395"/>
      <c r="G14" s="395">
        <v>0.209982722737202</v>
      </c>
      <c r="H14" s="395">
        <v>0.19833765685092</v>
      </c>
      <c r="I14" s="395">
        <v>0.13750563264544599</v>
      </c>
      <c r="J14" s="395">
        <v>0.200526984303419</v>
      </c>
      <c r="K14" s="395">
        <v>0.210370310849749</v>
      </c>
      <c r="L14" s="395">
        <v>0.18444830167196499</v>
      </c>
      <c r="M14" s="395"/>
      <c r="N14" s="395">
        <v>0.179377250208445</v>
      </c>
      <c r="O14" s="395">
        <v>0.182734427680664</v>
      </c>
      <c r="P14" s="395">
        <v>0.151030129431725</v>
      </c>
      <c r="Q14" s="395">
        <v>0.23729075442218001</v>
      </c>
      <c r="R14" s="395"/>
      <c r="S14" s="395">
        <v>0.26729669658518002</v>
      </c>
      <c r="T14" s="395">
        <v>0.15829292116285101</v>
      </c>
      <c r="U14" s="395">
        <v>0.13795590212531</v>
      </c>
      <c r="V14" s="395">
        <v>0.14818599440914901</v>
      </c>
      <c r="W14" s="395">
        <v>0.20872376050436001</v>
      </c>
      <c r="X14" s="395">
        <v>0.22095104684943301</v>
      </c>
      <c r="Y14" s="395">
        <v>0.17909225595294201</v>
      </c>
      <c r="Z14" s="395">
        <v>0.235070751871506</v>
      </c>
      <c r="AA14" s="395">
        <v>0.20787255758801099</v>
      </c>
      <c r="AB14" s="395">
        <v>0.105559467135301</v>
      </c>
      <c r="AC14" s="395">
        <v>0.17581104806606801</v>
      </c>
      <c r="AD14" s="395">
        <v>0.22153421816664201</v>
      </c>
      <c r="AE14" s="395"/>
      <c r="AF14" s="395">
        <v>0.18943806230327001</v>
      </c>
      <c r="AG14" s="395">
        <v>0.173601717978217</v>
      </c>
      <c r="AH14" s="395">
        <v>0.16793322652687101</v>
      </c>
      <c r="AI14" s="395">
        <v>0.222041615007771</v>
      </c>
      <c r="AJ14" s="395">
        <v>0.187204136929878</v>
      </c>
      <c r="AK14" s="395">
        <v>0.20944501832349999</v>
      </c>
      <c r="AL14" s="395"/>
      <c r="AM14" s="395">
        <v>0.236754095741599</v>
      </c>
      <c r="AN14" s="395">
        <v>0.14191627241691601</v>
      </c>
      <c r="AO14" s="395">
        <v>0.18855051808235401</v>
      </c>
      <c r="AP14" s="395"/>
      <c r="AQ14" s="395">
        <v>0.211197561163459</v>
      </c>
      <c r="AR14" s="395">
        <v>0.14999398920451601</v>
      </c>
      <c r="AS14" s="395">
        <v>0.116969740104324</v>
      </c>
    </row>
    <row r="15" spans="2:45" x14ac:dyDescent="0.25">
      <c r="B15" t="s">
        <v>53</v>
      </c>
      <c r="C15" s="395">
        <v>6.41454317605957E-2</v>
      </c>
      <c r="D15" s="395">
        <v>6.1346340707928798E-2</v>
      </c>
      <c r="E15" s="395">
        <v>6.3530683381710099E-2</v>
      </c>
      <c r="F15" s="395"/>
      <c r="G15" s="395">
        <v>9.2396769415608607E-2</v>
      </c>
      <c r="H15" s="395">
        <v>9.0889003939636101E-2</v>
      </c>
      <c r="I15" s="395">
        <v>8.8499620002196203E-2</v>
      </c>
      <c r="J15" s="395">
        <v>5.8021418812410297E-2</v>
      </c>
      <c r="K15" s="395">
        <v>4.0165130989747402E-2</v>
      </c>
      <c r="L15" s="395">
        <v>2.4718115017345901E-2</v>
      </c>
      <c r="M15" s="395"/>
      <c r="N15" s="395">
        <v>7.2346069467573507E-2</v>
      </c>
      <c r="O15" s="395">
        <v>5.8576263402656398E-2</v>
      </c>
      <c r="P15" s="395">
        <v>8.8859395081667306E-2</v>
      </c>
      <c r="Q15" s="395">
        <v>4.0453485101579E-2</v>
      </c>
      <c r="R15" s="395"/>
      <c r="S15" s="395">
        <v>7.4914735720490996E-2</v>
      </c>
      <c r="T15" s="395">
        <v>5.2747789151932602E-2</v>
      </c>
      <c r="U15" s="395">
        <v>9.5616894130897495E-2</v>
      </c>
      <c r="V15" s="395">
        <v>6.4748273036666706E-2</v>
      </c>
      <c r="W15" s="395">
        <v>3.7746384093511498E-2</v>
      </c>
      <c r="X15" s="395">
        <v>5.2377555124376897E-2</v>
      </c>
      <c r="Y15" s="395">
        <v>0.10484809148944201</v>
      </c>
      <c r="Z15" s="395">
        <v>2.67933390713847E-2</v>
      </c>
      <c r="AA15" s="395">
        <v>8.0455209522451901E-2</v>
      </c>
      <c r="AB15" s="395">
        <v>2.4777639643724699E-2</v>
      </c>
      <c r="AC15" s="395">
        <v>6.6880048210429602E-2</v>
      </c>
      <c r="AD15" s="395">
        <v>6.6534050635820505E-2</v>
      </c>
      <c r="AE15" s="395"/>
      <c r="AF15" s="395">
        <v>7.3814799040102394E-2</v>
      </c>
      <c r="AG15" s="395">
        <v>5.7007751403288197E-2</v>
      </c>
      <c r="AH15" s="395">
        <v>7.9795985272471504E-2</v>
      </c>
      <c r="AI15" s="395">
        <v>7.2958451581575406E-2</v>
      </c>
      <c r="AJ15" s="395">
        <v>2.67129062304001E-2</v>
      </c>
      <c r="AK15" s="395">
        <v>6.7165775915880896E-2</v>
      </c>
      <c r="AL15" s="395"/>
      <c r="AM15" s="395">
        <v>3.9971194691131202E-2</v>
      </c>
      <c r="AN15" s="395">
        <v>8.7971834728206799E-2</v>
      </c>
      <c r="AO15" s="395">
        <v>4.0444136171143598E-2</v>
      </c>
      <c r="AP15" s="395"/>
      <c r="AQ15" s="395">
        <v>5.26212651835311E-2</v>
      </c>
      <c r="AR15" s="395">
        <v>9.1699495560388505E-2</v>
      </c>
      <c r="AS15" s="395">
        <v>2.89729524830502E-2</v>
      </c>
    </row>
    <row r="16" spans="2:45" x14ac:dyDescent="0.25">
      <c r="B16" t="s">
        <v>54</v>
      </c>
      <c r="C16" s="395">
        <v>0.42981852363530498</v>
      </c>
      <c r="D16" s="395">
        <v>0.39150717185162398</v>
      </c>
      <c r="E16" s="395">
        <v>0.46236135511249599</v>
      </c>
      <c r="F16" s="395"/>
      <c r="G16" s="395">
        <v>0.44976228589605799</v>
      </c>
      <c r="H16" s="395">
        <v>0.48265831087653099</v>
      </c>
      <c r="I16" s="395">
        <v>0.47164708006633499</v>
      </c>
      <c r="J16" s="395">
        <v>0.42924336105503802</v>
      </c>
      <c r="K16" s="395">
        <v>0.39447911360954102</v>
      </c>
      <c r="L16" s="395">
        <v>0.36354780602506798</v>
      </c>
      <c r="M16" s="395"/>
      <c r="N16" s="395">
        <v>0.45710733023267702</v>
      </c>
      <c r="O16" s="395">
        <v>0.42826929983042</v>
      </c>
      <c r="P16" s="395">
        <v>0.42708701708782998</v>
      </c>
      <c r="Q16" s="395">
        <v>0.41131265089811597</v>
      </c>
      <c r="R16" s="395"/>
      <c r="S16" s="395">
        <v>0.39110433237199599</v>
      </c>
      <c r="T16" s="395">
        <v>0.291479272858226</v>
      </c>
      <c r="U16" s="395">
        <v>0.46023999059522802</v>
      </c>
      <c r="V16" s="395">
        <v>0.346442482409064</v>
      </c>
      <c r="W16" s="395">
        <v>0.44927470954758503</v>
      </c>
      <c r="X16" s="395">
        <v>0.49588629278463803</v>
      </c>
      <c r="Y16" s="395">
        <v>0.45025952163841998</v>
      </c>
      <c r="Z16" s="395">
        <v>0.46541473752294499</v>
      </c>
      <c r="AA16" s="395">
        <v>0.48411275990513303</v>
      </c>
      <c r="AB16" s="395">
        <v>0.39227356197345897</v>
      </c>
      <c r="AC16" s="395">
        <v>0.51077296298434205</v>
      </c>
      <c r="AD16" s="395">
        <v>0.81256028666666702</v>
      </c>
      <c r="AE16" s="395"/>
      <c r="AF16" s="395">
        <v>0.41394862986216102</v>
      </c>
      <c r="AG16" s="395">
        <v>0.47205702685703799</v>
      </c>
      <c r="AH16" s="395">
        <v>0.41465668986374199</v>
      </c>
      <c r="AI16" s="395">
        <v>0.367340211708993</v>
      </c>
      <c r="AJ16" s="395">
        <v>0.51665318296921103</v>
      </c>
      <c r="AK16" s="395">
        <v>0.35943639547061401</v>
      </c>
      <c r="AL16" s="395"/>
      <c r="AM16" s="395">
        <v>0.387830634074671</v>
      </c>
      <c r="AN16" s="395">
        <v>0.484022875226778</v>
      </c>
      <c r="AO16" s="395">
        <v>0.39528958240196199</v>
      </c>
      <c r="AP16" s="395"/>
      <c r="AQ16" s="395">
        <v>0.36475090993061199</v>
      </c>
      <c r="AR16" s="395">
        <v>0.51456138978379196</v>
      </c>
      <c r="AS16" s="395">
        <v>0.324680387461658</v>
      </c>
    </row>
    <row r="17" spans="2:45" x14ac:dyDescent="0.25">
      <c r="B17" t="s">
        <v>55</v>
      </c>
      <c r="C17" s="395">
        <v>0.13407278550514701</v>
      </c>
      <c r="D17" s="395">
        <v>0.120846849321831</v>
      </c>
      <c r="E17" s="395">
        <v>0.14479654719468499</v>
      </c>
      <c r="F17" s="395"/>
      <c r="G17" s="395">
        <v>0.174126524193111</v>
      </c>
      <c r="H17" s="395">
        <v>0.17144447924881301</v>
      </c>
      <c r="I17" s="395">
        <v>0.13069714732162899</v>
      </c>
      <c r="J17" s="395">
        <v>0.144114913299526</v>
      </c>
      <c r="K17" s="395">
        <v>0.10243515437553601</v>
      </c>
      <c r="L17" s="395">
        <v>9.2506808045813002E-2</v>
      </c>
      <c r="M17" s="395"/>
      <c r="N17" s="395">
        <v>0.112260312822583</v>
      </c>
      <c r="O17" s="395">
        <v>0.121196568912675</v>
      </c>
      <c r="P17" s="395">
        <v>0.119312156973651</v>
      </c>
      <c r="Q17" s="395">
        <v>0.17787997025806801</v>
      </c>
      <c r="R17" s="395"/>
      <c r="S17" s="395">
        <v>0.19158425469082899</v>
      </c>
      <c r="T17" s="395">
        <v>0.15338107802783599</v>
      </c>
      <c r="U17" s="395">
        <v>0.11143848685885401</v>
      </c>
      <c r="V17" s="395">
        <v>0.224777939879067</v>
      </c>
      <c r="W17" s="395">
        <v>9.7418986512779901E-2</v>
      </c>
      <c r="X17" s="395">
        <v>8.8027844435026398E-2</v>
      </c>
      <c r="Y17" s="395">
        <v>0.102317387292971</v>
      </c>
      <c r="Z17" s="395">
        <v>7.6951257890088706E-2</v>
      </c>
      <c r="AA17" s="395">
        <v>0.153001112445701</v>
      </c>
      <c r="AB17" s="395">
        <v>9.6121473056813997E-2</v>
      </c>
      <c r="AC17" s="395">
        <v>0.110648485962383</v>
      </c>
      <c r="AD17" s="395">
        <v>3.4137024233672798E-2</v>
      </c>
      <c r="AE17" s="395"/>
      <c r="AF17" s="395">
        <v>0.18402912539691799</v>
      </c>
      <c r="AG17" s="395">
        <v>0.109370345314571</v>
      </c>
      <c r="AH17" s="395">
        <v>0.18398594345366001</v>
      </c>
      <c r="AI17" s="395">
        <v>9.4975808966194397E-2</v>
      </c>
      <c r="AJ17" s="395">
        <v>0.10736626059502</v>
      </c>
      <c r="AK17" s="395">
        <v>0.130429822969127</v>
      </c>
      <c r="AL17" s="395"/>
      <c r="AM17" s="395">
        <v>9.0392949359446806E-2</v>
      </c>
      <c r="AN17" s="395">
        <v>0.15948439493083899</v>
      </c>
      <c r="AO17" s="395">
        <v>0.178124660493368</v>
      </c>
      <c r="AP17" s="395"/>
      <c r="AQ17" s="395">
        <v>7.1491318399988901E-2</v>
      </c>
      <c r="AR17" s="395">
        <v>0.173180146755223</v>
      </c>
      <c r="AS17" s="395">
        <v>0.22904548837685501</v>
      </c>
    </row>
    <row r="18" spans="2:45" x14ac:dyDescent="0.25">
      <c r="B18" t="s">
        <v>56</v>
      </c>
      <c r="C18" s="395">
        <v>0.25567969689441</v>
      </c>
      <c r="D18" s="395">
        <v>0.25164064417547399</v>
      </c>
      <c r="E18" s="395">
        <v>0.26049075730390098</v>
      </c>
      <c r="F18" s="395"/>
      <c r="G18" s="395">
        <v>0.13601804029700101</v>
      </c>
      <c r="H18" s="395">
        <v>0.130817697943474</v>
      </c>
      <c r="I18" s="395">
        <v>0.219033178975688</v>
      </c>
      <c r="J18" s="395">
        <v>0.272447924671749</v>
      </c>
      <c r="K18" s="395">
        <v>0.34804725036717898</v>
      </c>
      <c r="L18" s="395">
        <v>0.39212506587508</v>
      </c>
      <c r="M18" s="395"/>
      <c r="N18" s="395">
        <v>0.13455090588299201</v>
      </c>
      <c r="O18" s="395">
        <v>0.30229959984172899</v>
      </c>
      <c r="P18" s="395">
        <v>0.29095556832978398</v>
      </c>
      <c r="Q18" s="395">
        <v>0.30718804269524003</v>
      </c>
      <c r="R18" s="395"/>
      <c r="S18" s="395">
        <v>0.18694183039314</v>
      </c>
      <c r="T18" s="395">
        <v>0.30038056875069202</v>
      </c>
      <c r="U18" s="395">
        <v>0.25202405219626101</v>
      </c>
      <c r="V18" s="395">
        <v>0.29954774877864399</v>
      </c>
      <c r="W18" s="395">
        <v>0.25740723022594197</v>
      </c>
      <c r="X18" s="395">
        <v>0.29590455044250802</v>
      </c>
      <c r="Y18" s="395">
        <v>0.247756336097367</v>
      </c>
      <c r="Z18" s="395">
        <v>0.30111952458193098</v>
      </c>
      <c r="AA18" s="395">
        <v>0.26364340564046301</v>
      </c>
      <c r="AB18" s="395">
        <v>0.263013010223835</v>
      </c>
      <c r="AC18" s="395">
        <v>0.21970768158047499</v>
      </c>
      <c r="AD18" s="395">
        <v>0.105828420362896</v>
      </c>
      <c r="AE18" s="395"/>
      <c r="AF18" s="395">
        <v>0.17166410088291501</v>
      </c>
      <c r="AG18" s="395">
        <v>0.26572776090890299</v>
      </c>
      <c r="AH18" s="395">
        <v>0.27796891799977602</v>
      </c>
      <c r="AI18" s="395">
        <v>0.33565647155817302</v>
      </c>
      <c r="AJ18" s="395">
        <v>0.21907458188325099</v>
      </c>
      <c r="AK18" s="395">
        <v>0.25430848259845901</v>
      </c>
      <c r="AL18" s="395"/>
      <c r="AM18" s="395">
        <v>0.45438574992687297</v>
      </c>
      <c r="AN18" s="395">
        <v>9.4996064497441496E-2</v>
      </c>
      <c r="AO18" s="395">
        <v>0.181685329092965</v>
      </c>
      <c r="AP18" s="395"/>
      <c r="AQ18" s="395">
        <v>0.42372571602750603</v>
      </c>
      <c r="AR18" s="395">
        <v>0.115323425897849</v>
      </c>
      <c r="AS18" s="395">
        <v>8.7122455279489197E-2</v>
      </c>
    </row>
    <row r="19" spans="2:45" x14ac:dyDescent="0.25">
      <c r="B19" t="s">
        <v>57</v>
      </c>
      <c r="C19" s="395">
        <v>3.94708056074035E-2</v>
      </c>
      <c r="D19" s="395">
        <v>2.86333134572089E-2</v>
      </c>
      <c r="E19" s="395">
        <v>5.0519916622034297E-2</v>
      </c>
      <c r="F19" s="395"/>
      <c r="G19" s="395">
        <v>6.0692832079051698E-2</v>
      </c>
      <c r="H19" s="395">
        <v>5.3356697299592297E-2</v>
      </c>
      <c r="I19" s="395">
        <v>2.21347085075311E-2</v>
      </c>
      <c r="J19" s="395">
        <v>2.4132743644844998E-2</v>
      </c>
      <c r="K19" s="395">
        <v>3.5915086892874502E-2</v>
      </c>
      <c r="L19" s="395">
        <v>4.2646493902267199E-2</v>
      </c>
      <c r="M19" s="395"/>
      <c r="N19" s="395">
        <v>2.1679739113432499E-2</v>
      </c>
      <c r="O19" s="395">
        <v>3.8504713987758801E-2</v>
      </c>
      <c r="P19" s="395">
        <v>5.23855653846396E-2</v>
      </c>
      <c r="Q19" s="395">
        <v>4.4969374214625997E-2</v>
      </c>
      <c r="R19" s="395"/>
      <c r="S19" s="395">
        <v>2.21496300090138E-2</v>
      </c>
      <c r="T19" s="395">
        <v>2.8316631204784601E-2</v>
      </c>
      <c r="U19" s="395">
        <v>5.1102857417794398E-2</v>
      </c>
      <c r="V19" s="395">
        <v>3.8787640589035298E-2</v>
      </c>
      <c r="W19" s="395">
        <v>4.35058064097942E-2</v>
      </c>
      <c r="X19" s="395">
        <v>5.1053238423168702E-2</v>
      </c>
      <c r="Y19" s="395">
        <v>4.5486094361708598E-2</v>
      </c>
      <c r="Z19" s="395">
        <v>0</v>
      </c>
      <c r="AA19" s="395">
        <v>5.3840149065274401E-2</v>
      </c>
      <c r="AB19" s="395">
        <v>5.24170582811192E-2</v>
      </c>
      <c r="AC19" s="395">
        <v>2.3077083384100399E-2</v>
      </c>
      <c r="AD19" s="395">
        <v>7.3040792478166097E-2</v>
      </c>
      <c r="AE19" s="395"/>
      <c r="AF19" s="395">
        <v>4.2442910943639799E-2</v>
      </c>
      <c r="AG19" s="395">
        <v>4.2759254390628103E-2</v>
      </c>
      <c r="AH19" s="395">
        <v>3.4070470747012402E-2</v>
      </c>
      <c r="AI19" s="395">
        <v>3.2540423283749197E-2</v>
      </c>
      <c r="AJ19" s="395">
        <v>1.77022696198889E-2</v>
      </c>
      <c r="AK19" s="395">
        <v>8.5999894849054195E-2</v>
      </c>
      <c r="AL19" s="395"/>
      <c r="AM19" s="395">
        <v>3.6790410946014401E-2</v>
      </c>
      <c r="AN19" s="395">
        <v>5.0483366957404602E-2</v>
      </c>
      <c r="AO19" s="395">
        <v>1.69264957270466E-2</v>
      </c>
      <c r="AP19" s="395"/>
      <c r="AQ19" s="395">
        <v>1.8941920708538399E-2</v>
      </c>
      <c r="AR19" s="395">
        <v>5.1623098907084497E-2</v>
      </c>
      <c r="AS19" s="395">
        <v>2.89729524830502E-2</v>
      </c>
    </row>
    <row r="20" spans="2:45" x14ac:dyDescent="0.25">
      <c r="B20" t="s">
        <v>58</v>
      </c>
      <c r="C20" s="395">
        <v>6.7971831351836501E-2</v>
      </c>
      <c r="D20" s="395">
        <v>7.5845507268123405E-2</v>
      </c>
      <c r="E20" s="395">
        <v>6.1086897174105197E-2</v>
      </c>
      <c r="F20" s="395"/>
      <c r="G20" s="395">
        <v>7.7590809713902906E-2</v>
      </c>
      <c r="H20" s="395">
        <v>0.15599969256867299</v>
      </c>
      <c r="I20" s="395">
        <v>7.5295162421477796E-2</v>
      </c>
      <c r="J20" s="395">
        <v>3.9266985952033498E-2</v>
      </c>
      <c r="K20" s="395">
        <v>5.7527982996597497E-2</v>
      </c>
      <c r="L20" s="395">
        <v>1.35384512614237E-2</v>
      </c>
      <c r="M20" s="395"/>
      <c r="N20" s="395">
        <v>6.0368541311076503E-2</v>
      </c>
      <c r="O20" s="395">
        <v>7.7712264593646996E-2</v>
      </c>
      <c r="P20" s="395">
        <v>7.2477076671121202E-2</v>
      </c>
      <c r="Q20" s="395">
        <v>6.3195373277331296E-2</v>
      </c>
      <c r="R20" s="395"/>
      <c r="S20" s="395">
        <v>7.5899811000383302E-2</v>
      </c>
      <c r="T20" s="395">
        <v>7.0659336431318095E-2</v>
      </c>
      <c r="U20" s="395">
        <v>6.1585010450166303E-2</v>
      </c>
      <c r="V20" s="395">
        <v>0.10780225569626101</v>
      </c>
      <c r="W20" s="395">
        <v>7.3902805544186004E-2</v>
      </c>
      <c r="X20" s="395">
        <v>5.0294252428105202E-2</v>
      </c>
      <c r="Y20" s="395">
        <v>7.5270065092819902E-2</v>
      </c>
      <c r="Z20" s="395">
        <v>2.19163297941114E-2</v>
      </c>
      <c r="AA20" s="395">
        <v>7.1818676870585699E-2</v>
      </c>
      <c r="AB20" s="395">
        <v>5.1360522627534898E-2</v>
      </c>
      <c r="AC20" s="395">
        <v>8.7877092867511997E-2</v>
      </c>
      <c r="AD20" s="395">
        <v>0</v>
      </c>
      <c r="AE20" s="395"/>
      <c r="AF20" s="395">
        <v>0.11158080476339199</v>
      </c>
      <c r="AG20" s="395">
        <v>4.8003060461765099E-2</v>
      </c>
      <c r="AH20" s="395">
        <v>7.8786125105932497E-2</v>
      </c>
      <c r="AI20" s="395">
        <v>6.5532998684251498E-2</v>
      </c>
      <c r="AJ20" s="395">
        <v>4.2026457445319701E-2</v>
      </c>
      <c r="AK20" s="395">
        <v>4.4733489525585701E-2</v>
      </c>
      <c r="AL20" s="395"/>
      <c r="AM20" s="395">
        <v>7.1883422597677105E-2</v>
      </c>
      <c r="AN20" s="395">
        <v>6.4510376634634103E-2</v>
      </c>
      <c r="AO20" s="395">
        <v>8.0345071173096E-2</v>
      </c>
      <c r="AP20" s="395"/>
      <c r="AQ20" s="395">
        <v>5.8174982478272103E-2</v>
      </c>
      <c r="AR20" s="395">
        <v>7.2721061165001794E-2</v>
      </c>
      <c r="AS20" s="395">
        <v>5.0407060032765801E-2</v>
      </c>
    </row>
    <row r="21" spans="2:45" x14ac:dyDescent="0.25">
      <c r="B21" t="s">
        <v>59</v>
      </c>
      <c r="C21" s="395">
        <v>0.53684884627710705</v>
      </c>
      <c r="D21" s="395">
        <v>0.55437711151277702</v>
      </c>
      <c r="E21" s="395">
        <v>0.52420611850068999</v>
      </c>
      <c r="F21" s="395"/>
      <c r="G21" s="395">
        <v>0.39562133285765699</v>
      </c>
      <c r="H21" s="395">
        <v>0.42680713010139698</v>
      </c>
      <c r="I21" s="395">
        <v>0.58376299037476398</v>
      </c>
      <c r="J21" s="395">
        <v>0.60607029460811801</v>
      </c>
      <c r="K21" s="395">
        <v>0.55091107985301702</v>
      </c>
      <c r="L21" s="395">
        <v>0.618208105243362</v>
      </c>
      <c r="M21" s="395"/>
      <c r="N21" s="395">
        <v>0.62226871461468802</v>
      </c>
      <c r="O21" s="395">
        <v>0.56927596925284596</v>
      </c>
      <c r="P21" s="395">
        <v>0.49721537739716998</v>
      </c>
      <c r="Q21" s="395">
        <v>0.44706416064278298</v>
      </c>
      <c r="R21" s="395"/>
      <c r="S21" s="395">
        <v>0.46918551425217497</v>
      </c>
      <c r="T21" s="395">
        <v>0.53661884967891904</v>
      </c>
      <c r="U21" s="395">
        <v>0.535456752635452</v>
      </c>
      <c r="V21" s="395">
        <v>0.59217687493503002</v>
      </c>
      <c r="W21" s="395">
        <v>0.55048067537864998</v>
      </c>
      <c r="X21" s="395">
        <v>0.47598221411848202</v>
      </c>
      <c r="Y21" s="395">
        <v>0.48312581338471</v>
      </c>
      <c r="Z21" s="395">
        <v>0.55580249855170405</v>
      </c>
      <c r="AA21" s="395">
        <v>0.57560811068487805</v>
      </c>
      <c r="AB21" s="395">
        <v>0.57785641233335105</v>
      </c>
      <c r="AC21" s="395">
        <v>0.52344707997788698</v>
      </c>
      <c r="AD21" s="395">
        <v>0.71930782631887402</v>
      </c>
      <c r="AE21" s="395"/>
      <c r="AF21" s="395">
        <v>0.49087337432811901</v>
      </c>
      <c r="AG21" s="395">
        <v>0.58004884638326204</v>
      </c>
      <c r="AH21" s="395">
        <v>0.43859263175871599</v>
      </c>
      <c r="AI21" s="395">
        <v>0.55495375003430203</v>
      </c>
      <c r="AJ21" s="395">
        <v>0.58116810815896602</v>
      </c>
      <c r="AK21" s="395">
        <v>0.58909417402097397</v>
      </c>
      <c r="AL21" s="395"/>
      <c r="AM21" s="395">
        <v>0.53983611211568205</v>
      </c>
      <c r="AN21" s="395">
        <v>0.55975105558553795</v>
      </c>
      <c r="AO21" s="395">
        <v>0.53629036247753903</v>
      </c>
      <c r="AP21" s="395"/>
      <c r="AQ21" s="395">
        <v>0.56816061940629703</v>
      </c>
      <c r="AR21" s="395">
        <v>0.547600473089071</v>
      </c>
      <c r="AS21" s="395">
        <v>0.43997171042607702</v>
      </c>
    </row>
    <row r="22" spans="2:45" x14ac:dyDescent="0.25">
      <c r="B22" t="s">
        <v>60</v>
      </c>
      <c r="C22" s="395">
        <v>0.25547292250766401</v>
      </c>
      <c r="D22" s="395">
        <v>0.25233084505318898</v>
      </c>
      <c r="E22" s="395">
        <v>0.25376831708864001</v>
      </c>
      <c r="F22" s="395"/>
      <c r="G22" s="395">
        <v>0.32468922063146</v>
      </c>
      <c r="H22" s="395">
        <v>0.217683677145212</v>
      </c>
      <c r="I22" s="395">
        <v>0.21266114410752199</v>
      </c>
      <c r="J22" s="395">
        <v>0.26665679207665899</v>
      </c>
      <c r="K22" s="395">
        <v>0.245266409547719</v>
      </c>
      <c r="L22" s="395">
        <v>0.27270292407852598</v>
      </c>
      <c r="M22" s="395"/>
      <c r="N22" s="395">
        <v>0.31240986441737001</v>
      </c>
      <c r="O22" s="395">
        <v>0.207360103374917</v>
      </c>
      <c r="P22" s="395">
        <v>0.24827886859345399</v>
      </c>
      <c r="Q22" s="395">
        <v>0.25444081975886301</v>
      </c>
      <c r="R22" s="395"/>
      <c r="S22" s="395">
        <v>0.235773603693373</v>
      </c>
      <c r="T22" s="395">
        <v>0.27769228065978402</v>
      </c>
      <c r="U22" s="395">
        <v>0.25325591980822698</v>
      </c>
      <c r="V22" s="395">
        <v>0.26310557967089498</v>
      </c>
      <c r="W22" s="395">
        <v>0.29434271156449598</v>
      </c>
      <c r="X22" s="395">
        <v>0.33105930478636098</v>
      </c>
      <c r="Y22" s="395">
        <v>0.180403602239747</v>
      </c>
      <c r="Z22" s="395">
        <v>0.29464357785068601</v>
      </c>
      <c r="AA22" s="395">
        <v>0.18090662086231099</v>
      </c>
      <c r="AB22" s="395">
        <v>0.30418252902371401</v>
      </c>
      <c r="AC22" s="395">
        <v>0.28907897018989498</v>
      </c>
      <c r="AD22" s="395">
        <v>0.140654148756724</v>
      </c>
      <c r="AE22" s="395"/>
      <c r="AF22" s="395">
        <v>0.29176028474323401</v>
      </c>
      <c r="AG22" s="395">
        <v>0.22098793379361201</v>
      </c>
      <c r="AH22" s="395">
        <v>0.21866847628936101</v>
      </c>
      <c r="AI22" s="395">
        <v>0.22668079505025801</v>
      </c>
      <c r="AJ22" s="395">
        <v>0.347169559343594</v>
      </c>
      <c r="AK22" s="395">
        <v>0.30952216310105601</v>
      </c>
      <c r="AL22" s="395"/>
      <c r="AM22" s="395">
        <v>0.18974532154068099</v>
      </c>
      <c r="AN22" s="395">
        <v>0.31647631491922201</v>
      </c>
      <c r="AO22" s="395">
        <v>0.22284476682111301</v>
      </c>
      <c r="AP22" s="395"/>
      <c r="AQ22" s="395">
        <v>0.21958115993018601</v>
      </c>
      <c r="AR22" s="395">
        <v>0.30936433742021002</v>
      </c>
      <c r="AS22" s="395">
        <v>0.33667368313895102</v>
      </c>
    </row>
    <row r="23" spans="2:45" x14ac:dyDescent="0.25">
      <c r="B23" t="s">
        <v>61</v>
      </c>
      <c r="C23" s="395">
        <v>4.1830052865578102E-2</v>
      </c>
      <c r="D23" s="395">
        <v>5.1862364708378302E-2</v>
      </c>
      <c r="E23" s="395">
        <v>3.2528243762779997E-2</v>
      </c>
      <c r="F23" s="395"/>
      <c r="G23" s="395">
        <v>8.9615287020278503E-2</v>
      </c>
      <c r="H23" s="395">
        <v>4.52546840144308E-2</v>
      </c>
      <c r="I23" s="395">
        <v>3.8315474212823802E-2</v>
      </c>
      <c r="J23" s="395">
        <v>2.9755712829229598E-2</v>
      </c>
      <c r="K23" s="395">
        <v>2.9218953637938101E-2</v>
      </c>
      <c r="L23" s="395">
        <v>2.8186133256672199E-2</v>
      </c>
      <c r="M23" s="395"/>
      <c r="N23" s="395">
        <v>5.0852287570461001E-2</v>
      </c>
      <c r="O23" s="395">
        <v>4.1644085378886898E-2</v>
      </c>
      <c r="P23" s="395">
        <v>5.32436890088702E-2</v>
      </c>
      <c r="Q23" s="395">
        <v>2.2980126316412299E-2</v>
      </c>
      <c r="R23" s="395"/>
      <c r="S23" s="395">
        <v>6.5198164756269106E-2</v>
      </c>
      <c r="T23" s="395">
        <v>4.0338170037256399E-2</v>
      </c>
      <c r="U23" s="395">
        <v>1.10094412918044E-2</v>
      </c>
      <c r="V23" s="395">
        <v>5.21637328578985E-2</v>
      </c>
      <c r="W23" s="395">
        <v>5.3724512429136402E-2</v>
      </c>
      <c r="X23" s="395">
        <v>3.1445894312887197E-2</v>
      </c>
      <c r="Y23" s="395">
        <v>4.8564961163459999E-2</v>
      </c>
      <c r="Z23" s="395">
        <v>7.7382267012306105E-2</v>
      </c>
      <c r="AA23" s="395">
        <v>1.7449788880868199E-2</v>
      </c>
      <c r="AB23" s="395">
        <v>3.5938947332549501E-2</v>
      </c>
      <c r="AC23" s="395">
        <v>4.0249501387405497E-2</v>
      </c>
      <c r="AD23" s="395">
        <v>3.5425018947718601E-2</v>
      </c>
      <c r="AE23" s="395"/>
      <c r="AF23" s="395">
        <v>6.8664807749363399E-2</v>
      </c>
      <c r="AG23" s="395">
        <v>3.7394119800517697E-2</v>
      </c>
      <c r="AH23" s="395">
        <v>4.4607894360055397E-2</v>
      </c>
      <c r="AI23" s="395">
        <v>2.4799631218588199E-2</v>
      </c>
      <c r="AJ23" s="395">
        <v>1.65554829201589E-2</v>
      </c>
      <c r="AK23" s="395">
        <v>6.3251948733027502E-2</v>
      </c>
      <c r="AL23" s="395"/>
      <c r="AM23" s="395">
        <v>3.3022262214050503E-2</v>
      </c>
      <c r="AN23" s="395">
        <v>3.9829786946531401E-2</v>
      </c>
      <c r="AO23" s="395">
        <v>7.6530634111957097E-2</v>
      </c>
      <c r="AP23" s="395"/>
      <c r="AQ23" s="395">
        <v>3.14672374171533E-2</v>
      </c>
      <c r="AR23" s="395">
        <v>4.3794123955840897E-2</v>
      </c>
      <c r="AS23" s="395">
        <v>3.5169586614928597E-2</v>
      </c>
    </row>
    <row r="24" spans="2:45" x14ac:dyDescent="0.25">
      <c r="B24" t="s">
        <v>62</v>
      </c>
      <c r="C24" s="395">
        <v>0.113607977431071</v>
      </c>
      <c r="D24" s="395">
        <v>9.8113323577684999E-2</v>
      </c>
      <c r="E24" s="395">
        <v>0.130081065243046</v>
      </c>
      <c r="F24" s="395"/>
      <c r="G24" s="395">
        <v>5.9660215991765998E-2</v>
      </c>
      <c r="H24" s="395">
        <v>9.0797421731342906E-2</v>
      </c>
      <c r="I24" s="395">
        <v>6.7596658725792305E-2</v>
      </c>
      <c r="J24" s="395">
        <v>0.167194897898371</v>
      </c>
      <c r="K24" s="395">
        <v>0.119174973563188</v>
      </c>
      <c r="L24" s="395">
        <v>0.15843779779962699</v>
      </c>
      <c r="M24" s="395"/>
      <c r="N24" s="395">
        <v>0.110661678986442</v>
      </c>
      <c r="O24" s="395">
        <v>0.100772457078863</v>
      </c>
      <c r="P24" s="395">
        <v>0.13666381688616899</v>
      </c>
      <c r="Q24" s="395">
        <v>0.111675240782573</v>
      </c>
      <c r="R24" s="395"/>
      <c r="S24" s="395">
        <v>6.4267262936418199E-2</v>
      </c>
      <c r="T24" s="395">
        <v>0.103500916991328</v>
      </c>
      <c r="U24" s="395">
        <v>0.104262771559301</v>
      </c>
      <c r="V24" s="395">
        <v>0.20164987398034501</v>
      </c>
      <c r="W24" s="395">
        <v>0.14315793301239299</v>
      </c>
      <c r="X24" s="395">
        <v>5.3271373679961397E-2</v>
      </c>
      <c r="Y24" s="395">
        <v>0.13775782883488299</v>
      </c>
      <c r="Z24" s="395">
        <v>0.126534562405618</v>
      </c>
      <c r="AA24" s="395">
        <v>0.106423858612979</v>
      </c>
      <c r="AB24" s="395">
        <v>0.144500446972464</v>
      </c>
      <c r="AC24" s="395">
        <v>0.14296866216552301</v>
      </c>
      <c r="AD24" s="395">
        <v>7.0645482208874497E-2</v>
      </c>
      <c r="AE24" s="395"/>
      <c r="AF24" s="395">
        <v>4.9452512625784803E-2</v>
      </c>
      <c r="AG24" s="395">
        <v>0.15432514223499</v>
      </c>
      <c r="AH24" s="395">
        <v>0.120951356611706</v>
      </c>
      <c r="AI24" s="395">
        <v>0.131806923387247</v>
      </c>
      <c r="AJ24" s="395">
        <v>7.9065508502434698E-2</v>
      </c>
      <c r="AK24" s="395">
        <v>0.123467130597653</v>
      </c>
      <c r="AL24" s="395"/>
      <c r="AM24" s="395">
        <v>0.14663674581084299</v>
      </c>
      <c r="AN24" s="395">
        <v>0.10126154987131</v>
      </c>
      <c r="AO24" s="395">
        <v>6.9161305367530596E-2</v>
      </c>
      <c r="AP24" s="395"/>
      <c r="AQ24" s="395">
        <v>0.13247924850127701</v>
      </c>
      <c r="AR24" s="395">
        <v>9.5786011121727299E-2</v>
      </c>
      <c r="AS24" s="395">
        <v>0.144173908671199</v>
      </c>
    </row>
    <row r="25" spans="2:45" x14ac:dyDescent="0.25">
      <c r="B25" t="s">
        <v>63</v>
      </c>
      <c r="C25" s="395">
        <v>0.13106489078192299</v>
      </c>
      <c r="D25" s="395">
        <v>0.13798730282629099</v>
      </c>
      <c r="E25" s="395">
        <v>0.125854669209299</v>
      </c>
      <c r="F25" s="395"/>
      <c r="G25" s="395">
        <v>0.144522107726966</v>
      </c>
      <c r="H25" s="395">
        <v>0.118777442114658</v>
      </c>
      <c r="I25" s="395">
        <v>0.13947940864417999</v>
      </c>
      <c r="J25" s="395">
        <v>0.119985707906639</v>
      </c>
      <c r="K25" s="395">
        <v>0.17023660449077399</v>
      </c>
      <c r="L25" s="395">
        <v>0.10817130341687201</v>
      </c>
      <c r="M25" s="395"/>
      <c r="N25" s="395">
        <v>9.5587715838133094E-2</v>
      </c>
      <c r="O25" s="395">
        <v>0.15637913306153001</v>
      </c>
      <c r="P25" s="395">
        <v>0.12446201134875499</v>
      </c>
      <c r="Q25" s="395">
        <v>0.15088173253710399</v>
      </c>
      <c r="R25" s="395"/>
      <c r="S25" s="395">
        <v>0.112144642267658</v>
      </c>
      <c r="T25" s="395">
        <v>0.118670650458569</v>
      </c>
      <c r="U25" s="395">
        <v>0.156174581651436</v>
      </c>
      <c r="V25" s="395">
        <v>7.1538013831216801E-2</v>
      </c>
      <c r="W25" s="395">
        <v>0.114934561035841</v>
      </c>
      <c r="X25" s="395">
        <v>0.115958615594044</v>
      </c>
      <c r="Y25" s="395">
        <v>0.20986861058117401</v>
      </c>
      <c r="Z25" s="395">
        <v>0.20815976844234099</v>
      </c>
      <c r="AA25" s="395">
        <v>0.16654442136640399</v>
      </c>
      <c r="AB25" s="395">
        <v>9.1177844718437595E-2</v>
      </c>
      <c r="AC25" s="395">
        <v>0.12764271669419799</v>
      </c>
      <c r="AD25" s="395">
        <v>0.14381905262757899</v>
      </c>
      <c r="AE25" s="395"/>
      <c r="AF25" s="395">
        <v>9.8884405344703094E-2</v>
      </c>
      <c r="AG25" s="395">
        <v>0.12779525295119701</v>
      </c>
      <c r="AH25" s="395">
        <v>0.164478091367082</v>
      </c>
      <c r="AI25" s="395">
        <v>0.12880894780461499</v>
      </c>
      <c r="AJ25" s="395">
        <v>0.15887589153602399</v>
      </c>
      <c r="AK25" s="395">
        <v>0.1300618684248</v>
      </c>
      <c r="AL25" s="395"/>
      <c r="AM25" s="395">
        <v>0.157404516263662</v>
      </c>
      <c r="AN25" s="395">
        <v>9.7496516184314902E-2</v>
      </c>
      <c r="AO25" s="395">
        <v>0.16576590773125</v>
      </c>
      <c r="AP25" s="395"/>
      <c r="AQ25" s="395">
        <v>0.16695934616598401</v>
      </c>
      <c r="AR25" s="395">
        <v>9.3051558112735799E-2</v>
      </c>
      <c r="AS25" s="395">
        <v>0.20603255527526201</v>
      </c>
    </row>
    <row r="26" spans="2:45" x14ac:dyDescent="0.25">
      <c r="B26" t="s">
        <v>64</v>
      </c>
      <c r="C26" s="395">
        <v>2.9114112116081101E-2</v>
      </c>
      <c r="D26" s="395">
        <v>4.2850988848007303E-2</v>
      </c>
      <c r="E26" s="395">
        <v>1.60445775707042E-2</v>
      </c>
      <c r="F26" s="395"/>
      <c r="G26" s="395">
        <v>3.4607520841873303E-2</v>
      </c>
      <c r="H26" s="395">
        <v>5.17808348211235E-2</v>
      </c>
      <c r="I26" s="395">
        <v>1.9954531905939901E-2</v>
      </c>
      <c r="J26" s="395">
        <v>1.8112473220549399E-2</v>
      </c>
      <c r="K26" s="395">
        <v>6.6611154232851799E-3</v>
      </c>
      <c r="L26" s="395">
        <v>3.8095120665286697E-2</v>
      </c>
      <c r="M26" s="395"/>
      <c r="N26" s="395">
        <v>3.21253848125959E-2</v>
      </c>
      <c r="O26" s="395">
        <v>2.8384221599636099E-2</v>
      </c>
      <c r="P26" s="395">
        <v>3.23003666378823E-2</v>
      </c>
      <c r="Q26" s="395">
        <v>2.4302193231159799E-2</v>
      </c>
      <c r="R26" s="395"/>
      <c r="S26" s="395">
        <v>5.5190854393446197E-2</v>
      </c>
      <c r="T26" s="395">
        <v>4.6316664255080603E-2</v>
      </c>
      <c r="U26" s="395">
        <v>3.9071465057598002E-2</v>
      </c>
      <c r="V26" s="395">
        <v>2.2086960932522399E-2</v>
      </c>
      <c r="W26" s="395">
        <v>1.3717689026600199E-2</v>
      </c>
      <c r="X26" s="395">
        <v>2.53167629799021E-2</v>
      </c>
      <c r="Y26" s="395">
        <v>6.1003207977331698E-2</v>
      </c>
      <c r="Z26" s="395">
        <v>0</v>
      </c>
      <c r="AA26" s="395">
        <v>8.2876239720082404E-3</v>
      </c>
      <c r="AB26" s="395">
        <v>0</v>
      </c>
      <c r="AC26" s="395">
        <v>2.1114949484080599E-2</v>
      </c>
      <c r="AD26" s="395">
        <v>0</v>
      </c>
      <c r="AE26" s="395"/>
      <c r="AF26" s="395">
        <v>3.1073417172621399E-2</v>
      </c>
      <c r="AG26" s="395">
        <v>2.7010121550309501E-2</v>
      </c>
      <c r="AH26" s="395">
        <v>2.6952601185976002E-2</v>
      </c>
      <c r="AI26" s="395">
        <v>3.3243316930660599E-2</v>
      </c>
      <c r="AJ26" s="395">
        <v>3.4836601252452498E-2</v>
      </c>
      <c r="AK26" s="395">
        <v>1.5232480110224799E-2</v>
      </c>
      <c r="AL26" s="395"/>
      <c r="AM26" s="395">
        <v>3.3094004884338599E-2</v>
      </c>
      <c r="AN26" s="395">
        <v>3.3640645591929502E-2</v>
      </c>
      <c r="AO26" s="395">
        <v>0</v>
      </c>
      <c r="AP26" s="395"/>
      <c r="AQ26" s="395">
        <v>4.5772455517593499E-2</v>
      </c>
      <c r="AR26" s="395">
        <v>3.0133170663328001E-2</v>
      </c>
      <c r="AS26" s="395">
        <v>5.2270654838519101E-2</v>
      </c>
    </row>
    <row r="27" spans="2:45" x14ac:dyDescent="0.25">
      <c r="B27" t="s">
        <v>65</v>
      </c>
      <c r="C27" s="395">
        <v>7.0037798878875403E-3</v>
      </c>
      <c r="D27" s="395">
        <v>3.8546111254977602E-3</v>
      </c>
      <c r="E27" s="395">
        <v>1.01616518063699E-2</v>
      </c>
      <c r="F27" s="395"/>
      <c r="G27" s="395">
        <v>6.6369067369538596E-3</v>
      </c>
      <c r="H27" s="395">
        <v>0</v>
      </c>
      <c r="I27" s="395">
        <v>1.7197731151948299E-2</v>
      </c>
      <c r="J27" s="395">
        <v>6.8047230484183097E-3</v>
      </c>
      <c r="K27" s="395">
        <v>1.44019179236541E-2</v>
      </c>
      <c r="L27" s="395">
        <v>0</v>
      </c>
      <c r="M27" s="395"/>
      <c r="N27" s="395">
        <v>1.0466440884035901E-2</v>
      </c>
      <c r="O27" s="395">
        <v>0</v>
      </c>
      <c r="P27" s="395">
        <v>9.0875925552712095E-3</v>
      </c>
      <c r="Q27" s="395">
        <v>4.6049022045670501E-3</v>
      </c>
      <c r="R27" s="395"/>
      <c r="S27" s="395">
        <v>6.6131200567332597E-3</v>
      </c>
      <c r="T27" s="395">
        <v>0</v>
      </c>
      <c r="U27" s="395">
        <v>1.21214669860501E-2</v>
      </c>
      <c r="V27" s="395">
        <v>1.0826537175748399E-2</v>
      </c>
      <c r="W27" s="395">
        <v>0</v>
      </c>
      <c r="X27" s="395">
        <v>0</v>
      </c>
      <c r="Y27" s="395">
        <v>1.1553493087220999E-2</v>
      </c>
      <c r="Z27" s="395">
        <v>0</v>
      </c>
      <c r="AA27" s="395">
        <v>1.8922069699893299E-2</v>
      </c>
      <c r="AB27" s="395">
        <v>0</v>
      </c>
      <c r="AC27" s="395">
        <v>2.2657264409533601E-2</v>
      </c>
      <c r="AD27" s="395">
        <v>0</v>
      </c>
      <c r="AE27" s="395"/>
      <c r="AF27" s="395">
        <v>0</v>
      </c>
      <c r="AG27" s="395">
        <v>6.5725330001302398E-3</v>
      </c>
      <c r="AH27" s="395">
        <v>2.7347715022171998E-2</v>
      </c>
      <c r="AI27" s="395">
        <v>0</v>
      </c>
      <c r="AJ27" s="395">
        <v>9.6493346345310396E-3</v>
      </c>
      <c r="AK27" s="395">
        <v>0</v>
      </c>
      <c r="AL27" s="395"/>
      <c r="AM27" s="395">
        <v>2.3192726277956898E-3</v>
      </c>
      <c r="AN27" s="395">
        <v>4.4665649268115504E-3</v>
      </c>
      <c r="AO27" s="395">
        <v>1.8002104131525601E-2</v>
      </c>
      <c r="AP27" s="395"/>
      <c r="AQ27" s="395">
        <v>0</v>
      </c>
      <c r="AR27" s="395">
        <v>2.78478475305845E-3</v>
      </c>
      <c r="AS27" s="395">
        <v>0</v>
      </c>
    </row>
    <row r="28" spans="2:45" x14ac:dyDescent="0.25">
      <c r="B28" t="s">
        <v>66</v>
      </c>
      <c r="C28" s="395">
        <v>2.2751115919829899E-2</v>
      </c>
      <c r="D28" s="395">
        <v>1.32590112015189E-2</v>
      </c>
      <c r="E28" s="395">
        <v>3.2288846909245203E-2</v>
      </c>
      <c r="F28" s="395"/>
      <c r="G28" s="395">
        <v>5.36816701922566E-2</v>
      </c>
      <c r="H28" s="395">
        <v>4.3383220384379403E-2</v>
      </c>
      <c r="I28" s="395">
        <v>6.11773835860657E-3</v>
      </c>
      <c r="J28" s="395">
        <v>1.7713104632467901E-2</v>
      </c>
      <c r="K28" s="395">
        <v>1.40227632297185E-2</v>
      </c>
      <c r="L28" s="395">
        <v>8.5215765219794608E-3</v>
      </c>
      <c r="M28" s="395"/>
      <c r="N28" s="395">
        <v>6.9737555092226197E-3</v>
      </c>
      <c r="O28" s="395">
        <v>2.49519753878664E-2</v>
      </c>
      <c r="P28" s="395">
        <v>1.4917705494686399E-2</v>
      </c>
      <c r="Q28" s="395">
        <v>4.4671508773954698E-2</v>
      </c>
      <c r="R28" s="395"/>
      <c r="S28" s="395">
        <v>3.92060033494721E-2</v>
      </c>
      <c r="T28" s="395">
        <v>4.9393073102909399E-2</v>
      </c>
      <c r="U28" s="395">
        <v>2.4187482805E-2</v>
      </c>
      <c r="V28" s="395">
        <v>0</v>
      </c>
      <c r="W28" s="395">
        <v>0</v>
      </c>
      <c r="X28" s="395">
        <v>5.3309512645438199E-2</v>
      </c>
      <c r="Y28" s="395">
        <v>1.29280817948425E-2</v>
      </c>
      <c r="Z28" s="395">
        <v>2.5134615287502101E-2</v>
      </c>
      <c r="AA28" s="395">
        <v>0</v>
      </c>
      <c r="AB28" s="395">
        <v>9.9362481454410099E-3</v>
      </c>
      <c r="AC28" s="395">
        <v>2.0267581179892701E-2</v>
      </c>
      <c r="AD28" s="395">
        <v>0</v>
      </c>
      <c r="AE28" s="395"/>
      <c r="AF28" s="395">
        <v>2.0273292874963E-2</v>
      </c>
      <c r="AG28" s="395">
        <v>1.67365766919941E-2</v>
      </c>
      <c r="AH28" s="395">
        <v>4.1465827332831502E-2</v>
      </c>
      <c r="AI28" s="395">
        <v>3.52313993048207E-2</v>
      </c>
      <c r="AJ28" s="395">
        <v>9.4319012955718096E-3</v>
      </c>
      <c r="AK28" s="395">
        <v>0</v>
      </c>
      <c r="AL28" s="395"/>
      <c r="AM28" s="395">
        <v>6.6161692782070397E-3</v>
      </c>
      <c r="AN28" s="395">
        <v>1.2203996516370001E-2</v>
      </c>
      <c r="AO28" s="395">
        <v>7.6248975626143398E-2</v>
      </c>
      <c r="AP28" s="395"/>
      <c r="AQ28" s="395">
        <v>5.7125314647580904E-3</v>
      </c>
      <c r="AR28" s="395">
        <v>1.1437695606475701E-2</v>
      </c>
      <c r="AS28" s="395">
        <v>0</v>
      </c>
    </row>
    <row r="29" spans="2:45" x14ac:dyDescent="0.25">
      <c r="C29" s="395"/>
      <c r="D29" s="395"/>
      <c r="E29" s="395"/>
      <c r="F29" s="395"/>
      <c r="G29" s="395"/>
      <c r="H29" s="395"/>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c r="AS29" s="395"/>
    </row>
    <row r="30" spans="2:45" x14ac:dyDescent="0.25">
      <c r="B30" s="2" t="s">
        <v>79</v>
      </c>
      <c r="C30" s="395"/>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c r="AL30" s="395"/>
      <c r="AM30" s="395"/>
      <c r="AN30" s="395"/>
      <c r="AO30" s="395"/>
      <c r="AP30" s="395"/>
      <c r="AQ30" s="395"/>
      <c r="AR30" s="395"/>
      <c r="AS30" s="395"/>
    </row>
    <row r="31" spans="2:45" x14ac:dyDescent="0.25">
      <c r="B31" s="394" t="s">
        <v>68</v>
      </c>
      <c r="C31" s="395"/>
      <c r="D31" s="395"/>
      <c r="E31" s="395"/>
      <c r="F31" s="395"/>
      <c r="G31" s="395"/>
      <c r="H31" s="395"/>
      <c r="I31" s="395"/>
      <c r="J31" s="395"/>
      <c r="K31" s="395"/>
      <c r="L31" s="395"/>
      <c r="M31" s="395"/>
      <c r="N31" s="395"/>
      <c r="O31" s="395"/>
      <c r="P31" s="395"/>
      <c r="Q31" s="395"/>
      <c r="R31" s="395"/>
      <c r="S31" s="395"/>
      <c r="T31" s="395"/>
      <c r="U31" s="395"/>
      <c r="V31" s="395"/>
      <c r="W31" s="395"/>
      <c r="X31" s="395"/>
      <c r="Y31" s="395"/>
      <c r="Z31" s="395"/>
      <c r="AA31" s="395"/>
      <c r="AB31" s="395"/>
      <c r="AC31" s="395"/>
      <c r="AD31" s="395"/>
      <c r="AE31" s="395"/>
      <c r="AF31" s="395"/>
      <c r="AG31" s="395"/>
      <c r="AH31" s="395"/>
      <c r="AI31" s="395"/>
      <c r="AJ31" s="395"/>
      <c r="AK31" s="395"/>
      <c r="AL31" s="395"/>
      <c r="AM31" s="395"/>
      <c r="AN31" s="395"/>
      <c r="AO31" s="395"/>
      <c r="AP31" s="395"/>
      <c r="AQ31" s="395"/>
      <c r="AR31" s="395"/>
      <c r="AS31" s="395"/>
    </row>
    <row r="32" spans="2:45" x14ac:dyDescent="0.25">
      <c r="B32" t="s">
        <v>71</v>
      </c>
      <c r="C32" s="395">
        <v>0.22272322289017299</v>
      </c>
      <c r="D32" s="395">
        <v>0.24214858419751301</v>
      </c>
      <c r="E32" s="395">
        <v>0.20638770498787201</v>
      </c>
      <c r="F32" s="395"/>
      <c r="G32" s="395">
        <v>0.26696558787056801</v>
      </c>
      <c r="H32" s="395">
        <v>0.200626026083049</v>
      </c>
      <c r="I32" s="395">
        <v>0.29998639493298201</v>
      </c>
      <c r="J32" s="395">
        <v>0.25135048870861698</v>
      </c>
      <c r="K32" s="395">
        <v>0.160238304245132</v>
      </c>
      <c r="L32" s="395">
        <v>0.16781324087880101</v>
      </c>
      <c r="M32" s="395"/>
      <c r="N32" s="395">
        <v>0.18271454413112501</v>
      </c>
      <c r="O32" s="395">
        <v>0.18314760999438501</v>
      </c>
      <c r="P32" s="395">
        <v>0.27021609373151501</v>
      </c>
      <c r="Q32" s="395">
        <v>0.26867726242926998</v>
      </c>
      <c r="R32" s="395"/>
      <c r="S32" s="395">
        <v>0.202399959686764</v>
      </c>
      <c r="T32" s="395">
        <v>0.20466278303556701</v>
      </c>
      <c r="U32" s="395">
        <v>0.24859650813506301</v>
      </c>
      <c r="V32" s="395">
        <v>0.18846721946164799</v>
      </c>
      <c r="W32" s="395">
        <v>0.22748434465339801</v>
      </c>
      <c r="X32" s="395">
        <v>0.15331501082336901</v>
      </c>
      <c r="Y32" s="395">
        <v>0.29848154865021698</v>
      </c>
      <c r="Z32" s="395">
        <v>0.34348607145747501</v>
      </c>
      <c r="AA32" s="395">
        <v>0.25056774019354899</v>
      </c>
      <c r="AB32" s="395">
        <v>0.22882542745822099</v>
      </c>
      <c r="AC32" s="395">
        <v>0.178372248824718</v>
      </c>
      <c r="AD32" s="395">
        <v>0.219178839167741</v>
      </c>
      <c r="AE32" s="395"/>
      <c r="AF32" s="395">
        <v>0.24801937308667299</v>
      </c>
      <c r="AG32" s="395">
        <v>0.22037165206471801</v>
      </c>
      <c r="AH32" s="395">
        <v>0.16428745268589301</v>
      </c>
      <c r="AI32" s="395">
        <v>0.24722829675168601</v>
      </c>
      <c r="AJ32" s="395">
        <v>0.207321428029347</v>
      </c>
      <c r="AK32" s="395">
        <v>0.24292574430780001</v>
      </c>
      <c r="AL32" s="395"/>
      <c r="AM32" s="395">
        <v>0.22974922740495199</v>
      </c>
      <c r="AN32" s="395">
        <v>0.22453866979131501</v>
      </c>
      <c r="AO32" s="395">
        <v>0.16960390846852499</v>
      </c>
      <c r="AP32" s="395"/>
      <c r="AQ32" s="395">
        <v>0.21072089326325999</v>
      </c>
      <c r="AR32" s="395">
        <v>0.25348244145155602</v>
      </c>
      <c r="AS32" s="395">
        <v>0.20978060032676599</v>
      </c>
    </row>
    <row r="33" spans="2:45" x14ac:dyDescent="0.25">
      <c r="B33" t="s">
        <v>72</v>
      </c>
      <c r="C33" s="395">
        <v>0.161591448705865</v>
      </c>
      <c r="D33" s="395">
        <v>0.174398703081279</v>
      </c>
      <c r="E33" s="395">
        <v>0.15099569216360301</v>
      </c>
      <c r="F33" s="395"/>
      <c r="G33" s="395">
        <v>0.18356476019264301</v>
      </c>
      <c r="H33" s="395">
        <v>0.18336309255036201</v>
      </c>
      <c r="I33" s="395">
        <v>0.137050694354692</v>
      </c>
      <c r="J33" s="395">
        <v>0.13684666962296799</v>
      </c>
      <c r="K33" s="395">
        <v>0.16230702971850999</v>
      </c>
      <c r="L33" s="395">
        <v>0.168326102779256</v>
      </c>
      <c r="M33" s="395"/>
      <c r="N33" s="395">
        <v>0.14551128338767499</v>
      </c>
      <c r="O33" s="395">
        <v>0.18538888955673799</v>
      </c>
      <c r="P33" s="395">
        <v>0.185365967862411</v>
      </c>
      <c r="Q33" s="395">
        <v>0.135975040718088</v>
      </c>
      <c r="R33" s="395"/>
      <c r="S33" s="395">
        <v>0.16562859172417099</v>
      </c>
      <c r="T33" s="395">
        <v>0.160047469811263</v>
      </c>
      <c r="U33" s="395">
        <v>0.12971770613613401</v>
      </c>
      <c r="V33" s="395">
        <v>0.11673127747731001</v>
      </c>
      <c r="W33" s="395">
        <v>0.164465049642748</v>
      </c>
      <c r="X33" s="395">
        <v>0.20412934498802801</v>
      </c>
      <c r="Y33" s="395">
        <v>0.14471824647759499</v>
      </c>
      <c r="Z33" s="395">
        <v>0.200879683581485</v>
      </c>
      <c r="AA33" s="395">
        <v>0.16809806563282101</v>
      </c>
      <c r="AB33" s="395">
        <v>0.15826463029742699</v>
      </c>
      <c r="AC33" s="395">
        <v>0.15901209653000101</v>
      </c>
      <c r="AD33" s="395">
        <v>0.214367749881231</v>
      </c>
      <c r="AE33" s="395"/>
      <c r="AF33" s="395">
        <v>0.204392936735518</v>
      </c>
      <c r="AG33" s="395">
        <v>0.16096402558060499</v>
      </c>
      <c r="AH33" s="395">
        <v>0.16820816032111499</v>
      </c>
      <c r="AI33" s="395">
        <v>0.144431503602899</v>
      </c>
      <c r="AJ33" s="395">
        <v>0.13715793109940999</v>
      </c>
      <c r="AK33" s="395">
        <v>0.103581789676879</v>
      </c>
      <c r="AL33" s="395"/>
      <c r="AM33" s="395">
        <v>0.16540613624104</v>
      </c>
      <c r="AN33" s="395">
        <v>0.15973285753420099</v>
      </c>
      <c r="AO33" s="395">
        <v>0.150225950997249</v>
      </c>
      <c r="AP33" s="395"/>
      <c r="AQ33" s="395">
        <v>0.18956065708605399</v>
      </c>
      <c r="AR33" s="395">
        <v>0.15728153210513399</v>
      </c>
      <c r="AS33" s="395">
        <v>0.173260345121209</v>
      </c>
    </row>
    <row r="34" spans="2:45" x14ac:dyDescent="0.25">
      <c r="B34" t="s">
        <v>73</v>
      </c>
      <c r="C34" s="395">
        <v>6.4998177753167893E-2</v>
      </c>
      <c r="D34" s="395">
        <v>7.34648881344757E-2</v>
      </c>
      <c r="E34" s="395">
        <v>5.74990093541764E-2</v>
      </c>
      <c r="F34" s="395"/>
      <c r="G34" s="395">
        <v>7.4849438145186797E-2</v>
      </c>
      <c r="H34" s="395">
        <v>0.130282784354606</v>
      </c>
      <c r="I34" s="395">
        <v>9.7127098965167302E-2</v>
      </c>
      <c r="J34" s="395">
        <v>4.0515422181663902E-2</v>
      </c>
      <c r="K34" s="395">
        <v>3.4254986615362498E-2</v>
      </c>
      <c r="L34" s="395">
        <v>1.9236784832809099E-2</v>
      </c>
      <c r="M34" s="395"/>
      <c r="N34" s="395">
        <v>5.7336428046268199E-2</v>
      </c>
      <c r="O34" s="395">
        <v>6.1121126884582898E-2</v>
      </c>
      <c r="P34" s="395">
        <v>0.10035485043749599</v>
      </c>
      <c r="Q34" s="395">
        <v>4.7301884395221601E-2</v>
      </c>
      <c r="R34" s="395"/>
      <c r="S34" s="395">
        <v>4.6096662793515902E-2</v>
      </c>
      <c r="T34" s="395">
        <v>8.4782313663061201E-2</v>
      </c>
      <c r="U34" s="395">
        <v>6.7208419872383504E-2</v>
      </c>
      <c r="V34" s="395">
        <v>4.0288881566468003E-2</v>
      </c>
      <c r="W34" s="395">
        <v>0.10188379273296</v>
      </c>
      <c r="X34" s="395">
        <v>2.6920097572388699E-2</v>
      </c>
      <c r="Y34" s="395">
        <v>4.7173511032525497E-2</v>
      </c>
      <c r="Z34" s="395">
        <v>7.4013977093145694E-2</v>
      </c>
      <c r="AA34" s="395">
        <v>0.127821866047898</v>
      </c>
      <c r="AB34" s="395">
        <v>5.3600823957499197E-2</v>
      </c>
      <c r="AC34" s="395">
        <v>4.1903341723329997E-2</v>
      </c>
      <c r="AD34" s="395">
        <v>3.7252753185498401E-2</v>
      </c>
      <c r="AE34" s="395"/>
      <c r="AF34" s="395">
        <v>9.1612775453041098E-2</v>
      </c>
      <c r="AG34" s="395">
        <v>6.6351161818216306E-2</v>
      </c>
      <c r="AH34" s="395">
        <v>8.7373591475263204E-2</v>
      </c>
      <c r="AI34" s="395">
        <v>5.3734152844897999E-2</v>
      </c>
      <c r="AJ34" s="395">
        <v>9.0392860173128895E-3</v>
      </c>
      <c r="AK34" s="395">
        <v>5.0351113515190199E-2</v>
      </c>
      <c r="AL34" s="395"/>
      <c r="AM34" s="395">
        <v>3.9569569236744401E-2</v>
      </c>
      <c r="AN34" s="395">
        <v>9.7634525500897906E-2</v>
      </c>
      <c r="AO34" s="395">
        <v>5.0423645478488099E-2</v>
      </c>
      <c r="AP34" s="395"/>
      <c r="AQ34" s="395">
        <v>4.6769503834020197E-2</v>
      </c>
      <c r="AR34" s="395">
        <v>9.8184100451105594E-2</v>
      </c>
      <c r="AS34" s="395">
        <v>0.13600343759671299</v>
      </c>
    </row>
    <row r="35" spans="2:45" x14ac:dyDescent="0.25">
      <c r="B35" t="s">
        <v>74</v>
      </c>
      <c r="C35" s="395">
        <v>6.2408300356487201E-2</v>
      </c>
      <c r="D35" s="395">
        <v>8.7259118247364001E-2</v>
      </c>
      <c r="E35" s="395">
        <v>3.8879871203811499E-2</v>
      </c>
      <c r="F35" s="395"/>
      <c r="G35" s="395">
        <v>5.2940422456181198E-2</v>
      </c>
      <c r="H35" s="395">
        <v>6.9389808749831597E-2</v>
      </c>
      <c r="I35" s="395">
        <v>8.8931754784466993E-2</v>
      </c>
      <c r="J35" s="395">
        <v>4.7287867672514403E-2</v>
      </c>
      <c r="K35" s="395">
        <v>2.8769093905308799E-2</v>
      </c>
      <c r="L35" s="395">
        <v>7.6252362636947998E-2</v>
      </c>
      <c r="M35" s="395"/>
      <c r="N35" s="395">
        <v>4.5117228678478102E-2</v>
      </c>
      <c r="O35" s="395">
        <v>7.4049378942715904E-2</v>
      </c>
      <c r="P35" s="395">
        <v>5.3815871036795401E-2</v>
      </c>
      <c r="Q35" s="395">
        <v>7.7475537696730906E-2</v>
      </c>
      <c r="R35" s="395"/>
      <c r="S35" s="395">
        <v>7.6974066313208994E-2</v>
      </c>
      <c r="T35" s="395">
        <v>6.1179569737854003E-2</v>
      </c>
      <c r="U35" s="395">
        <v>5.0642098573854301E-2</v>
      </c>
      <c r="V35" s="395">
        <v>5.4893652749852598E-2</v>
      </c>
      <c r="W35" s="395">
        <v>4.6467700720400101E-2</v>
      </c>
      <c r="X35" s="395">
        <v>9.6624921626634094E-2</v>
      </c>
      <c r="Y35" s="395">
        <v>6.1178079072729402E-2</v>
      </c>
      <c r="Z35" s="395">
        <v>7.4249143201816303E-2</v>
      </c>
      <c r="AA35" s="395">
        <v>7.1761717995212596E-2</v>
      </c>
      <c r="AB35" s="395">
        <v>9.8197120648775404E-3</v>
      </c>
      <c r="AC35" s="395">
        <v>0.116783504544658</v>
      </c>
      <c r="AD35" s="395">
        <v>0</v>
      </c>
      <c r="AE35" s="395"/>
      <c r="AF35" s="395">
        <v>2.6719665680909999E-2</v>
      </c>
      <c r="AG35" s="395">
        <v>5.5272449133378497E-2</v>
      </c>
      <c r="AH35" s="395">
        <v>8.7129634080315904E-2</v>
      </c>
      <c r="AI35" s="395">
        <v>9.2890751671491897E-2</v>
      </c>
      <c r="AJ35" s="395">
        <v>5.5683743434037002E-2</v>
      </c>
      <c r="AK35" s="395">
        <v>7.3187580616221895E-2</v>
      </c>
      <c r="AL35" s="395"/>
      <c r="AM35" s="395">
        <v>6.6869391105780995E-2</v>
      </c>
      <c r="AN35" s="395">
        <v>5.4321185390799102E-2</v>
      </c>
      <c r="AO35" s="395">
        <v>6.0739655323027102E-2</v>
      </c>
      <c r="AP35" s="395"/>
      <c r="AQ35" s="395">
        <v>5.7551513708181602E-2</v>
      </c>
      <c r="AR35" s="395">
        <v>7.4660107041326307E-2</v>
      </c>
      <c r="AS35" s="395">
        <v>2.4969786179266599E-2</v>
      </c>
    </row>
    <row r="36" spans="2:45" x14ac:dyDescent="0.25">
      <c r="B36" t="s">
        <v>75</v>
      </c>
      <c r="C36" s="395">
        <v>0.17427186550469601</v>
      </c>
      <c r="D36" s="395">
        <v>0.16487489003486999</v>
      </c>
      <c r="E36" s="395">
        <v>0.183604926678861</v>
      </c>
      <c r="F36" s="395"/>
      <c r="G36" s="395">
        <v>8.0066924366118494E-2</v>
      </c>
      <c r="H36" s="395">
        <v>9.8891704568347893E-2</v>
      </c>
      <c r="I36" s="395">
        <v>0.13248059136245999</v>
      </c>
      <c r="J36" s="395">
        <v>0.18245442191889</v>
      </c>
      <c r="K36" s="395">
        <v>0.26020182886408</v>
      </c>
      <c r="L36" s="395">
        <v>0.26853270821397801</v>
      </c>
      <c r="M36" s="395"/>
      <c r="N36" s="395">
        <v>0.216350075250101</v>
      </c>
      <c r="O36" s="395">
        <v>0.179177693589256</v>
      </c>
      <c r="P36" s="395">
        <v>0.129311265896073</v>
      </c>
      <c r="Q36" s="395">
        <v>0.15850887440748199</v>
      </c>
      <c r="R36" s="395"/>
      <c r="S36" s="395">
        <v>8.7548556197161995E-2</v>
      </c>
      <c r="T36" s="395">
        <v>0.16719634814456</v>
      </c>
      <c r="U36" s="395">
        <v>0.190172676934214</v>
      </c>
      <c r="V36" s="395">
        <v>0.165935863975783</v>
      </c>
      <c r="W36" s="395">
        <v>0.175121346642263</v>
      </c>
      <c r="X36" s="395">
        <v>0.16049416571106601</v>
      </c>
      <c r="Y36" s="395">
        <v>0.145460835378182</v>
      </c>
      <c r="Z36" s="395">
        <v>0.153617177269949</v>
      </c>
      <c r="AA36" s="395">
        <v>0.10699295295299099</v>
      </c>
      <c r="AB36" s="395">
        <v>0.34457334610963702</v>
      </c>
      <c r="AC36" s="395">
        <v>0.25868166883350202</v>
      </c>
      <c r="AD36" s="395">
        <v>0.35490955353280601</v>
      </c>
      <c r="AE36" s="395"/>
      <c r="AF36" s="395">
        <v>0.116166750146</v>
      </c>
      <c r="AG36" s="395">
        <v>0.20494525474530401</v>
      </c>
      <c r="AH36" s="395">
        <v>0.119562765477999</v>
      </c>
      <c r="AI36" s="395">
        <v>0.128030778109574</v>
      </c>
      <c r="AJ36" s="395">
        <v>0.259164547354993</v>
      </c>
      <c r="AK36" s="395">
        <v>0.34227808810351101</v>
      </c>
      <c r="AL36" s="395"/>
      <c r="AM36" s="395">
        <v>0.220611636415637</v>
      </c>
      <c r="AN36" s="395">
        <v>0.16122831074673499</v>
      </c>
      <c r="AO36" s="395">
        <v>9.1541758016280006E-2</v>
      </c>
      <c r="AP36" s="395"/>
      <c r="AQ36" s="395">
        <v>0.189718966239868</v>
      </c>
      <c r="AR36" s="395">
        <v>0.121314765151597</v>
      </c>
      <c r="AS36" s="395">
        <v>0.16437943553838</v>
      </c>
    </row>
    <row r="37" spans="2:45" x14ac:dyDescent="0.25">
      <c r="B37" t="s">
        <v>76</v>
      </c>
      <c r="C37" s="395">
        <v>0.19378068465880099</v>
      </c>
      <c r="D37" s="395">
        <v>0.16817604951267601</v>
      </c>
      <c r="E37" s="395">
        <v>0.21481199412702401</v>
      </c>
      <c r="F37" s="395"/>
      <c r="G37" s="395">
        <v>0.145042653305618</v>
      </c>
      <c r="H37" s="395">
        <v>0.16812789155232699</v>
      </c>
      <c r="I37" s="395">
        <v>0.125512412599983</v>
      </c>
      <c r="J37" s="395">
        <v>0.19692788199795599</v>
      </c>
      <c r="K37" s="395">
        <v>0.26273091916712699</v>
      </c>
      <c r="L37" s="395">
        <v>0.25370396924814897</v>
      </c>
      <c r="M37" s="395"/>
      <c r="N37" s="395">
        <v>0.23580864341253599</v>
      </c>
      <c r="O37" s="395">
        <v>0.20426621950086701</v>
      </c>
      <c r="P37" s="395">
        <v>0.15530424478173399</v>
      </c>
      <c r="Q37" s="395">
        <v>0.170308145439728</v>
      </c>
      <c r="R37" s="395"/>
      <c r="S37" s="395">
        <v>0.20211998669641101</v>
      </c>
      <c r="T37" s="395">
        <v>0.201533518995683</v>
      </c>
      <c r="U37" s="395">
        <v>0.20620849943774699</v>
      </c>
      <c r="V37" s="395">
        <v>0.343157358892417</v>
      </c>
      <c r="W37" s="395">
        <v>0.13937450506294</v>
      </c>
      <c r="X37" s="395">
        <v>0.218157541363454</v>
      </c>
      <c r="Y37" s="395">
        <v>0.15637410481724001</v>
      </c>
      <c r="Z37" s="395">
        <v>0.106177056591352</v>
      </c>
      <c r="AA37" s="395">
        <v>0.18793109587336099</v>
      </c>
      <c r="AB37" s="395">
        <v>0.13310118179823099</v>
      </c>
      <c r="AC37" s="395">
        <v>0.15445242437245399</v>
      </c>
      <c r="AD37" s="395">
        <v>0.17429110423272401</v>
      </c>
      <c r="AE37" s="395"/>
      <c r="AF37" s="395">
        <v>0.167993482588493</v>
      </c>
      <c r="AG37" s="395">
        <v>0.19357350824575301</v>
      </c>
      <c r="AH37" s="395">
        <v>0.18704185223502401</v>
      </c>
      <c r="AI37" s="395">
        <v>0.20744551802696701</v>
      </c>
      <c r="AJ37" s="395">
        <v>0.24056390951682399</v>
      </c>
      <c r="AK37" s="395">
        <v>0.17231401142633501</v>
      </c>
      <c r="AL37" s="395"/>
      <c r="AM37" s="395">
        <v>0.21284193761592901</v>
      </c>
      <c r="AN37" s="395">
        <v>0.18677788077254801</v>
      </c>
      <c r="AO37" s="395">
        <v>0.16959722653374201</v>
      </c>
      <c r="AP37" s="395"/>
      <c r="AQ37" s="395">
        <v>0.23144594419594899</v>
      </c>
      <c r="AR37" s="395">
        <v>0.17882966421093999</v>
      </c>
      <c r="AS37" s="395">
        <v>0.16319737659627601</v>
      </c>
    </row>
    <row r="38" spans="2:45" x14ac:dyDescent="0.25">
      <c r="B38" t="s">
        <v>77</v>
      </c>
      <c r="C38" s="395">
        <v>4.3244686119911301E-2</v>
      </c>
      <c r="D38" s="395">
        <v>2.54302712813172E-2</v>
      </c>
      <c r="E38" s="395">
        <v>6.11511881102723E-2</v>
      </c>
      <c r="F38" s="395"/>
      <c r="G38" s="395">
        <v>5.07523622325581E-2</v>
      </c>
      <c r="H38" s="395">
        <v>7.8300047154619107E-2</v>
      </c>
      <c r="I38" s="395">
        <v>3.6888474523224801E-2</v>
      </c>
      <c r="J38" s="395">
        <v>5.7565015118525999E-2</v>
      </c>
      <c r="K38" s="395">
        <v>2.68909127911117E-2</v>
      </c>
      <c r="L38" s="395">
        <v>1.39957503731218E-2</v>
      </c>
      <c r="M38" s="395"/>
      <c r="N38" s="395">
        <v>5.5244026950504899E-2</v>
      </c>
      <c r="O38" s="395">
        <v>4.6435046723502398E-2</v>
      </c>
      <c r="P38" s="395">
        <v>2.9241200959844799E-2</v>
      </c>
      <c r="Q38" s="395">
        <v>3.58761077920349E-2</v>
      </c>
      <c r="R38" s="395"/>
      <c r="S38" s="395">
        <v>0.12022880118862</v>
      </c>
      <c r="T38" s="395">
        <v>4.4573663716033399E-2</v>
      </c>
      <c r="U38" s="395">
        <v>3.9971391882974598E-2</v>
      </c>
      <c r="V38" s="395">
        <v>3.9897238970908001E-2</v>
      </c>
      <c r="W38" s="395">
        <v>5.53831948570098E-2</v>
      </c>
      <c r="X38" s="395">
        <v>3.7694504702208698E-2</v>
      </c>
      <c r="Y38" s="395">
        <v>1.19248011995717E-2</v>
      </c>
      <c r="Z38" s="395">
        <v>2.1659286779770699E-2</v>
      </c>
      <c r="AA38" s="395">
        <v>1.6599541219836401E-2</v>
      </c>
      <c r="AB38" s="395">
        <v>1.9418199036336101E-2</v>
      </c>
      <c r="AC38" s="395">
        <v>2.0898952999942301E-2</v>
      </c>
      <c r="AD38" s="395">
        <v>0</v>
      </c>
      <c r="AE38" s="395"/>
      <c r="AF38" s="395">
        <v>8.2857518046757797E-2</v>
      </c>
      <c r="AG38" s="395">
        <v>2.3995052939879601E-2</v>
      </c>
      <c r="AH38" s="395">
        <v>6.6502007691046902E-2</v>
      </c>
      <c r="AI38" s="395">
        <v>3.5543290488050598E-2</v>
      </c>
      <c r="AJ38" s="395">
        <v>2.6525258183524501E-2</v>
      </c>
      <c r="AK38" s="395">
        <v>0</v>
      </c>
      <c r="AL38" s="395"/>
      <c r="AM38" s="395">
        <v>1.61396790103591E-2</v>
      </c>
      <c r="AN38" s="395">
        <v>4.9729560510102799E-2</v>
      </c>
      <c r="AO38" s="395">
        <v>0.13231984927100099</v>
      </c>
      <c r="AP38" s="395"/>
      <c r="AQ38" s="395">
        <v>2.14121066956805E-2</v>
      </c>
      <c r="AR38" s="395">
        <v>4.4183175655672702E-2</v>
      </c>
      <c r="AS38" s="395">
        <v>7.8479752230633706E-2</v>
      </c>
    </row>
    <row r="39" spans="2:45" x14ac:dyDescent="0.25">
      <c r="B39" t="s">
        <v>78</v>
      </c>
      <c r="C39" s="395">
        <v>7.6981614010898605E-2</v>
      </c>
      <c r="D39" s="395">
        <v>6.4247495510506195E-2</v>
      </c>
      <c r="E39" s="395">
        <v>8.6669613374379298E-2</v>
      </c>
      <c r="F39" s="395"/>
      <c r="G39" s="395">
        <v>0.14581785143112599</v>
      </c>
      <c r="H39" s="395">
        <v>7.1018644986857005E-2</v>
      </c>
      <c r="I39" s="395">
        <v>8.2022578477023503E-2</v>
      </c>
      <c r="J39" s="395">
        <v>8.7052232778864994E-2</v>
      </c>
      <c r="K39" s="395">
        <v>6.46069246933689E-2</v>
      </c>
      <c r="L39" s="395">
        <v>3.2139081036937397E-2</v>
      </c>
      <c r="M39" s="395"/>
      <c r="N39" s="395">
        <v>6.19177701433117E-2</v>
      </c>
      <c r="O39" s="395">
        <v>6.6414034807952493E-2</v>
      </c>
      <c r="P39" s="395">
        <v>7.6390505294131397E-2</v>
      </c>
      <c r="Q39" s="395">
        <v>0.105877147121444</v>
      </c>
      <c r="R39" s="395"/>
      <c r="S39" s="395">
        <v>9.9003375400146906E-2</v>
      </c>
      <c r="T39" s="395">
        <v>7.6024332895978694E-2</v>
      </c>
      <c r="U39" s="395">
        <v>6.7482699027629503E-2</v>
      </c>
      <c r="V39" s="395">
        <v>5.0628506905613199E-2</v>
      </c>
      <c r="W39" s="395">
        <v>8.9820065688281894E-2</v>
      </c>
      <c r="X39" s="395">
        <v>0.102664413212851</v>
      </c>
      <c r="Y39" s="395">
        <v>0.13468887337193999</v>
      </c>
      <c r="Z39" s="395">
        <v>2.5917604025006698E-2</v>
      </c>
      <c r="AA39" s="395">
        <v>7.0227020084332403E-2</v>
      </c>
      <c r="AB39" s="395">
        <v>5.2396679277771599E-2</v>
      </c>
      <c r="AC39" s="395">
        <v>6.9895762171393996E-2</v>
      </c>
      <c r="AD39" s="395">
        <v>0</v>
      </c>
      <c r="AE39" s="395"/>
      <c r="AF39" s="395">
        <v>6.2237498262606702E-2</v>
      </c>
      <c r="AG39" s="395">
        <v>7.4526895472145097E-2</v>
      </c>
      <c r="AH39" s="395">
        <v>0.11989453603334201</v>
      </c>
      <c r="AI39" s="395">
        <v>9.0695708504433606E-2</v>
      </c>
      <c r="AJ39" s="395">
        <v>6.4543896364551198E-2</v>
      </c>
      <c r="AK39" s="395">
        <v>1.53616723540615E-2</v>
      </c>
      <c r="AL39" s="395"/>
      <c r="AM39" s="395">
        <v>4.8812422969556998E-2</v>
      </c>
      <c r="AN39" s="395">
        <v>6.6037009753402001E-2</v>
      </c>
      <c r="AO39" s="395">
        <v>0.17554800591168701</v>
      </c>
      <c r="AP39" s="395"/>
      <c r="AQ39" s="395">
        <v>5.2820414976986897E-2</v>
      </c>
      <c r="AR39" s="395">
        <v>7.2064213932667598E-2</v>
      </c>
      <c r="AS39" s="395">
        <v>4.9929266410756103E-2</v>
      </c>
    </row>
    <row r="40" spans="2:45" x14ac:dyDescent="0.25">
      <c r="C40" s="395"/>
      <c r="D40" s="395"/>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row>
    <row r="41" spans="2:45" x14ac:dyDescent="0.25">
      <c r="B41" s="2" t="s">
        <v>86</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row>
    <row r="42" spans="2:45" x14ac:dyDescent="0.25">
      <c r="B42" s="394" t="s">
        <v>68</v>
      </c>
      <c r="C42" s="395"/>
      <c r="D42" s="395"/>
      <c r="E42" s="395"/>
      <c r="F42" s="395"/>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row>
    <row r="43" spans="2:45" x14ac:dyDescent="0.25">
      <c r="B43" t="s">
        <v>80</v>
      </c>
      <c r="C43" s="395">
        <v>0.21223451064162999</v>
      </c>
      <c r="D43" s="395">
        <v>0.23907573650611799</v>
      </c>
      <c r="E43" s="395">
        <v>0.186378230204999</v>
      </c>
      <c r="F43" s="395"/>
      <c r="G43" s="395">
        <v>0.15183558809237599</v>
      </c>
      <c r="H43" s="395">
        <v>0.18652283554122601</v>
      </c>
      <c r="I43" s="395">
        <v>0.20267985006062</v>
      </c>
      <c r="J43" s="395">
        <v>0.20659885025341099</v>
      </c>
      <c r="K43" s="395">
        <v>0.27218262485945199</v>
      </c>
      <c r="L43" s="395">
        <v>0.24574354769447401</v>
      </c>
      <c r="M43" s="395"/>
      <c r="N43" s="395">
        <v>0.21087856226481899</v>
      </c>
      <c r="O43" s="395">
        <v>0.24565375222087901</v>
      </c>
      <c r="P43" s="395">
        <v>0.24376069564858699</v>
      </c>
      <c r="Q43" s="395">
        <v>0.15482526997298299</v>
      </c>
      <c r="R43" s="395"/>
      <c r="S43" s="395">
        <v>0.21429517112986601</v>
      </c>
      <c r="T43" s="395">
        <v>0.121834128396467</v>
      </c>
      <c r="U43" s="395">
        <v>0.24599518063808501</v>
      </c>
      <c r="V43" s="395">
        <v>0.213492601544257</v>
      </c>
      <c r="W43" s="395">
        <v>0.18422297989247799</v>
      </c>
      <c r="X43" s="395">
        <v>0.26534022518873401</v>
      </c>
      <c r="Y43" s="395">
        <v>0.24541203695048999</v>
      </c>
      <c r="Z43" s="395">
        <v>0.23137923740951599</v>
      </c>
      <c r="AA43" s="395">
        <v>0.22970262026986599</v>
      </c>
      <c r="AB43" s="395">
        <v>0.189655739333077</v>
      </c>
      <c r="AC43" s="395">
        <v>0.1979306610514</v>
      </c>
      <c r="AD43" s="395">
        <v>0.32802357304567198</v>
      </c>
      <c r="AE43" s="395"/>
      <c r="AF43" s="395">
        <v>0.236044335443653</v>
      </c>
      <c r="AG43" s="395">
        <v>0.21847486326981899</v>
      </c>
      <c r="AH43" s="395">
        <v>0.14023574031032801</v>
      </c>
      <c r="AI43" s="395">
        <v>0.20038988634826899</v>
      </c>
      <c r="AJ43" s="395">
        <v>0.225348278083458</v>
      </c>
      <c r="AK43" s="395">
        <v>0.28900817135528001</v>
      </c>
      <c r="AL43" s="395"/>
      <c r="AM43" s="395">
        <v>0.23668822485845301</v>
      </c>
      <c r="AN43" s="395">
        <v>0.24548102715783701</v>
      </c>
      <c r="AO43" s="395">
        <v>7.0691191881903301E-2</v>
      </c>
      <c r="AP43" s="395"/>
      <c r="AQ43" s="395">
        <v>0.30351196384415802</v>
      </c>
      <c r="AR43" s="395">
        <v>0.20118881860549501</v>
      </c>
      <c r="AS43" s="395">
        <v>0.10836205170890099</v>
      </c>
    </row>
    <row r="44" spans="2:45" x14ac:dyDescent="0.25">
      <c r="B44" t="s">
        <v>81</v>
      </c>
      <c r="C44" s="395">
        <v>0.406959634842326</v>
      </c>
      <c r="D44" s="395">
        <v>0.40408154164114601</v>
      </c>
      <c r="E44" s="395">
        <v>0.41062314437026198</v>
      </c>
      <c r="F44" s="395"/>
      <c r="G44" s="395">
        <v>0.402073701211492</v>
      </c>
      <c r="H44" s="395">
        <v>0.44424521252409099</v>
      </c>
      <c r="I44" s="395">
        <v>0.43453057602171202</v>
      </c>
      <c r="J44" s="395">
        <v>0.45331496682796102</v>
      </c>
      <c r="K44" s="395">
        <v>0.32211538392272898</v>
      </c>
      <c r="L44" s="395">
        <v>0.37673106650696803</v>
      </c>
      <c r="M44" s="395"/>
      <c r="N44" s="395">
        <v>0.459149636201651</v>
      </c>
      <c r="O44" s="395">
        <v>0.35885792815182999</v>
      </c>
      <c r="P44" s="395">
        <v>0.42403199231736499</v>
      </c>
      <c r="Q44" s="395">
        <v>0.38383358494369502</v>
      </c>
      <c r="R44" s="395"/>
      <c r="S44" s="395">
        <v>0.41724399161463399</v>
      </c>
      <c r="T44" s="395">
        <v>0.41609419512766899</v>
      </c>
      <c r="U44" s="395">
        <v>0.406621551402718</v>
      </c>
      <c r="V44" s="395">
        <v>0.43741205772770198</v>
      </c>
      <c r="W44" s="395">
        <v>0.423961157191174</v>
      </c>
      <c r="X44" s="395">
        <v>0.33064141168287497</v>
      </c>
      <c r="Y44" s="395">
        <v>0.37129305753188002</v>
      </c>
      <c r="Z44" s="395">
        <v>0.41856506867391202</v>
      </c>
      <c r="AA44" s="395">
        <v>0.37832145673536899</v>
      </c>
      <c r="AB44" s="395">
        <v>0.471725742008197</v>
      </c>
      <c r="AC44" s="395">
        <v>0.440296286402512</v>
      </c>
      <c r="AD44" s="395">
        <v>0.36111150767964001</v>
      </c>
      <c r="AE44" s="395"/>
      <c r="AF44" s="395">
        <v>0.441151343758377</v>
      </c>
      <c r="AG44" s="395">
        <v>0.37061125345636597</v>
      </c>
      <c r="AH44" s="395">
        <v>0.37979302348261001</v>
      </c>
      <c r="AI44" s="395">
        <v>0.38213682588874398</v>
      </c>
      <c r="AJ44" s="395">
        <v>0.50227298386833097</v>
      </c>
      <c r="AK44" s="395">
        <v>0.43545275703014702</v>
      </c>
      <c r="AL44" s="395"/>
      <c r="AM44" s="395">
        <v>0.38256368109252997</v>
      </c>
      <c r="AN44" s="395">
        <v>0.42279715163399101</v>
      </c>
      <c r="AO44" s="395">
        <v>0.42566590528009102</v>
      </c>
      <c r="AP44" s="395"/>
      <c r="AQ44" s="395">
        <v>0.37052049486595201</v>
      </c>
      <c r="AR44" s="395">
        <v>0.42966748819828399</v>
      </c>
      <c r="AS44" s="395">
        <v>0.50832934202414504</v>
      </c>
    </row>
    <row r="45" spans="2:45" x14ac:dyDescent="0.25">
      <c r="B45" t="s">
        <v>82</v>
      </c>
      <c r="C45" s="395">
        <v>0.28548657352982498</v>
      </c>
      <c r="D45" s="395">
        <v>0.27711792598742702</v>
      </c>
      <c r="E45" s="395">
        <v>0.29132496636759397</v>
      </c>
      <c r="F45" s="395"/>
      <c r="G45" s="395">
        <v>0.32076684718253001</v>
      </c>
      <c r="H45" s="395">
        <v>0.28466928380836498</v>
      </c>
      <c r="I45" s="395">
        <v>0.234937664607588</v>
      </c>
      <c r="J45" s="395">
        <v>0.24165863973003801</v>
      </c>
      <c r="K45" s="395">
        <v>0.32905543606052001</v>
      </c>
      <c r="L45" s="395">
        <v>0.30960395689902898</v>
      </c>
      <c r="M45" s="395"/>
      <c r="N45" s="395">
        <v>0.259342894493862</v>
      </c>
      <c r="O45" s="395">
        <v>0.29835237584627999</v>
      </c>
      <c r="P45" s="395">
        <v>0.223576160799313</v>
      </c>
      <c r="Q45" s="395">
        <v>0.35149304215210297</v>
      </c>
      <c r="R45" s="395"/>
      <c r="S45" s="395">
        <v>0.25057580119029399</v>
      </c>
      <c r="T45" s="395">
        <v>0.35898636355683899</v>
      </c>
      <c r="U45" s="395">
        <v>0.27438840451339702</v>
      </c>
      <c r="V45" s="395">
        <v>0.25283383557632699</v>
      </c>
      <c r="W45" s="395">
        <v>0.32335428612797901</v>
      </c>
      <c r="X45" s="395">
        <v>0.28859209867778801</v>
      </c>
      <c r="Y45" s="395">
        <v>0.194606301282752</v>
      </c>
      <c r="Z45" s="395">
        <v>0.35005569391657199</v>
      </c>
      <c r="AA45" s="395">
        <v>0.27536847263153802</v>
      </c>
      <c r="AB45" s="395">
        <v>0.30272156867748801</v>
      </c>
      <c r="AC45" s="395">
        <v>0.27258341111882201</v>
      </c>
      <c r="AD45" s="395">
        <v>0.31086491927468801</v>
      </c>
      <c r="AE45" s="395"/>
      <c r="AF45" s="395">
        <v>0.20960674982302499</v>
      </c>
      <c r="AG45" s="395">
        <v>0.317548997546787</v>
      </c>
      <c r="AH45" s="395">
        <v>0.31064947559757899</v>
      </c>
      <c r="AI45" s="395">
        <v>0.35187806583105702</v>
      </c>
      <c r="AJ45" s="395">
        <v>0.22828630115523901</v>
      </c>
      <c r="AK45" s="395">
        <v>0.226341936210019</v>
      </c>
      <c r="AL45" s="395"/>
      <c r="AM45" s="395">
        <v>0.28362981571568202</v>
      </c>
      <c r="AN45" s="395">
        <v>0.25216699076314197</v>
      </c>
      <c r="AO45" s="395">
        <v>0.40916333096062801</v>
      </c>
      <c r="AP45" s="395"/>
      <c r="AQ45" s="395">
        <v>0.24487802074710899</v>
      </c>
      <c r="AR45" s="395">
        <v>0.27194601276056402</v>
      </c>
      <c r="AS45" s="395">
        <v>0.319370244185464</v>
      </c>
    </row>
    <row r="46" spans="2:45" x14ac:dyDescent="0.25">
      <c r="B46" t="s">
        <v>83</v>
      </c>
      <c r="C46" s="395">
        <v>6.1815925339994797E-2</v>
      </c>
      <c r="D46" s="395">
        <v>5.2852953381047403E-2</v>
      </c>
      <c r="E46" s="395">
        <v>7.1298760866911601E-2</v>
      </c>
      <c r="F46" s="395"/>
      <c r="G46" s="395">
        <v>8.6131857196585407E-2</v>
      </c>
      <c r="H46" s="395">
        <v>4.3211023816383899E-2</v>
      </c>
      <c r="I46" s="395">
        <v>7.9148867787469698E-2</v>
      </c>
      <c r="J46" s="395">
        <v>6.3646350870336696E-2</v>
      </c>
      <c r="K46" s="395">
        <v>6.2464347083682301E-2</v>
      </c>
      <c r="L46" s="395">
        <v>4.5018509921766099E-2</v>
      </c>
      <c r="M46" s="395"/>
      <c r="N46" s="395">
        <v>5.2659879756970097E-2</v>
      </c>
      <c r="O46" s="395">
        <v>5.3084668087091301E-2</v>
      </c>
      <c r="P46" s="395">
        <v>7.0128019250648405E-2</v>
      </c>
      <c r="Q46" s="395">
        <v>7.4409001970224903E-2</v>
      </c>
      <c r="R46" s="395"/>
      <c r="S46" s="395">
        <v>5.56603212606991E-2</v>
      </c>
      <c r="T46" s="395">
        <v>5.7978613056227798E-2</v>
      </c>
      <c r="U46" s="395">
        <v>6.2018373140288199E-2</v>
      </c>
      <c r="V46" s="395">
        <v>6.3461764732608505E-2</v>
      </c>
      <c r="W46" s="395">
        <v>4.0123276861460298E-2</v>
      </c>
      <c r="X46" s="395">
        <v>9.0073813859563298E-2</v>
      </c>
      <c r="Y46" s="395">
        <v>0.16497238283976801</v>
      </c>
      <c r="Z46" s="395">
        <v>0</v>
      </c>
      <c r="AA46" s="395">
        <v>4.7171483656662599E-2</v>
      </c>
      <c r="AB46" s="395">
        <v>3.5896949981237103E-2</v>
      </c>
      <c r="AC46" s="395">
        <v>6.6532377017732194E-2</v>
      </c>
      <c r="AD46" s="395">
        <v>0</v>
      </c>
      <c r="AE46" s="395"/>
      <c r="AF46" s="395">
        <v>6.8030065829020006E-2</v>
      </c>
      <c r="AG46" s="395">
        <v>5.2099015835762999E-2</v>
      </c>
      <c r="AH46" s="395">
        <v>0.12333738174917901</v>
      </c>
      <c r="AI46" s="395">
        <v>4.5725937545346401E-2</v>
      </c>
      <c r="AJ46" s="395">
        <v>3.64199378737406E-2</v>
      </c>
      <c r="AK46" s="395">
        <v>3.3043665529606699E-2</v>
      </c>
      <c r="AL46" s="395"/>
      <c r="AM46" s="395">
        <v>6.7373490647003806E-2</v>
      </c>
      <c r="AN46" s="395">
        <v>5.4560386010043503E-2</v>
      </c>
      <c r="AO46" s="395">
        <v>4.9656732382510997E-2</v>
      </c>
      <c r="AP46" s="395"/>
      <c r="AQ46" s="395">
        <v>6.1986354291681797E-2</v>
      </c>
      <c r="AR46" s="395">
        <v>6.1324151197983401E-2</v>
      </c>
      <c r="AS46" s="395">
        <v>6.3938362081489897E-2</v>
      </c>
    </row>
    <row r="47" spans="2:45" x14ac:dyDescent="0.25">
      <c r="B47" t="s">
        <v>84</v>
      </c>
      <c r="C47" s="395">
        <v>2.4759435443911699E-2</v>
      </c>
      <c r="D47" s="395">
        <v>2.0477029351631301E-2</v>
      </c>
      <c r="E47" s="395">
        <v>2.9233774696270198E-2</v>
      </c>
      <c r="F47" s="395"/>
      <c r="G47" s="395">
        <v>2.68903691652118E-2</v>
      </c>
      <c r="H47" s="395">
        <v>3.5300848402564998E-2</v>
      </c>
      <c r="I47" s="395">
        <v>2.45466593006337E-2</v>
      </c>
      <c r="J47" s="395">
        <v>2.9166795257836099E-2</v>
      </c>
      <c r="K47" s="395">
        <v>1.41822080736156E-2</v>
      </c>
      <c r="L47" s="395">
        <v>1.83775922741794E-2</v>
      </c>
      <c r="M47" s="395"/>
      <c r="N47" s="395">
        <v>6.7368428790679502E-3</v>
      </c>
      <c r="O47" s="395">
        <v>3.3291005142215703E-2</v>
      </c>
      <c r="P47" s="395">
        <v>2.9089081997468999E-2</v>
      </c>
      <c r="Q47" s="395">
        <v>3.1908468794277403E-2</v>
      </c>
      <c r="R47" s="395"/>
      <c r="S47" s="395">
        <v>4.2192585277571498E-2</v>
      </c>
      <c r="T47" s="395">
        <v>2.8632455873529201E-2</v>
      </c>
      <c r="U47" s="395">
        <v>1.09764903055121E-2</v>
      </c>
      <c r="V47" s="395">
        <v>3.2799740419105397E-2</v>
      </c>
      <c r="W47" s="395">
        <v>1.49033754977165E-2</v>
      </c>
      <c r="X47" s="395">
        <v>2.5352450591039199E-2</v>
      </c>
      <c r="Y47" s="395">
        <v>1.2162728307889699E-2</v>
      </c>
      <c r="Z47" s="395">
        <v>0</v>
      </c>
      <c r="AA47" s="395">
        <v>5.2483509587305403E-2</v>
      </c>
      <c r="AB47" s="395">
        <v>0</v>
      </c>
      <c r="AC47" s="395">
        <v>2.2657264409533601E-2</v>
      </c>
      <c r="AD47" s="395">
        <v>0</v>
      </c>
      <c r="AE47" s="395"/>
      <c r="AF47" s="395">
        <v>2.05533856829361E-2</v>
      </c>
      <c r="AG47" s="395">
        <v>4.1265869891265301E-2</v>
      </c>
      <c r="AH47" s="395">
        <v>2.65312819743777E-2</v>
      </c>
      <c r="AI47" s="395">
        <v>1.9869284386584099E-2</v>
      </c>
      <c r="AJ47" s="395">
        <v>0</v>
      </c>
      <c r="AK47" s="395">
        <v>1.6153469874947701E-2</v>
      </c>
      <c r="AL47" s="395"/>
      <c r="AM47" s="395">
        <v>2.9744787686331601E-2</v>
      </c>
      <c r="AN47" s="395">
        <v>1.3502243194101701E-2</v>
      </c>
      <c r="AO47" s="395">
        <v>3.5349560376480203E-2</v>
      </c>
      <c r="AP47" s="395"/>
      <c r="AQ47" s="395">
        <v>1.91031662511E-2</v>
      </c>
      <c r="AR47" s="395">
        <v>2.6591774571330402E-2</v>
      </c>
      <c r="AS47" s="395">
        <v>0</v>
      </c>
    </row>
    <row r="48" spans="2:45" x14ac:dyDescent="0.25">
      <c r="B48" t="s">
        <v>85</v>
      </c>
      <c r="C48" s="395">
        <v>8.7439202023134495E-3</v>
      </c>
      <c r="D48" s="395">
        <v>6.3948131326294301E-3</v>
      </c>
      <c r="E48" s="395">
        <v>1.1141123493962899E-2</v>
      </c>
      <c r="F48" s="395"/>
      <c r="G48" s="395">
        <v>1.2301637151805E-2</v>
      </c>
      <c r="H48" s="395">
        <v>6.0507959073699399E-3</v>
      </c>
      <c r="I48" s="395">
        <v>2.4156382221977E-2</v>
      </c>
      <c r="J48" s="395">
        <v>5.6143970604173796E-3</v>
      </c>
      <c r="K48" s="395">
        <v>0</v>
      </c>
      <c r="L48" s="395">
        <v>4.5253267035832096E-3</v>
      </c>
      <c r="M48" s="395"/>
      <c r="N48" s="395">
        <v>1.12321844036305E-2</v>
      </c>
      <c r="O48" s="395">
        <v>1.0760270551703499E-2</v>
      </c>
      <c r="P48" s="395">
        <v>9.4140499866176407E-3</v>
      </c>
      <c r="Q48" s="395">
        <v>3.53063216671707E-3</v>
      </c>
      <c r="R48" s="395"/>
      <c r="S48" s="395">
        <v>2.00321295269347E-2</v>
      </c>
      <c r="T48" s="395">
        <v>1.6474243989268399E-2</v>
      </c>
      <c r="U48" s="395">
        <v>0</v>
      </c>
      <c r="V48" s="395">
        <v>0</v>
      </c>
      <c r="W48" s="395">
        <v>1.34349244291916E-2</v>
      </c>
      <c r="X48" s="395">
        <v>0</v>
      </c>
      <c r="Y48" s="395">
        <v>1.1553493087220999E-2</v>
      </c>
      <c r="Z48" s="395">
        <v>0</v>
      </c>
      <c r="AA48" s="395">
        <v>1.6952457119258399E-2</v>
      </c>
      <c r="AB48" s="395">
        <v>0</v>
      </c>
      <c r="AC48" s="395">
        <v>0</v>
      </c>
      <c r="AD48" s="395">
        <v>0</v>
      </c>
      <c r="AE48" s="395"/>
      <c r="AF48" s="395">
        <v>2.46141194629887E-2</v>
      </c>
      <c r="AG48" s="395">
        <v>0</v>
      </c>
      <c r="AH48" s="395">
        <v>1.9453096885926901E-2</v>
      </c>
      <c r="AI48" s="395">
        <v>0</v>
      </c>
      <c r="AJ48" s="395">
        <v>7.6724990192319998E-3</v>
      </c>
      <c r="AK48" s="395">
        <v>0</v>
      </c>
      <c r="AL48" s="395"/>
      <c r="AM48" s="395">
        <v>0</v>
      </c>
      <c r="AN48" s="395">
        <v>1.1492201240884899E-2</v>
      </c>
      <c r="AO48" s="395">
        <v>9.4732791183865309E-3</v>
      </c>
      <c r="AP48" s="395"/>
      <c r="AQ48" s="395">
        <v>0</v>
      </c>
      <c r="AR48" s="395">
        <v>9.2817546663437993E-3</v>
      </c>
      <c r="AS48" s="395">
        <v>0</v>
      </c>
    </row>
    <row r="49" spans="2:45" x14ac:dyDescent="0.25">
      <c r="C49" s="395"/>
      <c r="D49" s="395"/>
      <c r="E49" s="395"/>
      <c r="F49" s="39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row>
    <row r="50" spans="2:45" x14ac:dyDescent="0.25">
      <c r="B50" s="2" t="s">
        <v>87</v>
      </c>
      <c r="C50" s="395"/>
      <c r="D50" s="395"/>
      <c r="E50" s="395"/>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row>
    <row r="51" spans="2:45" x14ac:dyDescent="0.25">
      <c r="B51" s="394" t="s">
        <v>68</v>
      </c>
      <c r="C51" s="395"/>
      <c r="D51" s="395"/>
      <c r="E51" s="395"/>
      <c r="F51" s="395"/>
      <c r="G51" s="395"/>
      <c r="H51" s="395"/>
      <c r="I51" s="395"/>
      <c r="J51" s="395"/>
      <c r="K51" s="395"/>
      <c r="L51" s="395"/>
      <c r="M51" s="395"/>
      <c r="N51" s="395"/>
      <c r="O51" s="395"/>
      <c r="P51" s="395"/>
      <c r="Q51" s="395"/>
      <c r="R51" s="395"/>
      <c r="S51" s="395"/>
      <c r="T51" s="395"/>
      <c r="U51" s="395"/>
      <c r="V51" s="395"/>
      <c r="W51" s="395"/>
      <c r="X51" s="395"/>
      <c r="Y51" s="395"/>
      <c r="Z51" s="395"/>
      <c r="AA51" s="395"/>
      <c r="AB51" s="395"/>
      <c r="AC51" s="395"/>
      <c r="AD51" s="395"/>
      <c r="AE51" s="395"/>
      <c r="AF51" s="395"/>
      <c r="AG51" s="395"/>
      <c r="AH51" s="395"/>
      <c r="AI51" s="395"/>
      <c r="AJ51" s="395"/>
      <c r="AK51" s="395"/>
      <c r="AL51" s="395"/>
      <c r="AM51" s="395"/>
      <c r="AN51" s="395"/>
      <c r="AO51" s="395"/>
      <c r="AP51" s="395"/>
      <c r="AQ51" s="395"/>
      <c r="AR51" s="395"/>
      <c r="AS51" s="395"/>
    </row>
    <row r="52" spans="2:45" x14ac:dyDescent="0.25">
      <c r="B52" t="s">
        <v>80</v>
      </c>
      <c r="C52" s="395">
        <v>5.2516846590589902E-2</v>
      </c>
      <c r="D52" s="395">
        <v>5.3327157351752197E-2</v>
      </c>
      <c r="E52" s="395">
        <v>4.8288107157597099E-2</v>
      </c>
      <c r="F52" s="395"/>
      <c r="G52" s="395">
        <v>7.2535961932329807E-2</v>
      </c>
      <c r="H52" s="395">
        <v>9.3017323312949707E-2</v>
      </c>
      <c r="I52" s="395">
        <v>5.1198337840997199E-2</v>
      </c>
      <c r="J52" s="395">
        <v>5.8065087015707999E-2</v>
      </c>
      <c r="K52" s="395">
        <v>2.0747015018094599E-2</v>
      </c>
      <c r="L52" s="395">
        <v>2.3771331009467898E-2</v>
      </c>
      <c r="M52" s="395"/>
      <c r="N52" s="395">
        <v>7.0725639925429906E-2</v>
      </c>
      <c r="O52" s="395">
        <v>2.0586698781043099E-2</v>
      </c>
      <c r="P52" s="395">
        <v>5.9326682422492699E-2</v>
      </c>
      <c r="Q52" s="395">
        <v>6.0872893337279597E-2</v>
      </c>
      <c r="R52" s="395"/>
      <c r="S52" s="395">
        <v>5.9341721656333099E-2</v>
      </c>
      <c r="T52" s="395">
        <v>7.7308782426235706E-2</v>
      </c>
      <c r="U52" s="395">
        <v>7.29475194202025E-2</v>
      </c>
      <c r="V52" s="395">
        <v>4.9653139486851502E-2</v>
      </c>
      <c r="W52" s="395">
        <v>0.10253093542462501</v>
      </c>
      <c r="X52" s="395">
        <v>2.6171221062586299E-2</v>
      </c>
      <c r="Y52" s="395">
        <v>5.1337239385123502E-2</v>
      </c>
      <c r="Z52" s="395">
        <v>2.71470529095558E-2</v>
      </c>
      <c r="AA52" s="395">
        <v>4.1451907733868802E-2</v>
      </c>
      <c r="AB52" s="395">
        <v>2.42101295680212E-2</v>
      </c>
      <c r="AC52" s="395">
        <v>2.2657264409533601E-2</v>
      </c>
      <c r="AD52" s="395">
        <v>3.3736652287636303E-2</v>
      </c>
      <c r="AE52" s="395"/>
      <c r="AF52" s="395">
        <v>7.7604739501193995E-2</v>
      </c>
      <c r="AG52" s="395">
        <v>4.4076340808876797E-2</v>
      </c>
      <c r="AH52" s="395">
        <v>8.8125453683110505E-2</v>
      </c>
      <c r="AI52" s="395">
        <v>3.2545992618245499E-2</v>
      </c>
      <c r="AJ52" s="395">
        <v>1.7610975947509599E-2</v>
      </c>
      <c r="AK52" s="395">
        <v>4.5931197569449599E-2</v>
      </c>
      <c r="AL52" s="395"/>
      <c r="AM52" s="395">
        <v>5.3057403614139902E-2</v>
      </c>
      <c r="AN52" s="395">
        <v>5.4407252752770301E-2</v>
      </c>
      <c r="AO52" s="395">
        <v>3.9437717281739303E-2</v>
      </c>
      <c r="AP52" s="395"/>
      <c r="AQ52" s="395">
        <v>4.6795152224494797E-2</v>
      </c>
      <c r="AR52" s="395">
        <v>6.6104416329330798E-2</v>
      </c>
      <c r="AS52" s="395">
        <v>0</v>
      </c>
    </row>
    <row r="53" spans="2:45" x14ac:dyDescent="0.25">
      <c r="B53" t="s">
        <v>81</v>
      </c>
      <c r="C53" s="395">
        <v>0.141686024312492</v>
      </c>
      <c r="D53" s="395">
        <v>0.136872353314511</v>
      </c>
      <c r="E53" s="395">
        <v>0.14806132932006399</v>
      </c>
      <c r="F53" s="395"/>
      <c r="G53" s="395">
        <v>0.22916995284469099</v>
      </c>
      <c r="H53" s="395">
        <v>0.21510200782196601</v>
      </c>
      <c r="I53" s="395">
        <v>0.13777829711870701</v>
      </c>
      <c r="J53" s="395">
        <v>9.6572595765233193E-2</v>
      </c>
      <c r="K53" s="395">
        <v>0.11925082752458099</v>
      </c>
      <c r="L53" s="395">
        <v>7.7676105652637106E-2</v>
      </c>
      <c r="M53" s="395"/>
      <c r="N53" s="395">
        <v>0.1078484315211</v>
      </c>
      <c r="O53" s="395">
        <v>0.185490142155535</v>
      </c>
      <c r="P53" s="395">
        <v>0.13607615934991199</v>
      </c>
      <c r="Q53" s="395">
        <v>0.13623169252339101</v>
      </c>
      <c r="R53" s="395"/>
      <c r="S53" s="395">
        <v>0.18971081126605199</v>
      </c>
      <c r="T53" s="395">
        <v>0.13211679269537899</v>
      </c>
      <c r="U53" s="395">
        <v>0.10947320095922899</v>
      </c>
      <c r="V53" s="395">
        <v>9.3429509424823795E-2</v>
      </c>
      <c r="W53" s="395">
        <v>0.14748718033932201</v>
      </c>
      <c r="X53" s="395">
        <v>0.148369294428458</v>
      </c>
      <c r="Y53" s="395">
        <v>0.19795306387542799</v>
      </c>
      <c r="Z53" s="395">
        <v>0.144012138337892</v>
      </c>
      <c r="AA53" s="395">
        <v>0.13345453658499101</v>
      </c>
      <c r="AB53" s="395">
        <v>8.9577622878290006E-2</v>
      </c>
      <c r="AC53" s="395">
        <v>0.188859307991919</v>
      </c>
      <c r="AD53" s="395">
        <v>0.102100829440708</v>
      </c>
      <c r="AE53" s="395"/>
      <c r="AF53" s="395">
        <v>0.19524745769295901</v>
      </c>
      <c r="AG53" s="395">
        <v>9.9212011685433005E-2</v>
      </c>
      <c r="AH53" s="395">
        <v>0.16726007133281401</v>
      </c>
      <c r="AI53" s="395">
        <v>0.16617118729970001</v>
      </c>
      <c r="AJ53" s="395">
        <v>6.0713046707536897E-2</v>
      </c>
      <c r="AK53" s="395">
        <v>0.16953619940263601</v>
      </c>
      <c r="AL53" s="395"/>
      <c r="AM53" s="395">
        <v>0.13952655391864299</v>
      </c>
      <c r="AN53" s="395">
        <v>0.14390579903565601</v>
      </c>
      <c r="AO53" s="395">
        <v>0.105809510346642</v>
      </c>
      <c r="AP53" s="395"/>
      <c r="AQ53" s="395">
        <v>0.13822858338816299</v>
      </c>
      <c r="AR53" s="395">
        <v>0.16050935773057601</v>
      </c>
      <c r="AS53" s="395">
        <v>0.149815197811168</v>
      </c>
    </row>
    <row r="54" spans="2:45" x14ac:dyDescent="0.25">
      <c r="B54" t="s">
        <v>82</v>
      </c>
      <c r="C54" s="395">
        <v>0.21061158622739901</v>
      </c>
      <c r="D54" s="395">
        <v>0.20693453833321701</v>
      </c>
      <c r="E54" s="395">
        <v>0.21095065131815699</v>
      </c>
      <c r="F54" s="395"/>
      <c r="G54" s="395">
        <v>0.226881855542826</v>
      </c>
      <c r="H54" s="395">
        <v>0.20163059843346501</v>
      </c>
      <c r="I54" s="395">
        <v>0.239804719226618</v>
      </c>
      <c r="J54" s="395">
        <v>0.19267438748163801</v>
      </c>
      <c r="K54" s="395">
        <v>0.23153553890496001</v>
      </c>
      <c r="L54" s="395">
        <v>0.18409822817209301</v>
      </c>
      <c r="M54" s="395"/>
      <c r="N54" s="395">
        <v>0.22099247730716501</v>
      </c>
      <c r="O54" s="395">
        <v>0.19109617819063701</v>
      </c>
      <c r="P54" s="395">
        <v>0.195271909952238</v>
      </c>
      <c r="Q54" s="395">
        <v>0.23646154887069201</v>
      </c>
      <c r="R54" s="395"/>
      <c r="S54" s="395">
        <v>0.20643601706387299</v>
      </c>
      <c r="T54" s="395">
        <v>0.249002393964735</v>
      </c>
      <c r="U54" s="395">
        <v>0.20100339276260201</v>
      </c>
      <c r="V54" s="395">
        <v>0.26538462748476499</v>
      </c>
      <c r="W54" s="395">
        <v>0.30038546888699702</v>
      </c>
      <c r="X54" s="395">
        <v>0.180992143847238</v>
      </c>
      <c r="Y54" s="395">
        <v>0.169537655488607</v>
      </c>
      <c r="Z54" s="395">
        <v>0.125349873914406</v>
      </c>
      <c r="AA54" s="395">
        <v>0.20385938183512201</v>
      </c>
      <c r="AB54" s="395">
        <v>0.143448359299754</v>
      </c>
      <c r="AC54" s="395">
        <v>0.19956508683257501</v>
      </c>
      <c r="AD54" s="395">
        <v>0.253740101071178</v>
      </c>
      <c r="AE54" s="395"/>
      <c r="AF54" s="395">
        <v>0.174576811603845</v>
      </c>
      <c r="AG54" s="395">
        <v>0.22468775598559701</v>
      </c>
      <c r="AH54" s="395">
        <v>0.21751632037409599</v>
      </c>
      <c r="AI54" s="395">
        <v>0.21712104571926999</v>
      </c>
      <c r="AJ54" s="395">
        <v>0.26505128995212202</v>
      </c>
      <c r="AK54" s="395">
        <v>0.13279544617629899</v>
      </c>
      <c r="AL54" s="395"/>
      <c r="AM54" s="395">
        <v>0.21262404793277201</v>
      </c>
      <c r="AN54" s="395">
        <v>0.185349662809978</v>
      </c>
      <c r="AO54" s="395">
        <v>0.327435472003832</v>
      </c>
      <c r="AP54" s="395"/>
      <c r="AQ54" s="395">
        <v>0.18638406171566599</v>
      </c>
      <c r="AR54" s="395">
        <v>0.214628563172302</v>
      </c>
      <c r="AS54" s="395">
        <v>0.23235458034881101</v>
      </c>
    </row>
    <row r="55" spans="2:45" x14ac:dyDescent="0.25">
      <c r="B55" t="s">
        <v>83</v>
      </c>
      <c r="C55" s="395">
        <v>0.32880749882733401</v>
      </c>
      <c r="D55" s="395">
        <v>0.327482309239919</v>
      </c>
      <c r="E55" s="395">
        <v>0.33196671626577001</v>
      </c>
      <c r="F55" s="395"/>
      <c r="G55" s="395">
        <v>0.359041590265407</v>
      </c>
      <c r="H55" s="395">
        <v>0.29598724758244699</v>
      </c>
      <c r="I55" s="395">
        <v>0.31282135270848099</v>
      </c>
      <c r="J55" s="395">
        <v>0.37292002698070498</v>
      </c>
      <c r="K55" s="395">
        <v>0.29840635474145699</v>
      </c>
      <c r="L55" s="395">
        <v>0.33326303843341698</v>
      </c>
      <c r="M55" s="395"/>
      <c r="N55" s="395">
        <v>0.34811159770413203</v>
      </c>
      <c r="O55" s="395">
        <v>0.28901734069568702</v>
      </c>
      <c r="P55" s="395">
        <v>0.30515667674215502</v>
      </c>
      <c r="Q55" s="395">
        <v>0.36294605003892</v>
      </c>
      <c r="R55" s="395"/>
      <c r="S55" s="395">
        <v>0.29722363346818198</v>
      </c>
      <c r="T55" s="395">
        <v>0.33351528021455201</v>
      </c>
      <c r="U55" s="395">
        <v>0.285905284431131</v>
      </c>
      <c r="V55" s="395">
        <v>0.41177808261115001</v>
      </c>
      <c r="W55" s="395">
        <v>0.20990661775816499</v>
      </c>
      <c r="X55" s="395">
        <v>0.40589377511560398</v>
      </c>
      <c r="Y55" s="395">
        <v>0.25971055298087897</v>
      </c>
      <c r="Z55" s="395">
        <v>0.37773452614660902</v>
      </c>
      <c r="AA55" s="395">
        <v>0.329860289940617</v>
      </c>
      <c r="AB55" s="395">
        <v>0.41177947804690002</v>
      </c>
      <c r="AC55" s="395">
        <v>0.25924772261890799</v>
      </c>
      <c r="AD55" s="395">
        <v>0.36681070027145302</v>
      </c>
      <c r="AE55" s="395"/>
      <c r="AF55" s="395">
        <v>0.28708500205270798</v>
      </c>
      <c r="AG55" s="395">
        <v>0.343659094026183</v>
      </c>
      <c r="AH55" s="395">
        <v>0.33230688889258703</v>
      </c>
      <c r="AI55" s="395">
        <v>0.324263144537555</v>
      </c>
      <c r="AJ55" s="395">
        <v>0.35717925196581701</v>
      </c>
      <c r="AK55" s="395">
        <v>0.35222480192854599</v>
      </c>
      <c r="AL55" s="395"/>
      <c r="AM55" s="395">
        <v>0.30771205172105198</v>
      </c>
      <c r="AN55" s="395">
        <v>0.33163976037452703</v>
      </c>
      <c r="AO55" s="395">
        <v>0.38156059174675999</v>
      </c>
      <c r="AP55" s="395"/>
      <c r="AQ55" s="395">
        <v>0.30433708301525803</v>
      </c>
      <c r="AR55" s="395">
        <v>0.31754050386736599</v>
      </c>
      <c r="AS55" s="395">
        <v>0.32788827547642602</v>
      </c>
    </row>
    <row r="56" spans="2:45" x14ac:dyDescent="0.25">
      <c r="B56" t="s">
        <v>84</v>
      </c>
      <c r="C56" s="395">
        <v>0.256643878647137</v>
      </c>
      <c r="D56" s="395">
        <v>0.26953965978501199</v>
      </c>
      <c r="E56" s="395">
        <v>0.24708530137253801</v>
      </c>
      <c r="F56" s="395"/>
      <c r="G56" s="395">
        <v>9.9284579725588601E-2</v>
      </c>
      <c r="H56" s="395">
        <v>0.17576807571221001</v>
      </c>
      <c r="I56" s="395">
        <v>0.24170323741646099</v>
      </c>
      <c r="J56" s="395">
        <v>0.27415350569629898</v>
      </c>
      <c r="K56" s="395">
        <v>0.33006026381090797</v>
      </c>
      <c r="L56" s="395">
        <v>0.37666597002880198</v>
      </c>
      <c r="M56" s="395"/>
      <c r="N56" s="395">
        <v>0.24571655843510901</v>
      </c>
      <c r="O56" s="395">
        <v>0.29929018408417402</v>
      </c>
      <c r="P56" s="395">
        <v>0.28940339898072498</v>
      </c>
      <c r="Q56" s="395">
        <v>0.19959932918425899</v>
      </c>
      <c r="R56" s="395"/>
      <c r="S56" s="395">
        <v>0.23354459620603699</v>
      </c>
      <c r="T56" s="395">
        <v>0.200985787552701</v>
      </c>
      <c r="U56" s="395">
        <v>0.33067060242683499</v>
      </c>
      <c r="V56" s="395">
        <v>0.17975464099241001</v>
      </c>
      <c r="W56" s="395">
        <v>0.22625487316170001</v>
      </c>
      <c r="X56" s="395">
        <v>0.238573565546114</v>
      </c>
      <c r="Y56" s="395">
        <v>0.30990799518273998</v>
      </c>
      <c r="Z56" s="395">
        <v>0.32575640869153699</v>
      </c>
      <c r="AA56" s="395">
        <v>0.273194838520675</v>
      </c>
      <c r="AB56" s="395">
        <v>0.320872796248103</v>
      </c>
      <c r="AC56" s="395">
        <v>0.28743419894810202</v>
      </c>
      <c r="AD56" s="395">
        <v>0.243611716929025</v>
      </c>
      <c r="AE56" s="395"/>
      <c r="AF56" s="395">
        <v>0.247186560581971</v>
      </c>
      <c r="AG56" s="395">
        <v>0.280921246283029</v>
      </c>
      <c r="AH56" s="395">
        <v>0.175338168831466</v>
      </c>
      <c r="AI56" s="395">
        <v>0.25472515386408501</v>
      </c>
      <c r="AJ56" s="395">
        <v>0.29944543542701402</v>
      </c>
      <c r="AK56" s="395">
        <v>0.29951235492306999</v>
      </c>
      <c r="AL56" s="395"/>
      <c r="AM56" s="395">
        <v>0.28475871410018799</v>
      </c>
      <c r="AN56" s="395">
        <v>0.27749298454051102</v>
      </c>
      <c r="AO56" s="395">
        <v>0.13628342950264</v>
      </c>
      <c r="AP56" s="395"/>
      <c r="AQ56" s="395">
        <v>0.32425511965641801</v>
      </c>
      <c r="AR56" s="395">
        <v>0.22899131503932399</v>
      </c>
      <c r="AS56" s="395">
        <v>0.28994194636359599</v>
      </c>
    </row>
    <row r="57" spans="2:45" x14ac:dyDescent="0.25">
      <c r="B57" t="s">
        <v>85</v>
      </c>
      <c r="C57" s="395">
        <v>9.73416539504777E-3</v>
      </c>
      <c r="D57" s="395">
        <v>5.8439819755889601E-3</v>
      </c>
      <c r="E57" s="395">
        <v>1.36478945658735E-2</v>
      </c>
      <c r="F57" s="395"/>
      <c r="G57" s="395">
        <v>1.3086059689156699E-2</v>
      </c>
      <c r="H57" s="395">
        <v>1.84947471369627E-2</v>
      </c>
      <c r="I57" s="395">
        <v>1.6694055688736199E-2</v>
      </c>
      <c r="J57" s="395">
        <v>5.6143970604173796E-3</v>
      </c>
      <c r="K57" s="395">
        <v>0</v>
      </c>
      <c r="L57" s="395">
        <v>4.5253267035832096E-3</v>
      </c>
      <c r="M57" s="395"/>
      <c r="N57" s="395">
        <v>6.6052951070635496E-3</v>
      </c>
      <c r="O57" s="395">
        <v>1.45194560929249E-2</v>
      </c>
      <c r="P57" s="395">
        <v>1.4765172552478299E-2</v>
      </c>
      <c r="Q57" s="395">
        <v>3.8884860454588199E-3</v>
      </c>
      <c r="R57" s="395"/>
      <c r="S57" s="395">
        <v>1.37432203395223E-2</v>
      </c>
      <c r="T57" s="395">
        <v>7.07096314639666E-3</v>
      </c>
      <c r="U57" s="395">
        <v>0</v>
      </c>
      <c r="V57" s="395">
        <v>0</v>
      </c>
      <c r="W57" s="395">
        <v>1.34349244291916E-2</v>
      </c>
      <c r="X57" s="395">
        <v>0</v>
      </c>
      <c r="Y57" s="395">
        <v>1.1553493087220999E-2</v>
      </c>
      <c r="Z57" s="395">
        <v>0</v>
      </c>
      <c r="AA57" s="395">
        <v>1.81790453847261E-2</v>
      </c>
      <c r="AB57" s="395">
        <v>1.01116139589314E-2</v>
      </c>
      <c r="AC57" s="395">
        <v>4.2236419198962503E-2</v>
      </c>
      <c r="AD57" s="395">
        <v>0</v>
      </c>
      <c r="AE57" s="395"/>
      <c r="AF57" s="395">
        <v>1.8299428567322099E-2</v>
      </c>
      <c r="AG57" s="395">
        <v>7.4435512108805999E-3</v>
      </c>
      <c r="AH57" s="395">
        <v>1.9453096885926901E-2</v>
      </c>
      <c r="AI57" s="395">
        <v>5.1734759611450302E-3</v>
      </c>
      <c r="AJ57" s="395">
        <v>0</v>
      </c>
      <c r="AK57" s="395">
        <v>0</v>
      </c>
      <c r="AL57" s="395"/>
      <c r="AM57" s="395">
        <v>2.3212287132045499E-3</v>
      </c>
      <c r="AN57" s="395">
        <v>7.2045404865575804E-3</v>
      </c>
      <c r="AO57" s="395">
        <v>9.4732791183865309E-3</v>
      </c>
      <c r="AP57" s="395"/>
      <c r="AQ57" s="395">
        <v>0</v>
      </c>
      <c r="AR57" s="395">
        <v>1.22258438611019E-2</v>
      </c>
      <c r="AS57" s="395">
        <v>0</v>
      </c>
    </row>
    <row r="58" spans="2:45" x14ac:dyDescent="0.25">
      <c r="C58" s="395"/>
      <c r="D58" s="395"/>
      <c r="E58" s="395"/>
      <c r="F58" s="395"/>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5"/>
    </row>
    <row r="59" spans="2:45" x14ac:dyDescent="0.25">
      <c r="B59" s="2" t="s">
        <v>88</v>
      </c>
      <c r="C59" s="395"/>
      <c r="D59" s="395"/>
      <c r="E59" s="395"/>
      <c r="F59" s="395"/>
      <c r="G59" s="395"/>
      <c r="H59" s="395"/>
      <c r="I59" s="395"/>
      <c r="J59" s="395"/>
      <c r="K59" s="395"/>
      <c r="L59" s="395"/>
      <c r="M59" s="395"/>
      <c r="N59" s="395"/>
      <c r="O59" s="395"/>
      <c r="P59" s="395"/>
      <c r="Q59" s="395"/>
      <c r="R59" s="395"/>
      <c r="S59" s="395"/>
      <c r="T59" s="395"/>
      <c r="U59" s="395"/>
      <c r="V59" s="395"/>
      <c r="W59" s="395"/>
      <c r="X59" s="395"/>
      <c r="Y59" s="395"/>
      <c r="Z59" s="395"/>
      <c r="AA59" s="395"/>
      <c r="AB59" s="395"/>
      <c r="AC59" s="395"/>
      <c r="AD59" s="395"/>
      <c r="AE59" s="395"/>
      <c r="AF59" s="395"/>
      <c r="AG59" s="395"/>
      <c r="AH59" s="395"/>
      <c r="AI59" s="395"/>
      <c r="AJ59" s="395"/>
      <c r="AK59" s="395"/>
      <c r="AL59" s="395"/>
      <c r="AM59" s="395"/>
      <c r="AN59" s="395"/>
      <c r="AO59" s="395"/>
      <c r="AP59" s="395"/>
      <c r="AQ59" s="395"/>
      <c r="AR59" s="395"/>
      <c r="AS59" s="395"/>
    </row>
    <row r="60" spans="2:45" x14ac:dyDescent="0.25">
      <c r="B60" s="394" t="s">
        <v>68</v>
      </c>
      <c r="C60" s="395"/>
      <c r="D60" s="395"/>
      <c r="E60" s="395"/>
      <c r="F60" s="395"/>
      <c r="G60" s="395"/>
      <c r="H60" s="395"/>
      <c r="I60" s="395"/>
      <c r="J60" s="395"/>
      <c r="K60" s="395"/>
      <c r="L60" s="395"/>
      <c r="M60" s="395"/>
      <c r="N60" s="395"/>
      <c r="O60" s="395"/>
      <c r="P60" s="395"/>
      <c r="Q60" s="395"/>
      <c r="R60" s="395"/>
      <c r="S60" s="395"/>
      <c r="T60" s="395"/>
      <c r="U60" s="395"/>
      <c r="V60" s="395"/>
      <c r="W60" s="395"/>
      <c r="X60" s="395"/>
      <c r="Y60" s="395"/>
      <c r="Z60" s="395"/>
      <c r="AA60" s="395"/>
      <c r="AB60" s="395"/>
      <c r="AC60" s="395"/>
      <c r="AD60" s="395"/>
      <c r="AE60" s="395"/>
      <c r="AF60" s="395"/>
      <c r="AG60" s="395"/>
      <c r="AH60" s="395"/>
      <c r="AI60" s="395"/>
      <c r="AJ60" s="395"/>
      <c r="AK60" s="395"/>
      <c r="AL60" s="395"/>
      <c r="AM60" s="395"/>
      <c r="AN60" s="395"/>
      <c r="AO60" s="395"/>
      <c r="AP60" s="395"/>
      <c r="AQ60" s="395"/>
      <c r="AR60" s="395"/>
      <c r="AS60" s="395"/>
    </row>
    <row r="61" spans="2:45" x14ac:dyDescent="0.25">
      <c r="B61" t="s">
        <v>80</v>
      </c>
      <c r="C61" s="395">
        <v>0</v>
      </c>
      <c r="D61" s="395">
        <v>0</v>
      </c>
      <c r="E61" s="395">
        <v>0</v>
      </c>
      <c r="F61" s="395"/>
      <c r="G61" s="395">
        <v>0</v>
      </c>
      <c r="H61" s="395">
        <v>0</v>
      </c>
      <c r="I61" s="395">
        <v>0</v>
      </c>
      <c r="J61" s="395">
        <v>0</v>
      </c>
      <c r="K61" s="395">
        <v>0</v>
      </c>
      <c r="L61" s="395">
        <v>0</v>
      </c>
      <c r="M61" s="395"/>
      <c r="N61" s="395">
        <v>0</v>
      </c>
      <c r="O61" s="395">
        <v>0</v>
      </c>
      <c r="P61" s="395">
        <v>0</v>
      </c>
      <c r="Q61" s="395">
        <v>0</v>
      </c>
      <c r="R61" s="395"/>
      <c r="S61" s="395">
        <v>0</v>
      </c>
      <c r="T61" s="395">
        <v>0</v>
      </c>
      <c r="U61" s="395">
        <v>0</v>
      </c>
      <c r="V61" s="395">
        <v>0</v>
      </c>
      <c r="W61" s="395">
        <v>0</v>
      </c>
      <c r="X61" s="395">
        <v>0</v>
      </c>
      <c r="Y61" s="395">
        <v>0</v>
      </c>
      <c r="Z61" s="395">
        <v>0</v>
      </c>
      <c r="AA61" s="395">
        <v>0</v>
      </c>
      <c r="AB61" s="395">
        <v>0</v>
      </c>
      <c r="AC61" s="395">
        <v>0</v>
      </c>
      <c r="AD61" s="395">
        <v>0</v>
      </c>
      <c r="AE61" s="395"/>
      <c r="AF61" s="395">
        <v>0</v>
      </c>
      <c r="AG61" s="395">
        <v>0</v>
      </c>
      <c r="AH61" s="395">
        <v>0</v>
      </c>
      <c r="AI61" s="395">
        <v>0</v>
      </c>
      <c r="AJ61" s="395">
        <v>0</v>
      </c>
      <c r="AK61" s="395">
        <v>0</v>
      </c>
      <c r="AL61" s="395"/>
      <c r="AM61" s="395">
        <v>0</v>
      </c>
      <c r="AN61" s="395">
        <v>0</v>
      </c>
      <c r="AO61" s="395">
        <v>0</v>
      </c>
      <c r="AP61" s="395"/>
      <c r="AQ61" s="395">
        <v>0</v>
      </c>
      <c r="AR61" s="395">
        <v>0</v>
      </c>
      <c r="AS61" s="395">
        <v>0</v>
      </c>
    </row>
    <row r="62" spans="2:45" x14ac:dyDescent="0.25">
      <c r="B62" t="s">
        <v>81</v>
      </c>
      <c r="C62" s="395">
        <v>0</v>
      </c>
      <c r="D62" s="395">
        <v>0</v>
      </c>
      <c r="E62" s="395">
        <v>0</v>
      </c>
      <c r="F62" s="395"/>
      <c r="G62" s="395">
        <v>0</v>
      </c>
      <c r="H62" s="395">
        <v>0</v>
      </c>
      <c r="I62" s="395">
        <v>0</v>
      </c>
      <c r="J62" s="395">
        <v>0</v>
      </c>
      <c r="K62" s="395">
        <v>0</v>
      </c>
      <c r="L62" s="395">
        <v>0</v>
      </c>
      <c r="M62" s="395"/>
      <c r="N62" s="395">
        <v>0</v>
      </c>
      <c r="O62" s="395">
        <v>0</v>
      </c>
      <c r="P62" s="395">
        <v>0</v>
      </c>
      <c r="Q62" s="395">
        <v>0</v>
      </c>
      <c r="R62" s="395"/>
      <c r="S62" s="395">
        <v>0</v>
      </c>
      <c r="T62" s="395">
        <v>0</v>
      </c>
      <c r="U62" s="395">
        <v>0</v>
      </c>
      <c r="V62" s="395">
        <v>0</v>
      </c>
      <c r="W62" s="395">
        <v>0</v>
      </c>
      <c r="X62" s="395">
        <v>0</v>
      </c>
      <c r="Y62" s="395">
        <v>0</v>
      </c>
      <c r="Z62" s="395">
        <v>0</v>
      </c>
      <c r="AA62" s="395">
        <v>0</v>
      </c>
      <c r="AB62" s="395">
        <v>0</v>
      </c>
      <c r="AC62" s="395">
        <v>0</v>
      </c>
      <c r="AD62" s="395">
        <v>0</v>
      </c>
      <c r="AE62" s="395"/>
      <c r="AF62" s="395">
        <v>0</v>
      </c>
      <c r="AG62" s="395">
        <v>0</v>
      </c>
      <c r="AH62" s="395">
        <v>0</v>
      </c>
      <c r="AI62" s="395">
        <v>0</v>
      </c>
      <c r="AJ62" s="395">
        <v>0</v>
      </c>
      <c r="AK62" s="395">
        <v>0</v>
      </c>
      <c r="AL62" s="395"/>
      <c r="AM62" s="395">
        <v>0</v>
      </c>
      <c r="AN62" s="395">
        <v>0</v>
      </c>
      <c r="AO62" s="395">
        <v>0</v>
      </c>
      <c r="AP62" s="395"/>
      <c r="AQ62" s="395">
        <v>0</v>
      </c>
      <c r="AR62" s="395">
        <v>0</v>
      </c>
      <c r="AS62" s="395">
        <v>0</v>
      </c>
    </row>
    <row r="63" spans="2:45" x14ac:dyDescent="0.25">
      <c r="B63" t="s">
        <v>82</v>
      </c>
      <c r="C63" s="395">
        <v>0</v>
      </c>
      <c r="D63" s="395">
        <v>0</v>
      </c>
      <c r="E63" s="395">
        <v>0</v>
      </c>
      <c r="F63" s="395"/>
      <c r="G63" s="395">
        <v>0</v>
      </c>
      <c r="H63" s="395">
        <v>0</v>
      </c>
      <c r="I63" s="395">
        <v>0</v>
      </c>
      <c r="J63" s="395">
        <v>0</v>
      </c>
      <c r="K63" s="395">
        <v>0</v>
      </c>
      <c r="L63" s="395">
        <v>0</v>
      </c>
      <c r="M63" s="395"/>
      <c r="N63" s="395">
        <v>0</v>
      </c>
      <c r="O63" s="395">
        <v>0</v>
      </c>
      <c r="P63" s="395">
        <v>0</v>
      </c>
      <c r="Q63" s="395">
        <v>0</v>
      </c>
      <c r="R63" s="395"/>
      <c r="S63" s="395">
        <v>0</v>
      </c>
      <c r="T63" s="395">
        <v>0</v>
      </c>
      <c r="U63" s="395">
        <v>0</v>
      </c>
      <c r="V63" s="395">
        <v>0</v>
      </c>
      <c r="W63" s="395">
        <v>0</v>
      </c>
      <c r="X63" s="395">
        <v>0</v>
      </c>
      <c r="Y63" s="395">
        <v>0</v>
      </c>
      <c r="Z63" s="395">
        <v>0</v>
      </c>
      <c r="AA63" s="395">
        <v>0</v>
      </c>
      <c r="AB63" s="395">
        <v>0</v>
      </c>
      <c r="AC63" s="395">
        <v>0</v>
      </c>
      <c r="AD63" s="395">
        <v>0</v>
      </c>
      <c r="AE63" s="395"/>
      <c r="AF63" s="395">
        <v>0</v>
      </c>
      <c r="AG63" s="395">
        <v>0</v>
      </c>
      <c r="AH63" s="395">
        <v>0</v>
      </c>
      <c r="AI63" s="395">
        <v>0</v>
      </c>
      <c r="AJ63" s="395">
        <v>0</v>
      </c>
      <c r="AK63" s="395">
        <v>0</v>
      </c>
      <c r="AL63" s="395"/>
      <c r="AM63" s="395">
        <v>0</v>
      </c>
      <c r="AN63" s="395">
        <v>0</v>
      </c>
      <c r="AO63" s="395">
        <v>0</v>
      </c>
      <c r="AP63" s="395"/>
      <c r="AQ63" s="395">
        <v>0</v>
      </c>
      <c r="AR63" s="395">
        <v>0</v>
      </c>
      <c r="AS63" s="395">
        <v>0</v>
      </c>
    </row>
    <row r="64" spans="2:45" x14ac:dyDescent="0.25">
      <c r="B64" t="s">
        <v>83</v>
      </c>
      <c r="C64" s="395">
        <v>0</v>
      </c>
      <c r="D64" s="395">
        <v>0</v>
      </c>
      <c r="E64" s="395">
        <v>0</v>
      </c>
      <c r="F64" s="395"/>
      <c r="G64" s="395">
        <v>0</v>
      </c>
      <c r="H64" s="395">
        <v>0</v>
      </c>
      <c r="I64" s="395">
        <v>0</v>
      </c>
      <c r="J64" s="395">
        <v>0</v>
      </c>
      <c r="K64" s="395">
        <v>0</v>
      </c>
      <c r="L64" s="395">
        <v>0</v>
      </c>
      <c r="M64" s="395"/>
      <c r="N64" s="395">
        <v>0</v>
      </c>
      <c r="O64" s="395">
        <v>0</v>
      </c>
      <c r="P64" s="395">
        <v>0</v>
      </c>
      <c r="Q64" s="395">
        <v>0</v>
      </c>
      <c r="R64" s="395"/>
      <c r="S64" s="395">
        <v>0</v>
      </c>
      <c r="T64" s="395">
        <v>0</v>
      </c>
      <c r="U64" s="395">
        <v>0</v>
      </c>
      <c r="V64" s="395">
        <v>0</v>
      </c>
      <c r="W64" s="395">
        <v>0</v>
      </c>
      <c r="X64" s="395">
        <v>0</v>
      </c>
      <c r="Y64" s="395">
        <v>0</v>
      </c>
      <c r="Z64" s="395">
        <v>0</v>
      </c>
      <c r="AA64" s="395">
        <v>0</v>
      </c>
      <c r="AB64" s="395">
        <v>0</v>
      </c>
      <c r="AC64" s="395">
        <v>0</v>
      </c>
      <c r="AD64" s="395">
        <v>0</v>
      </c>
      <c r="AE64" s="395"/>
      <c r="AF64" s="395">
        <v>0</v>
      </c>
      <c r="AG64" s="395">
        <v>0</v>
      </c>
      <c r="AH64" s="395">
        <v>0</v>
      </c>
      <c r="AI64" s="395">
        <v>0</v>
      </c>
      <c r="AJ64" s="395">
        <v>0</v>
      </c>
      <c r="AK64" s="395">
        <v>0</v>
      </c>
      <c r="AL64" s="395"/>
      <c r="AM64" s="395">
        <v>0</v>
      </c>
      <c r="AN64" s="395">
        <v>0</v>
      </c>
      <c r="AO64" s="395">
        <v>0</v>
      </c>
      <c r="AP64" s="395"/>
      <c r="AQ64" s="395">
        <v>0</v>
      </c>
      <c r="AR64" s="395">
        <v>0</v>
      </c>
      <c r="AS64" s="395">
        <v>0</v>
      </c>
    </row>
    <row r="65" spans="2:45" x14ac:dyDescent="0.25">
      <c r="B65" t="s">
        <v>84</v>
      </c>
      <c r="C65" s="395">
        <v>0</v>
      </c>
      <c r="D65" s="395">
        <v>0</v>
      </c>
      <c r="E65" s="395">
        <v>0</v>
      </c>
      <c r="F65" s="395"/>
      <c r="G65" s="395">
        <v>0</v>
      </c>
      <c r="H65" s="395">
        <v>0</v>
      </c>
      <c r="I65" s="395">
        <v>0</v>
      </c>
      <c r="J65" s="395">
        <v>0</v>
      </c>
      <c r="K65" s="395">
        <v>0</v>
      </c>
      <c r="L65" s="395">
        <v>0</v>
      </c>
      <c r="M65" s="395"/>
      <c r="N65" s="395">
        <v>0</v>
      </c>
      <c r="O65" s="395">
        <v>0</v>
      </c>
      <c r="P65" s="395">
        <v>0</v>
      </c>
      <c r="Q65" s="395">
        <v>0</v>
      </c>
      <c r="R65" s="395"/>
      <c r="S65" s="395">
        <v>0</v>
      </c>
      <c r="T65" s="395">
        <v>0</v>
      </c>
      <c r="U65" s="395">
        <v>0</v>
      </c>
      <c r="V65" s="395">
        <v>0</v>
      </c>
      <c r="W65" s="395">
        <v>0</v>
      </c>
      <c r="X65" s="395">
        <v>0</v>
      </c>
      <c r="Y65" s="395">
        <v>0</v>
      </c>
      <c r="Z65" s="395">
        <v>0</v>
      </c>
      <c r="AA65" s="395">
        <v>0</v>
      </c>
      <c r="AB65" s="395">
        <v>0</v>
      </c>
      <c r="AC65" s="395">
        <v>0</v>
      </c>
      <c r="AD65" s="395">
        <v>0</v>
      </c>
      <c r="AE65" s="395"/>
      <c r="AF65" s="395">
        <v>0</v>
      </c>
      <c r="AG65" s="395">
        <v>0</v>
      </c>
      <c r="AH65" s="395">
        <v>0</v>
      </c>
      <c r="AI65" s="395">
        <v>0</v>
      </c>
      <c r="AJ65" s="395">
        <v>0</v>
      </c>
      <c r="AK65" s="395">
        <v>0</v>
      </c>
      <c r="AL65" s="395"/>
      <c r="AM65" s="395">
        <v>0</v>
      </c>
      <c r="AN65" s="395">
        <v>0</v>
      </c>
      <c r="AO65" s="395">
        <v>0</v>
      </c>
      <c r="AP65" s="395"/>
      <c r="AQ65" s="395">
        <v>0</v>
      </c>
      <c r="AR65" s="395">
        <v>0</v>
      </c>
      <c r="AS65" s="395">
        <v>0</v>
      </c>
    </row>
    <row r="66" spans="2:45" x14ac:dyDescent="0.25">
      <c r="B66" t="s">
        <v>85</v>
      </c>
      <c r="C66" s="395">
        <v>1</v>
      </c>
      <c r="D66" s="395">
        <v>1</v>
      </c>
      <c r="E66" s="395">
        <v>1</v>
      </c>
      <c r="F66" s="395"/>
      <c r="G66" s="395">
        <v>1</v>
      </c>
      <c r="H66" s="395">
        <v>1</v>
      </c>
      <c r="I66" s="395">
        <v>1</v>
      </c>
      <c r="J66" s="395">
        <v>1</v>
      </c>
      <c r="K66" s="395">
        <v>1</v>
      </c>
      <c r="L66" s="395">
        <v>1</v>
      </c>
      <c r="M66" s="395"/>
      <c r="N66" s="395">
        <v>1</v>
      </c>
      <c r="O66" s="395">
        <v>1</v>
      </c>
      <c r="P66" s="395">
        <v>1</v>
      </c>
      <c r="Q66" s="395">
        <v>1</v>
      </c>
      <c r="R66" s="395"/>
      <c r="S66" s="395">
        <v>1</v>
      </c>
      <c r="T66" s="395">
        <v>1</v>
      </c>
      <c r="U66" s="395">
        <v>1</v>
      </c>
      <c r="V66" s="395">
        <v>1</v>
      </c>
      <c r="W66" s="395">
        <v>1</v>
      </c>
      <c r="X66" s="395">
        <v>1</v>
      </c>
      <c r="Y66" s="395">
        <v>1</v>
      </c>
      <c r="Z66" s="395">
        <v>1</v>
      </c>
      <c r="AA66" s="395">
        <v>1</v>
      </c>
      <c r="AB66" s="395">
        <v>1</v>
      </c>
      <c r="AC66" s="395">
        <v>1</v>
      </c>
      <c r="AD66" s="395">
        <v>1</v>
      </c>
      <c r="AE66" s="395"/>
      <c r="AF66" s="395">
        <v>1</v>
      </c>
      <c r="AG66" s="395">
        <v>1</v>
      </c>
      <c r="AH66" s="395">
        <v>1</v>
      </c>
      <c r="AI66" s="395">
        <v>1</v>
      </c>
      <c r="AJ66" s="395">
        <v>1</v>
      </c>
      <c r="AK66" s="395">
        <v>1</v>
      </c>
      <c r="AL66" s="395"/>
      <c r="AM66" s="395">
        <v>1</v>
      </c>
      <c r="AN66" s="395">
        <v>1</v>
      </c>
      <c r="AO66" s="395">
        <v>1</v>
      </c>
      <c r="AP66" s="395"/>
      <c r="AQ66" s="395">
        <v>1</v>
      </c>
      <c r="AR66" s="395">
        <v>1</v>
      </c>
      <c r="AS66" s="395">
        <v>1</v>
      </c>
    </row>
    <row r="67" spans="2:45" x14ac:dyDescent="0.25">
      <c r="C67" s="395"/>
      <c r="D67" s="395"/>
      <c r="E67" s="395"/>
      <c r="F67" s="395"/>
      <c r="G67" s="395"/>
      <c r="H67" s="395"/>
      <c r="I67" s="395"/>
      <c r="J67" s="395"/>
      <c r="K67" s="395"/>
      <c r="L67" s="395"/>
      <c r="M67" s="395"/>
      <c r="N67" s="395"/>
      <c r="O67" s="395"/>
      <c r="P67" s="395"/>
      <c r="Q67" s="395"/>
      <c r="R67" s="395"/>
      <c r="S67" s="395"/>
      <c r="T67" s="395"/>
      <c r="U67" s="395"/>
      <c r="V67" s="395"/>
      <c r="W67" s="395"/>
      <c r="X67" s="395"/>
      <c r="Y67" s="395"/>
      <c r="Z67" s="395"/>
      <c r="AA67" s="395"/>
      <c r="AB67" s="395"/>
      <c r="AC67" s="395"/>
      <c r="AD67" s="395"/>
      <c r="AE67" s="395"/>
      <c r="AF67" s="395"/>
      <c r="AG67" s="395"/>
      <c r="AH67" s="395"/>
      <c r="AI67" s="395"/>
      <c r="AJ67" s="395"/>
      <c r="AK67" s="395"/>
      <c r="AL67" s="395"/>
      <c r="AM67" s="395"/>
      <c r="AN67" s="395"/>
      <c r="AO67" s="395"/>
      <c r="AP67" s="395"/>
      <c r="AQ67" s="395"/>
      <c r="AR67" s="395"/>
      <c r="AS67" s="395"/>
    </row>
    <row r="68" spans="2:45" x14ac:dyDescent="0.25">
      <c r="B68" s="2" t="s">
        <v>89</v>
      </c>
      <c r="C68" s="395"/>
      <c r="D68" s="395"/>
      <c r="E68" s="395"/>
      <c r="F68" s="395"/>
      <c r="G68" s="395"/>
      <c r="H68" s="395"/>
      <c r="I68" s="395"/>
      <c r="J68" s="395"/>
      <c r="K68" s="395"/>
      <c r="L68" s="395"/>
      <c r="M68" s="395"/>
      <c r="N68" s="395"/>
      <c r="O68" s="395"/>
      <c r="P68" s="395"/>
      <c r="Q68" s="395"/>
      <c r="R68" s="395"/>
      <c r="S68" s="395"/>
      <c r="T68" s="395"/>
      <c r="U68" s="395"/>
      <c r="V68" s="395"/>
      <c r="W68" s="395"/>
      <c r="X68" s="395"/>
      <c r="Y68" s="395"/>
      <c r="Z68" s="395"/>
      <c r="AA68" s="395"/>
      <c r="AB68" s="395"/>
      <c r="AC68" s="395"/>
      <c r="AD68" s="395"/>
      <c r="AE68" s="395"/>
      <c r="AF68" s="395"/>
      <c r="AG68" s="395"/>
      <c r="AH68" s="395"/>
      <c r="AI68" s="395"/>
      <c r="AJ68" s="395"/>
      <c r="AK68" s="395"/>
      <c r="AL68" s="395"/>
      <c r="AM68" s="395"/>
      <c r="AN68" s="395"/>
      <c r="AO68" s="395"/>
      <c r="AP68" s="395"/>
      <c r="AQ68" s="395"/>
      <c r="AR68" s="395"/>
      <c r="AS68" s="395"/>
    </row>
    <row r="69" spans="2:45" x14ac:dyDescent="0.25">
      <c r="B69" s="394" t="s">
        <v>68</v>
      </c>
      <c r="C69" s="395"/>
      <c r="D69" s="395"/>
      <c r="E69" s="395"/>
      <c r="F69" s="395"/>
      <c r="G69" s="395"/>
      <c r="H69" s="395"/>
      <c r="I69" s="395"/>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c r="AL69" s="395"/>
      <c r="AM69" s="395"/>
      <c r="AN69" s="395"/>
      <c r="AO69" s="395"/>
      <c r="AP69" s="395"/>
      <c r="AQ69" s="395"/>
      <c r="AR69" s="395"/>
      <c r="AS69" s="395"/>
    </row>
    <row r="70" spans="2:45" x14ac:dyDescent="0.25">
      <c r="B70" t="s">
        <v>80</v>
      </c>
      <c r="C70" s="395">
        <v>2.1608604189244401E-2</v>
      </c>
      <c r="D70" s="395">
        <v>2.5321448049177402E-2</v>
      </c>
      <c r="E70" s="395">
        <v>1.82385480756291E-2</v>
      </c>
      <c r="F70" s="395"/>
      <c r="G70" s="395">
        <v>4.0885008372078403E-2</v>
      </c>
      <c r="H70" s="395">
        <v>3.4060322904536998E-2</v>
      </c>
      <c r="I70" s="395">
        <v>3.0764303086968099E-2</v>
      </c>
      <c r="J70" s="395">
        <v>1.68430678069981E-2</v>
      </c>
      <c r="K70" s="395">
        <v>0</v>
      </c>
      <c r="L70" s="395">
        <v>9.4503798924633897E-3</v>
      </c>
      <c r="M70" s="395"/>
      <c r="N70" s="395">
        <v>2.71444018654407E-2</v>
      </c>
      <c r="O70" s="395">
        <v>1.88885134235093E-2</v>
      </c>
      <c r="P70" s="395">
        <v>2.36465858142893E-2</v>
      </c>
      <c r="Q70" s="395">
        <v>1.7029467479145501E-2</v>
      </c>
      <c r="R70" s="395"/>
      <c r="S70" s="395">
        <v>4.1170551717869201E-2</v>
      </c>
      <c r="T70" s="395">
        <v>3.0344440188979801E-2</v>
      </c>
      <c r="U70" s="395">
        <v>2.1985931597316499E-2</v>
      </c>
      <c r="V70" s="395">
        <v>0</v>
      </c>
      <c r="W70" s="395">
        <v>2.9060891201670901E-2</v>
      </c>
      <c r="X70" s="395">
        <v>1.22831231770464E-2</v>
      </c>
      <c r="Y70" s="395">
        <v>2.3866808465124401E-2</v>
      </c>
      <c r="Z70" s="395">
        <v>2.71470529095558E-2</v>
      </c>
      <c r="AA70" s="395">
        <v>1.64624216085207E-2</v>
      </c>
      <c r="AB70" s="395">
        <v>2.42101295680212E-2</v>
      </c>
      <c r="AC70" s="395">
        <v>0</v>
      </c>
      <c r="AD70" s="395">
        <v>0</v>
      </c>
      <c r="AE70" s="395"/>
      <c r="AF70" s="395">
        <v>3.8682052600937697E-2</v>
      </c>
      <c r="AG70" s="395">
        <v>2.0148880336290802E-2</v>
      </c>
      <c r="AH70" s="395">
        <v>1.7847201763297599E-2</v>
      </c>
      <c r="AI70" s="395">
        <v>1.6293177529571101E-2</v>
      </c>
      <c r="AJ70" s="395">
        <v>0</v>
      </c>
      <c r="AK70" s="395">
        <v>3.51538391394116E-2</v>
      </c>
      <c r="AL70" s="395"/>
      <c r="AM70" s="395">
        <v>2.35104229159591E-2</v>
      </c>
      <c r="AN70" s="395">
        <v>2.3456414756538601E-2</v>
      </c>
      <c r="AO70" s="395">
        <v>9.3683614622158008E-3</v>
      </c>
      <c r="AP70" s="395"/>
      <c r="AQ70" s="395">
        <v>2.6338021373196199E-2</v>
      </c>
      <c r="AR70" s="395">
        <v>3.4825255695342103E-2</v>
      </c>
      <c r="AS70" s="395">
        <v>0</v>
      </c>
    </row>
    <row r="71" spans="2:45" x14ac:dyDescent="0.25">
      <c r="B71" t="s">
        <v>81</v>
      </c>
      <c r="C71" s="395">
        <v>6.9018786134292798E-2</v>
      </c>
      <c r="D71" s="395">
        <v>6.1483185630282197E-2</v>
      </c>
      <c r="E71" s="395">
        <v>7.7192977030801996E-2</v>
      </c>
      <c r="F71" s="395"/>
      <c r="G71" s="395">
        <v>0.121098886901428</v>
      </c>
      <c r="H71" s="395">
        <v>0.12821151860598101</v>
      </c>
      <c r="I71" s="395">
        <v>9.9417827005747597E-2</v>
      </c>
      <c r="J71" s="395">
        <v>3.6380483200888297E-2</v>
      </c>
      <c r="K71" s="395">
        <v>2.8257316190151E-2</v>
      </c>
      <c r="L71" s="395">
        <v>1.47945863461996E-2</v>
      </c>
      <c r="M71" s="395"/>
      <c r="N71" s="395">
        <v>5.4869645704702097E-2</v>
      </c>
      <c r="O71" s="395">
        <v>6.77073385206029E-2</v>
      </c>
      <c r="P71" s="395">
        <v>7.79508726428743E-2</v>
      </c>
      <c r="Q71" s="395">
        <v>7.8868429194842896E-2</v>
      </c>
      <c r="R71" s="395"/>
      <c r="S71" s="395">
        <v>0.11096770457353899</v>
      </c>
      <c r="T71" s="395">
        <v>6.6145993646013507E-2</v>
      </c>
      <c r="U71" s="395">
        <v>2.65484839426368E-2</v>
      </c>
      <c r="V71" s="395">
        <v>7.0126199619104101E-2</v>
      </c>
      <c r="W71" s="395">
        <v>3.9584890662477203E-2</v>
      </c>
      <c r="X71" s="395">
        <v>4.1105498201879802E-2</v>
      </c>
      <c r="Y71" s="395">
        <v>0.141366606260694</v>
      </c>
      <c r="Z71" s="395">
        <v>2.4523617004728201E-2</v>
      </c>
      <c r="AA71" s="395">
        <v>9.9943632212634706E-2</v>
      </c>
      <c r="AB71" s="395">
        <v>3.6820180574974798E-2</v>
      </c>
      <c r="AC71" s="395">
        <v>6.7019564108361296E-2</v>
      </c>
      <c r="AD71" s="395">
        <v>0</v>
      </c>
      <c r="AE71" s="395"/>
      <c r="AF71" s="395">
        <v>8.7490741230592903E-2</v>
      </c>
      <c r="AG71" s="395">
        <v>6.1432952695371398E-2</v>
      </c>
      <c r="AH71" s="395">
        <v>0.10057498088415399</v>
      </c>
      <c r="AI71" s="395">
        <v>7.8589582969199198E-2</v>
      </c>
      <c r="AJ71" s="395">
        <v>2.6980131831905702E-2</v>
      </c>
      <c r="AK71" s="395">
        <v>1.36833236891715E-2</v>
      </c>
      <c r="AL71" s="395"/>
      <c r="AM71" s="395">
        <v>7.3125321342711505E-2</v>
      </c>
      <c r="AN71" s="395">
        <v>5.9289380769661303E-2</v>
      </c>
      <c r="AO71" s="395">
        <v>6.3833720655944698E-2</v>
      </c>
      <c r="AP71" s="395"/>
      <c r="AQ71" s="395">
        <v>4.17659289789842E-2</v>
      </c>
      <c r="AR71" s="395">
        <v>9.8518702772176406E-2</v>
      </c>
      <c r="AS71" s="395">
        <v>6.0884082096432299E-2</v>
      </c>
    </row>
    <row r="72" spans="2:45" x14ac:dyDescent="0.25">
      <c r="B72" t="s">
        <v>82</v>
      </c>
      <c r="C72" s="395">
        <v>0.109438246243679</v>
      </c>
      <c r="D72" s="395">
        <v>0.106194950058818</v>
      </c>
      <c r="E72" s="395">
        <v>0.112115363530149</v>
      </c>
      <c r="F72" s="395"/>
      <c r="G72" s="395">
        <v>0.165557619957869</v>
      </c>
      <c r="H72" s="395">
        <v>0.16993634740657801</v>
      </c>
      <c r="I72" s="395">
        <v>0.10616517552846901</v>
      </c>
      <c r="J72" s="395">
        <v>0.10440134133618501</v>
      </c>
      <c r="K72" s="395">
        <v>7.4865926492710996E-2</v>
      </c>
      <c r="L72" s="395">
        <v>5.2224457638103197E-2</v>
      </c>
      <c r="M72" s="395"/>
      <c r="N72" s="395">
        <v>0.10235855011631401</v>
      </c>
      <c r="O72" s="395">
        <v>0.103559139497422</v>
      </c>
      <c r="P72" s="395">
        <v>8.3390942507152205E-2</v>
      </c>
      <c r="Q72" s="395">
        <v>0.14771810885493999</v>
      </c>
      <c r="R72" s="395"/>
      <c r="S72" s="395">
        <v>0.100506504695016</v>
      </c>
      <c r="T72" s="395">
        <v>0.12678666599890501</v>
      </c>
      <c r="U72" s="395">
        <v>8.6356422179353395E-2</v>
      </c>
      <c r="V72" s="395">
        <v>0.103559082937456</v>
      </c>
      <c r="W72" s="395">
        <v>0.18709783889720899</v>
      </c>
      <c r="X72" s="395">
        <v>0.13680611916906801</v>
      </c>
      <c r="Y72" s="395">
        <v>9.4096862990945496E-2</v>
      </c>
      <c r="Z72" s="395">
        <v>2.5134615287502101E-2</v>
      </c>
      <c r="AA72" s="395">
        <v>0.106322898581174</v>
      </c>
      <c r="AB72" s="395">
        <v>7.3037020341880601E-2</v>
      </c>
      <c r="AC72" s="395">
        <v>0.13741939784877999</v>
      </c>
      <c r="AD72" s="395">
        <v>0.10989492483487701</v>
      </c>
      <c r="AE72" s="395"/>
      <c r="AF72" s="395">
        <v>0.14115340921278499</v>
      </c>
      <c r="AG72" s="395">
        <v>0.10052487257862899</v>
      </c>
      <c r="AH72" s="395">
        <v>0.170993162077024</v>
      </c>
      <c r="AI72" s="395">
        <v>8.5721600484283705E-2</v>
      </c>
      <c r="AJ72" s="395">
        <v>8.3772431081313797E-2</v>
      </c>
      <c r="AK72" s="395">
        <v>1.7374946663648801E-2</v>
      </c>
      <c r="AL72" s="395"/>
      <c r="AM72" s="395">
        <v>8.96272942160041E-2</v>
      </c>
      <c r="AN72" s="395">
        <v>0.101328979809072</v>
      </c>
      <c r="AO72" s="395">
        <v>0.204710771673252</v>
      </c>
      <c r="AP72" s="395"/>
      <c r="AQ72" s="395">
        <v>7.9629699262471695E-2</v>
      </c>
      <c r="AR72" s="395">
        <v>9.6832677993313396E-2</v>
      </c>
      <c r="AS72" s="395">
        <v>0.16061174513308499</v>
      </c>
    </row>
    <row r="73" spans="2:45" x14ac:dyDescent="0.25">
      <c r="B73" t="s">
        <v>83</v>
      </c>
      <c r="C73" s="395">
        <v>0.25462148382974298</v>
      </c>
      <c r="D73" s="395">
        <v>0.25221908520286102</v>
      </c>
      <c r="E73" s="395">
        <v>0.25411676830114699</v>
      </c>
      <c r="F73" s="395"/>
      <c r="G73" s="395">
        <v>0.30529806811826399</v>
      </c>
      <c r="H73" s="395">
        <v>0.25253723121083599</v>
      </c>
      <c r="I73" s="395">
        <v>0.25354865402269999</v>
      </c>
      <c r="J73" s="395">
        <v>0.26770372229142703</v>
      </c>
      <c r="K73" s="395">
        <v>0.265392422930604</v>
      </c>
      <c r="L73" s="395">
        <v>0.20573079059785801</v>
      </c>
      <c r="M73" s="395"/>
      <c r="N73" s="395">
        <v>0.19348510878413899</v>
      </c>
      <c r="O73" s="395">
        <v>0.25684775727384701</v>
      </c>
      <c r="P73" s="395">
        <v>0.29717385688240899</v>
      </c>
      <c r="Q73" s="395">
        <v>0.28089115277425902</v>
      </c>
      <c r="R73" s="395"/>
      <c r="S73" s="395">
        <v>0.24071040860010101</v>
      </c>
      <c r="T73" s="395">
        <v>0.26070414718974599</v>
      </c>
      <c r="U73" s="395">
        <v>0.25461931289135198</v>
      </c>
      <c r="V73" s="395">
        <v>0.34313747506973802</v>
      </c>
      <c r="W73" s="395">
        <v>0.26180407304688302</v>
      </c>
      <c r="X73" s="395">
        <v>0.35510601139430997</v>
      </c>
      <c r="Y73" s="395">
        <v>0.155578390220317</v>
      </c>
      <c r="Z73" s="395">
        <v>0.25110492211517299</v>
      </c>
      <c r="AA73" s="395">
        <v>0.24481421609304299</v>
      </c>
      <c r="AB73" s="395">
        <v>0.23695208897134601</v>
      </c>
      <c r="AC73" s="395">
        <v>0.19163437177331699</v>
      </c>
      <c r="AD73" s="395">
        <v>0.17288387136320801</v>
      </c>
      <c r="AE73" s="395"/>
      <c r="AF73" s="395">
        <v>0.25261480953933102</v>
      </c>
      <c r="AG73" s="395">
        <v>0.262699896655197</v>
      </c>
      <c r="AH73" s="395">
        <v>0.236508062655782</v>
      </c>
      <c r="AI73" s="395">
        <v>0.29176505734303898</v>
      </c>
      <c r="AJ73" s="395">
        <v>0.176268737056439</v>
      </c>
      <c r="AK73" s="395">
        <v>0.29193235315077398</v>
      </c>
      <c r="AL73" s="395"/>
      <c r="AM73" s="395">
        <v>0.259200176376359</v>
      </c>
      <c r="AN73" s="395">
        <v>0.22818887861470999</v>
      </c>
      <c r="AO73" s="395">
        <v>0.301213359098008</v>
      </c>
      <c r="AP73" s="395"/>
      <c r="AQ73" s="395">
        <v>0.240151774458079</v>
      </c>
      <c r="AR73" s="395">
        <v>0.29815066658225597</v>
      </c>
      <c r="AS73" s="395">
        <v>0.202534588382771</v>
      </c>
    </row>
    <row r="74" spans="2:45" x14ac:dyDescent="0.25">
      <c r="B74" t="s">
        <v>84</v>
      </c>
      <c r="C74" s="395">
        <v>0.53269238740817004</v>
      </c>
      <c r="D74" s="395">
        <v>0.53877644494378196</v>
      </c>
      <c r="E74" s="395">
        <v>0.52887143362126698</v>
      </c>
      <c r="F74" s="395"/>
      <c r="G74" s="395">
        <v>0.34802066650790398</v>
      </c>
      <c r="H74" s="395">
        <v>0.39812566054987902</v>
      </c>
      <c r="I74" s="395">
        <v>0.49318089942638799</v>
      </c>
      <c r="J74" s="395">
        <v>0.56285593403551004</v>
      </c>
      <c r="K74" s="395">
        <v>0.62300045393181103</v>
      </c>
      <c r="L74" s="395">
        <v>0.71327445882179297</v>
      </c>
      <c r="M74" s="395"/>
      <c r="N74" s="395">
        <v>0.615536998422341</v>
      </c>
      <c r="O74" s="395">
        <v>0.54565847845808801</v>
      </c>
      <c r="P74" s="395">
        <v>0.49394977183528699</v>
      </c>
      <c r="Q74" s="395">
        <v>0.46060546889967202</v>
      </c>
      <c r="R74" s="395"/>
      <c r="S74" s="395">
        <v>0.47917192424475302</v>
      </c>
      <c r="T74" s="395">
        <v>0.50894778982996003</v>
      </c>
      <c r="U74" s="395">
        <v>0.61048984938934103</v>
      </c>
      <c r="V74" s="395">
        <v>0.47286878885454597</v>
      </c>
      <c r="W74" s="395">
        <v>0.45419091315203902</v>
      </c>
      <c r="X74" s="395">
        <v>0.45469924805769601</v>
      </c>
      <c r="Y74" s="395">
        <v>0.57353783897569799</v>
      </c>
      <c r="Z74" s="395">
        <v>0.67208979268304103</v>
      </c>
      <c r="AA74" s="395">
        <v>0.52314883934554801</v>
      </c>
      <c r="AB74" s="395">
        <v>0.60805170799516195</v>
      </c>
      <c r="AC74" s="395">
        <v>0.58050383107347503</v>
      </c>
      <c r="AD74" s="395">
        <v>0.71722120380191501</v>
      </c>
      <c r="AE74" s="395"/>
      <c r="AF74" s="395">
        <v>0.46609942601848497</v>
      </c>
      <c r="AG74" s="395">
        <v>0.54533721568177895</v>
      </c>
      <c r="AH74" s="395">
        <v>0.440385452085511</v>
      </c>
      <c r="AI74" s="395">
        <v>0.51732305125955302</v>
      </c>
      <c r="AJ74" s="395">
        <v>0.71297870003034103</v>
      </c>
      <c r="AK74" s="395">
        <v>0.64185553735699397</v>
      </c>
      <c r="AL74" s="395"/>
      <c r="AM74" s="395">
        <v>0.55453678514896598</v>
      </c>
      <c r="AN74" s="395">
        <v>0.57800634647703297</v>
      </c>
      <c r="AO74" s="395">
        <v>0.37759075059469699</v>
      </c>
      <c r="AP74" s="395"/>
      <c r="AQ74" s="395">
        <v>0.61211457592726903</v>
      </c>
      <c r="AR74" s="395">
        <v>0.46528450794308701</v>
      </c>
      <c r="AS74" s="395">
        <v>0.55075138933247403</v>
      </c>
    </row>
    <row r="75" spans="2:45" x14ac:dyDescent="0.25">
      <c r="B75" t="s">
        <v>85</v>
      </c>
      <c r="C75" s="395">
        <v>1.26204921948707E-2</v>
      </c>
      <c r="D75" s="395">
        <v>1.60048861150793E-2</v>
      </c>
      <c r="E75" s="395">
        <v>9.4649094410058296E-3</v>
      </c>
      <c r="F75" s="395"/>
      <c r="G75" s="395">
        <v>1.9139750142457501E-2</v>
      </c>
      <c r="H75" s="395">
        <v>1.7128919322189701E-2</v>
      </c>
      <c r="I75" s="395">
        <v>1.6923140929727E-2</v>
      </c>
      <c r="J75" s="395">
        <v>1.1815451328991E-2</v>
      </c>
      <c r="K75" s="395">
        <v>8.4838804547234404E-3</v>
      </c>
      <c r="L75" s="395">
        <v>4.5253267035832096E-3</v>
      </c>
      <c r="M75" s="395"/>
      <c r="N75" s="395">
        <v>6.6052951070635496E-3</v>
      </c>
      <c r="O75" s="395">
        <v>7.33877282653144E-3</v>
      </c>
      <c r="P75" s="395">
        <v>2.3887970317988502E-2</v>
      </c>
      <c r="Q75" s="395">
        <v>1.4887372797140501E-2</v>
      </c>
      <c r="R75" s="395"/>
      <c r="S75" s="395">
        <v>2.7472906168722701E-2</v>
      </c>
      <c r="T75" s="395">
        <v>7.07096314639666E-3</v>
      </c>
      <c r="U75" s="395">
        <v>0</v>
      </c>
      <c r="V75" s="395">
        <v>1.03084535191555E-2</v>
      </c>
      <c r="W75" s="395">
        <v>2.8261393039721701E-2</v>
      </c>
      <c r="X75" s="395">
        <v>0</v>
      </c>
      <c r="Y75" s="395">
        <v>1.1553493087220999E-2</v>
      </c>
      <c r="Z75" s="395">
        <v>0</v>
      </c>
      <c r="AA75" s="395">
        <v>9.3079921590792404E-3</v>
      </c>
      <c r="AB75" s="395">
        <v>2.09288725486158E-2</v>
      </c>
      <c r="AC75" s="395">
        <v>2.3422835196066999E-2</v>
      </c>
      <c r="AD75" s="395">
        <v>0</v>
      </c>
      <c r="AE75" s="395"/>
      <c r="AF75" s="395">
        <v>1.3959561397867699E-2</v>
      </c>
      <c r="AG75" s="395">
        <v>9.8561820527332603E-3</v>
      </c>
      <c r="AH75" s="395">
        <v>3.3691140534231501E-2</v>
      </c>
      <c r="AI75" s="395">
        <v>1.03075304143546E-2</v>
      </c>
      <c r="AJ75" s="395">
        <v>0</v>
      </c>
      <c r="AK75" s="395">
        <v>0</v>
      </c>
      <c r="AL75" s="395"/>
      <c r="AM75" s="395">
        <v>0</v>
      </c>
      <c r="AN75" s="395">
        <v>9.7299995729850704E-3</v>
      </c>
      <c r="AO75" s="395">
        <v>4.3283036515882001E-2</v>
      </c>
      <c r="AP75" s="395"/>
      <c r="AQ75" s="395">
        <v>0</v>
      </c>
      <c r="AR75" s="395">
        <v>6.3881890138253097E-3</v>
      </c>
      <c r="AS75" s="395">
        <v>2.5218195055238E-2</v>
      </c>
    </row>
    <row r="76" spans="2:45" x14ac:dyDescent="0.25">
      <c r="C76" s="395"/>
      <c r="D76" s="395"/>
      <c r="E76" s="395"/>
      <c r="F76" s="395"/>
      <c r="G76" s="395"/>
      <c r="H76" s="395"/>
      <c r="I76" s="395"/>
      <c r="J76" s="395"/>
      <c r="K76" s="395"/>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5"/>
    </row>
    <row r="77" spans="2:45" x14ac:dyDescent="0.25">
      <c r="B77" s="2" t="s">
        <v>102</v>
      </c>
      <c r="C77" s="395"/>
      <c r="D77" s="395"/>
      <c r="E77" s="395"/>
      <c r="F77" s="395"/>
      <c r="G77" s="395"/>
      <c r="H77" s="395"/>
      <c r="I77" s="395"/>
      <c r="J77" s="395"/>
      <c r="K77" s="395"/>
      <c r="L77" s="395"/>
      <c r="M77" s="395"/>
      <c r="N77" s="395"/>
      <c r="O77" s="395"/>
      <c r="P77" s="395"/>
      <c r="Q77" s="395"/>
      <c r="R77" s="395"/>
      <c r="S77" s="395"/>
      <c r="T77" s="395"/>
      <c r="U77" s="395"/>
      <c r="V77" s="395"/>
      <c r="W77" s="395"/>
      <c r="X77" s="395"/>
      <c r="Y77" s="395"/>
      <c r="Z77" s="395"/>
      <c r="AA77" s="395"/>
      <c r="AB77" s="395"/>
      <c r="AC77" s="395"/>
      <c r="AD77" s="395"/>
      <c r="AE77" s="395"/>
      <c r="AF77" s="395"/>
      <c r="AG77" s="395"/>
      <c r="AH77" s="395"/>
      <c r="AI77" s="395"/>
      <c r="AJ77" s="395"/>
      <c r="AK77" s="395"/>
      <c r="AL77" s="395"/>
      <c r="AM77" s="395"/>
      <c r="AN77" s="395"/>
      <c r="AO77" s="395"/>
      <c r="AP77" s="395"/>
      <c r="AQ77" s="395"/>
      <c r="AR77" s="395"/>
      <c r="AS77" s="395"/>
    </row>
    <row r="78" spans="2:45" x14ac:dyDescent="0.25">
      <c r="B78" s="394" t="s">
        <v>68</v>
      </c>
      <c r="C78" s="395"/>
      <c r="D78" s="395"/>
      <c r="E78" s="395"/>
      <c r="F78" s="395"/>
      <c r="G78" s="395"/>
      <c r="H78" s="395"/>
      <c r="I78" s="395"/>
      <c r="J78" s="395"/>
      <c r="K78" s="395"/>
      <c r="L78" s="395"/>
      <c r="M78" s="395"/>
      <c r="N78" s="395"/>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row>
    <row r="79" spans="2:45" x14ac:dyDescent="0.25">
      <c r="B79" t="s">
        <v>90</v>
      </c>
      <c r="C79" s="395">
        <v>0.36389188794313299</v>
      </c>
      <c r="D79" s="395">
        <v>0.36410691942845302</v>
      </c>
      <c r="E79" s="395">
        <v>0.363955153254713</v>
      </c>
      <c r="F79" s="395"/>
      <c r="G79" s="395">
        <v>0.29050195698563203</v>
      </c>
      <c r="H79" s="395">
        <v>0.334740883674922</v>
      </c>
      <c r="I79" s="395">
        <v>0.38283378390565598</v>
      </c>
      <c r="J79" s="395">
        <v>0.33246950669096298</v>
      </c>
      <c r="K79" s="395">
        <v>0.38602825357525899</v>
      </c>
      <c r="L79" s="395">
        <v>0.43192657779566601</v>
      </c>
      <c r="M79" s="395"/>
      <c r="N79" s="395">
        <v>0.38999669296030998</v>
      </c>
      <c r="O79" s="395">
        <v>0.39875176129310003</v>
      </c>
      <c r="P79" s="395">
        <v>0.34400475221492199</v>
      </c>
      <c r="Q79" s="395">
        <v>0.32293122255010198</v>
      </c>
      <c r="R79" s="395"/>
      <c r="S79" s="395">
        <v>0.36969354781220998</v>
      </c>
      <c r="T79" s="395">
        <v>0.29598924725722697</v>
      </c>
      <c r="U79" s="395">
        <v>0.30455008999536298</v>
      </c>
      <c r="V79" s="395">
        <v>0.32586829399989797</v>
      </c>
      <c r="W79" s="395">
        <v>0.25336143716389897</v>
      </c>
      <c r="X79" s="395">
        <v>0.42252174414277099</v>
      </c>
      <c r="Y79" s="395">
        <v>0.34295964249723399</v>
      </c>
      <c r="Z79" s="395">
        <v>0.37816832798552202</v>
      </c>
      <c r="AA79" s="395">
        <v>0.44255209044432597</v>
      </c>
      <c r="AB79" s="395">
        <v>0.39683254950915597</v>
      </c>
      <c r="AC79" s="395">
        <v>0.41178696747786803</v>
      </c>
      <c r="AD79" s="395">
        <v>0.56668098373606102</v>
      </c>
      <c r="AE79" s="395"/>
      <c r="AF79" s="395">
        <v>0.36291058308039398</v>
      </c>
      <c r="AG79" s="395">
        <v>0.37107359451104099</v>
      </c>
      <c r="AH79" s="395">
        <v>0.27686570342941802</v>
      </c>
      <c r="AI79" s="395">
        <v>0.33185725214807099</v>
      </c>
      <c r="AJ79" s="395">
        <v>0.55926535379651898</v>
      </c>
      <c r="AK79" s="395">
        <v>0.29623284693978502</v>
      </c>
      <c r="AL79" s="395"/>
      <c r="AM79" s="395">
        <v>0.37837535799949901</v>
      </c>
      <c r="AN79" s="395">
        <v>0.390798675205764</v>
      </c>
      <c r="AO79" s="395">
        <v>0.23997341301269701</v>
      </c>
      <c r="AP79" s="395"/>
      <c r="AQ79" s="395">
        <v>0.37600569326330502</v>
      </c>
      <c r="AR79" s="395">
        <v>0.384445341507754</v>
      </c>
      <c r="AS79" s="395">
        <v>0.329764893838774</v>
      </c>
    </row>
    <row r="80" spans="2:45" x14ac:dyDescent="0.25">
      <c r="B80" t="s">
        <v>91</v>
      </c>
      <c r="C80" s="395">
        <v>0.448552344746184</v>
      </c>
      <c r="D80" s="395">
        <v>0.48205267040342797</v>
      </c>
      <c r="E80" s="395">
        <v>0.41502958629706499</v>
      </c>
      <c r="F80" s="395"/>
      <c r="G80" s="395">
        <v>0.31938246400978298</v>
      </c>
      <c r="H80" s="395">
        <v>0.35608982194199401</v>
      </c>
      <c r="I80" s="395">
        <v>0.47364945561917798</v>
      </c>
      <c r="J80" s="395">
        <v>0.52727769843985695</v>
      </c>
      <c r="K80" s="395">
        <v>0.48467083875519001</v>
      </c>
      <c r="L80" s="395">
        <v>0.50265901251267198</v>
      </c>
      <c r="M80" s="395"/>
      <c r="N80" s="395">
        <v>0.44552861198757399</v>
      </c>
      <c r="O80" s="395">
        <v>0.45293055904271901</v>
      </c>
      <c r="P80" s="395">
        <v>0.45879581603696801</v>
      </c>
      <c r="Q80" s="395">
        <v>0.43783688504365798</v>
      </c>
      <c r="R80" s="395"/>
      <c r="S80" s="395">
        <v>0.43795550980016101</v>
      </c>
      <c r="T80" s="395">
        <v>0.4030848500909</v>
      </c>
      <c r="U80" s="395">
        <v>0.49957163972927898</v>
      </c>
      <c r="V80" s="395">
        <v>0.43581947383307801</v>
      </c>
      <c r="W80" s="395">
        <v>0.40410358260394902</v>
      </c>
      <c r="X80" s="395">
        <v>0.47207390957023798</v>
      </c>
      <c r="Y80" s="395">
        <v>0.37295599923001499</v>
      </c>
      <c r="Z80" s="395">
        <v>0.52636046441225603</v>
      </c>
      <c r="AA80" s="395">
        <v>0.47469502938312802</v>
      </c>
      <c r="AB80" s="395">
        <v>0.56082181519277297</v>
      </c>
      <c r="AC80" s="395">
        <v>0.43210963710613698</v>
      </c>
      <c r="AD80" s="395">
        <v>0.35136470982925799</v>
      </c>
      <c r="AE80" s="395"/>
      <c r="AF80" s="395">
        <v>0.44605187992588202</v>
      </c>
      <c r="AG80" s="395">
        <v>0.48899807942142698</v>
      </c>
      <c r="AH80" s="395">
        <v>0.39720888406329502</v>
      </c>
      <c r="AI80" s="395">
        <v>0.40674005291906501</v>
      </c>
      <c r="AJ80" s="395">
        <v>0.50745184812222699</v>
      </c>
      <c r="AK80" s="395">
        <v>0.415195849776054</v>
      </c>
      <c r="AL80" s="395"/>
      <c r="AM80" s="395">
        <v>0.510650836217871</v>
      </c>
      <c r="AN80" s="395">
        <v>0.43734000853574601</v>
      </c>
      <c r="AO80" s="395">
        <v>0.29495238111949901</v>
      </c>
      <c r="AP80" s="395"/>
      <c r="AQ80" s="395">
        <v>0.455645407424559</v>
      </c>
      <c r="AR80" s="395">
        <v>0.43870153972477699</v>
      </c>
      <c r="AS80" s="395">
        <v>0.56828634532167999</v>
      </c>
    </row>
    <row r="81" spans="2:45" x14ac:dyDescent="0.25">
      <c r="B81" t="s">
        <v>92</v>
      </c>
      <c r="C81" s="395">
        <v>0.15418220784557099</v>
      </c>
      <c r="D81" s="395">
        <v>0.14502550713519899</v>
      </c>
      <c r="E81" s="395">
        <v>0.16494608445888101</v>
      </c>
      <c r="F81" s="395"/>
      <c r="G81" s="395">
        <v>0.20300580098332899</v>
      </c>
      <c r="H81" s="395">
        <v>0.201486972591712</v>
      </c>
      <c r="I81" s="395">
        <v>0.183612342275944</v>
      </c>
      <c r="J81" s="395">
        <v>0.118321661184225</v>
      </c>
      <c r="K81" s="395">
        <v>0.13753732735409599</v>
      </c>
      <c r="L81" s="395">
        <v>9.9150319817598101E-2</v>
      </c>
      <c r="M81" s="395"/>
      <c r="N81" s="395">
        <v>0.129109070425105</v>
      </c>
      <c r="O81" s="395">
        <v>0.17606464379707201</v>
      </c>
      <c r="P81" s="395">
        <v>0.16056580569699599</v>
      </c>
      <c r="Q81" s="395">
        <v>0.15113396930801301</v>
      </c>
      <c r="R81" s="395"/>
      <c r="S81" s="395">
        <v>0.20144634033112399</v>
      </c>
      <c r="T81" s="395">
        <v>0.154007786407964</v>
      </c>
      <c r="U81" s="395">
        <v>0.10879814865500401</v>
      </c>
      <c r="V81" s="395">
        <v>0.13393606535363201</v>
      </c>
      <c r="W81" s="395">
        <v>0.181773655585731</v>
      </c>
      <c r="X81" s="395">
        <v>0.17894921727951199</v>
      </c>
      <c r="Y81" s="395">
        <v>0.18791332048686099</v>
      </c>
      <c r="Z81" s="395">
        <v>0.142675497398291</v>
      </c>
      <c r="AA81" s="395">
        <v>0.124565271329299</v>
      </c>
      <c r="AB81" s="395">
        <v>0.104686497258642</v>
      </c>
      <c r="AC81" s="395">
        <v>0.18151672424565199</v>
      </c>
      <c r="AD81" s="395">
        <v>0.10516613975825199</v>
      </c>
      <c r="AE81" s="395"/>
      <c r="AF81" s="395">
        <v>0.16086991809861301</v>
      </c>
      <c r="AG81" s="395">
        <v>0.16379969406023501</v>
      </c>
      <c r="AH81" s="395">
        <v>0.159676550148179</v>
      </c>
      <c r="AI81" s="395">
        <v>0.15570499882514199</v>
      </c>
      <c r="AJ81" s="395">
        <v>0.12929911649937201</v>
      </c>
      <c r="AK81" s="395">
        <v>0.114054930638331</v>
      </c>
      <c r="AL81" s="395"/>
      <c r="AM81" s="395">
        <v>0.13612475205538199</v>
      </c>
      <c r="AN81" s="395">
        <v>0.17608769577824901</v>
      </c>
      <c r="AO81" s="395">
        <v>0.14163670757972999</v>
      </c>
      <c r="AP81" s="395"/>
      <c r="AQ81" s="395">
        <v>0.14975090643564601</v>
      </c>
      <c r="AR81" s="395">
        <v>0.181579889082259</v>
      </c>
      <c r="AS81" s="395">
        <v>0.23074926980323801</v>
      </c>
    </row>
    <row r="82" spans="2:45" x14ac:dyDescent="0.25">
      <c r="B82" t="s">
        <v>93</v>
      </c>
      <c r="C82" s="395">
        <v>0.36331271978042101</v>
      </c>
      <c r="D82" s="395">
        <v>0.34472981913233403</v>
      </c>
      <c r="E82" s="395">
        <v>0.38575318067108799</v>
      </c>
      <c r="F82" s="395"/>
      <c r="G82" s="395">
        <v>0.249736542237389</v>
      </c>
      <c r="H82" s="395">
        <v>0.24352469175916</v>
      </c>
      <c r="I82" s="395">
        <v>0.228190145840135</v>
      </c>
      <c r="J82" s="395">
        <v>0.42084132479479203</v>
      </c>
      <c r="K82" s="395">
        <v>0.45338771196528199</v>
      </c>
      <c r="L82" s="395">
        <v>0.53959845504263604</v>
      </c>
      <c r="M82" s="395"/>
      <c r="N82" s="395">
        <v>0.33842889337224102</v>
      </c>
      <c r="O82" s="395">
        <v>0.37363916009600001</v>
      </c>
      <c r="P82" s="395">
        <v>0.36966960071027399</v>
      </c>
      <c r="Q82" s="395">
        <v>0.36366529238086898</v>
      </c>
      <c r="R82" s="395"/>
      <c r="S82" s="395">
        <v>0.14187096093954099</v>
      </c>
      <c r="T82" s="395">
        <v>0.41739250528236899</v>
      </c>
      <c r="U82" s="395">
        <v>0.49688758819413298</v>
      </c>
      <c r="V82" s="395">
        <v>0.40610630310986601</v>
      </c>
      <c r="W82" s="395">
        <v>0.45344033591835903</v>
      </c>
      <c r="X82" s="395">
        <v>0.29866556564716001</v>
      </c>
      <c r="Y82" s="395">
        <v>0.54219511014784705</v>
      </c>
      <c r="Z82" s="395">
        <v>0.35635658098374501</v>
      </c>
      <c r="AA82" s="395">
        <v>0.29546188826553699</v>
      </c>
      <c r="AB82" s="395">
        <v>0.38116188296004899</v>
      </c>
      <c r="AC82" s="395">
        <v>0.41188040597520797</v>
      </c>
      <c r="AD82" s="395">
        <v>0.30624794703218899</v>
      </c>
      <c r="AE82" s="395"/>
      <c r="AF82" s="395">
        <v>0.14815078451449801</v>
      </c>
      <c r="AG82" s="395">
        <v>0.32890119597211598</v>
      </c>
      <c r="AH82" s="395">
        <v>0.30682552485291198</v>
      </c>
      <c r="AI82" s="395">
        <v>0.44027770680459899</v>
      </c>
      <c r="AJ82" s="395">
        <v>0.61766100599571305</v>
      </c>
      <c r="AK82" s="395">
        <v>0.68144047198306001</v>
      </c>
      <c r="AL82" s="395"/>
      <c r="AM82" s="395">
        <v>0.40610508218165903</v>
      </c>
      <c r="AN82" s="395">
        <v>0.37136308429959197</v>
      </c>
      <c r="AO82" s="395">
        <v>0.229632111473064</v>
      </c>
      <c r="AP82" s="395"/>
      <c r="AQ82" s="395">
        <v>0.43217679838867001</v>
      </c>
      <c r="AR82" s="395">
        <v>0.30218894279494501</v>
      </c>
      <c r="AS82" s="395">
        <v>0.43451299829133899</v>
      </c>
    </row>
    <row r="83" spans="2:45" x14ac:dyDescent="0.25">
      <c r="B83" t="s">
        <v>94</v>
      </c>
      <c r="C83" s="395">
        <v>0.101815766884796</v>
      </c>
      <c r="D83" s="395">
        <v>0.13055215321202199</v>
      </c>
      <c r="E83" s="395">
        <v>7.4959022607646295E-2</v>
      </c>
      <c r="F83" s="395"/>
      <c r="G83" s="395">
        <v>0.119325611201178</v>
      </c>
      <c r="H83" s="395">
        <v>0.13329226773512101</v>
      </c>
      <c r="I83" s="395">
        <v>0.106148376690628</v>
      </c>
      <c r="J83" s="395">
        <v>8.7887626197494795E-2</v>
      </c>
      <c r="K83" s="395">
        <v>0.124900853392145</v>
      </c>
      <c r="L83" s="395">
        <v>5.6644952902901703E-2</v>
      </c>
      <c r="M83" s="395"/>
      <c r="N83" s="395">
        <v>8.6924579569792104E-2</v>
      </c>
      <c r="O83" s="395">
        <v>0.124605981784551</v>
      </c>
      <c r="P83" s="395">
        <v>0.104313214882036</v>
      </c>
      <c r="Q83" s="395">
        <v>9.3660345407748397E-2</v>
      </c>
      <c r="R83" s="395"/>
      <c r="S83" s="395">
        <v>0.12245797160072</v>
      </c>
      <c r="T83" s="395">
        <v>7.2139682041267195E-2</v>
      </c>
      <c r="U83" s="395">
        <v>7.2815323078169597E-2</v>
      </c>
      <c r="V83" s="395">
        <v>3.2918212181504002E-2</v>
      </c>
      <c r="W83" s="395">
        <v>0.113359600504258</v>
      </c>
      <c r="X83" s="395">
        <v>5.2205368783280803E-2</v>
      </c>
      <c r="Y83" s="395">
        <v>8.8182734875164606E-2</v>
      </c>
      <c r="Z83" s="395">
        <v>0.22801335235647799</v>
      </c>
      <c r="AA83" s="395">
        <v>0.16607733731481</v>
      </c>
      <c r="AB83" s="395">
        <v>0.132664430651694</v>
      </c>
      <c r="AC83" s="395">
        <v>0.11236323786168401</v>
      </c>
      <c r="AD83" s="395">
        <v>6.7738750982926796E-2</v>
      </c>
      <c r="AE83" s="395"/>
      <c r="AF83" s="395">
        <v>0.19604474692007501</v>
      </c>
      <c r="AG83" s="395">
        <v>0.114679639105451</v>
      </c>
      <c r="AH83" s="395">
        <v>9.02804729676083E-2</v>
      </c>
      <c r="AI83" s="395">
        <v>5.18097955087874E-2</v>
      </c>
      <c r="AJ83" s="395">
        <v>9.6444432471048998E-3</v>
      </c>
      <c r="AK83" s="395">
        <v>7.3615498145364E-2</v>
      </c>
      <c r="AL83" s="395"/>
      <c r="AM83" s="395">
        <v>0.101747763249827</v>
      </c>
      <c r="AN83" s="395">
        <v>0.12023769270606099</v>
      </c>
      <c r="AO83" s="395">
        <v>5.26304531666505E-2</v>
      </c>
      <c r="AP83" s="395"/>
      <c r="AQ83" s="395">
        <v>9.7313784072435905E-2</v>
      </c>
      <c r="AR83" s="395">
        <v>0.12303993354340299</v>
      </c>
      <c r="AS83" s="395">
        <v>0.15322498067566001</v>
      </c>
    </row>
    <row r="84" spans="2:45" x14ac:dyDescent="0.25">
      <c r="B84" t="s">
        <v>95</v>
      </c>
      <c r="C84" s="395">
        <v>0.117915434619749</v>
      </c>
      <c r="D84" s="395">
        <v>0.10602460611492</v>
      </c>
      <c r="E84" s="395">
        <v>0.13092040158707499</v>
      </c>
      <c r="F84" s="395"/>
      <c r="G84" s="395">
        <v>0.21821243287450501</v>
      </c>
      <c r="H84" s="395">
        <v>0.16107430129111799</v>
      </c>
      <c r="I84" s="395">
        <v>0.11361123275243599</v>
      </c>
      <c r="J84" s="395">
        <v>0.12659748465147</v>
      </c>
      <c r="K84" s="395">
        <v>6.6263174094242094E-2</v>
      </c>
      <c r="L84" s="395">
        <v>4.6705033268418197E-2</v>
      </c>
      <c r="M84" s="395"/>
      <c r="N84" s="395">
        <v>0.13083613991756901</v>
      </c>
      <c r="O84" s="395">
        <v>0.129571282774392</v>
      </c>
      <c r="P84" s="395">
        <v>0.132708428828088</v>
      </c>
      <c r="Q84" s="395">
        <v>7.6641861428095398E-2</v>
      </c>
      <c r="R84" s="395"/>
      <c r="S84" s="395">
        <v>0.13859225731194799</v>
      </c>
      <c r="T84" s="395">
        <v>0.122476614622559</v>
      </c>
      <c r="U84" s="395">
        <v>0.109179207400256</v>
      </c>
      <c r="V84" s="395">
        <v>0.105397375652675</v>
      </c>
      <c r="W84" s="395">
        <v>0.11010774187597699</v>
      </c>
      <c r="X84" s="395">
        <v>0.15825551189496001</v>
      </c>
      <c r="Y84" s="395">
        <v>0.167466770055157</v>
      </c>
      <c r="Z84" s="395">
        <v>4.9796323195340102E-2</v>
      </c>
      <c r="AA84" s="395">
        <v>8.7745557110301298E-2</v>
      </c>
      <c r="AB84" s="395">
        <v>0.111591344959921</v>
      </c>
      <c r="AC84" s="395">
        <v>0.10529238053449901</v>
      </c>
      <c r="AD84" s="395">
        <v>7.1383361288058902E-2</v>
      </c>
      <c r="AE84" s="395"/>
      <c r="AF84" s="395">
        <v>0.17068566969753601</v>
      </c>
      <c r="AG84" s="395">
        <v>0.16073030091889901</v>
      </c>
      <c r="AH84" s="395">
        <v>8.4786982921182905E-2</v>
      </c>
      <c r="AI84" s="395">
        <v>7.7663318165415204E-2</v>
      </c>
      <c r="AJ84" s="395">
        <v>7.7103582188417702E-2</v>
      </c>
      <c r="AK84" s="395">
        <v>1.9695159957543999E-2</v>
      </c>
      <c r="AL84" s="395"/>
      <c r="AM84" s="395">
        <v>9.1412887859206704E-2</v>
      </c>
      <c r="AN84" s="395">
        <v>0.13181438971106799</v>
      </c>
      <c r="AO84" s="395">
        <v>0.10694723321100801</v>
      </c>
      <c r="AP84" s="395"/>
      <c r="AQ84" s="395">
        <v>0.110641188931281</v>
      </c>
      <c r="AR84" s="395">
        <v>0.137910235803405</v>
      </c>
      <c r="AS84" s="395">
        <v>0.155014445846476</v>
      </c>
    </row>
    <row r="85" spans="2:45" x14ac:dyDescent="0.25">
      <c r="B85" t="s">
        <v>96</v>
      </c>
      <c r="C85" s="395">
        <v>0.10108750835986199</v>
      </c>
      <c r="D85" s="395">
        <v>0.10965749834460201</v>
      </c>
      <c r="E85" s="395">
        <v>9.18295079863366E-2</v>
      </c>
      <c r="F85" s="395"/>
      <c r="G85" s="395">
        <v>0.13759897334791699</v>
      </c>
      <c r="H85" s="395">
        <v>0.103887827756293</v>
      </c>
      <c r="I85" s="395">
        <v>0.104057888604236</v>
      </c>
      <c r="J85" s="395">
        <v>0.140106195439124</v>
      </c>
      <c r="K85" s="395">
        <v>5.3915552462772499E-2</v>
      </c>
      <c r="L85" s="395">
        <v>7.2166710535747594E-2</v>
      </c>
      <c r="M85" s="395"/>
      <c r="N85" s="395">
        <v>0.127221485544493</v>
      </c>
      <c r="O85" s="395">
        <v>7.8643897932092602E-2</v>
      </c>
      <c r="P85" s="395">
        <v>0.121044970460887</v>
      </c>
      <c r="Q85" s="395">
        <v>8.0341983429916303E-2</v>
      </c>
      <c r="R85" s="395"/>
      <c r="S85" s="395">
        <v>0.19594136209940899</v>
      </c>
      <c r="T85" s="395">
        <v>7.9474305270862494E-2</v>
      </c>
      <c r="U85" s="395">
        <v>7.5800613438779404E-2</v>
      </c>
      <c r="V85" s="395">
        <v>6.0328746201556399E-2</v>
      </c>
      <c r="W85" s="395">
        <v>4.0379757520203501E-2</v>
      </c>
      <c r="X85" s="395">
        <v>6.6772915529244498E-2</v>
      </c>
      <c r="Y85" s="395">
        <v>9.9012677316535597E-2</v>
      </c>
      <c r="Z85" s="395">
        <v>7.2733389240793603E-2</v>
      </c>
      <c r="AA85" s="395">
        <v>0.12366714003455299</v>
      </c>
      <c r="AB85" s="395">
        <v>9.7311730753680603E-2</v>
      </c>
      <c r="AC85" s="395">
        <v>0.10779996352007699</v>
      </c>
      <c r="AD85" s="395">
        <v>0.148557329350124</v>
      </c>
      <c r="AE85" s="395"/>
      <c r="AF85" s="395">
        <v>0.21368090356009001</v>
      </c>
      <c r="AG85" s="395">
        <v>0.100732192461328</v>
      </c>
      <c r="AH85" s="395">
        <v>8.4998215363155896E-2</v>
      </c>
      <c r="AI85" s="395">
        <v>6.2058882565147702E-2</v>
      </c>
      <c r="AJ85" s="395">
        <v>2.2470052226820698E-2</v>
      </c>
      <c r="AK85" s="395">
        <v>2.82991944549442E-2</v>
      </c>
      <c r="AL85" s="395"/>
      <c r="AM85" s="395">
        <v>7.22779490941379E-2</v>
      </c>
      <c r="AN85" s="395">
        <v>0.124837978749103</v>
      </c>
      <c r="AO85" s="395">
        <v>0.10573820626217301</v>
      </c>
      <c r="AP85" s="395"/>
      <c r="AQ85" s="395">
        <v>7.6931224554674701E-2</v>
      </c>
      <c r="AR85" s="395">
        <v>0.141761055089969</v>
      </c>
      <c r="AS85" s="395">
        <v>0.147241572394221</v>
      </c>
    </row>
    <row r="86" spans="2:45" x14ac:dyDescent="0.25">
      <c r="B86" t="s">
        <v>97</v>
      </c>
      <c r="C86" s="395">
        <v>0.18911782475775399</v>
      </c>
      <c r="D86" s="395">
        <v>0.19606761874438899</v>
      </c>
      <c r="E86" s="395">
        <v>0.17845415618629601</v>
      </c>
      <c r="F86" s="395"/>
      <c r="G86" s="395">
        <v>0.15680174818245499</v>
      </c>
      <c r="H86" s="395">
        <v>0.215598767507824</v>
      </c>
      <c r="I86" s="395">
        <v>0.173100608207681</v>
      </c>
      <c r="J86" s="395">
        <v>0.258912270632775</v>
      </c>
      <c r="K86" s="395">
        <v>0.174319308790293</v>
      </c>
      <c r="L86" s="395">
        <v>0.155485013176557</v>
      </c>
      <c r="M86" s="395"/>
      <c r="N86" s="395">
        <v>0.23471847586604799</v>
      </c>
      <c r="O86" s="395">
        <v>0.14802927616469799</v>
      </c>
      <c r="P86" s="395">
        <v>0.226142869907176</v>
      </c>
      <c r="Q86" s="395">
        <v>0.15318877376617501</v>
      </c>
      <c r="R86" s="395"/>
      <c r="S86" s="395">
        <v>0.27717541008046198</v>
      </c>
      <c r="T86" s="395">
        <v>0.15992634537332101</v>
      </c>
      <c r="U86" s="395">
        <v>0.16311757692048301</v>
      </c>
      <c r="V86" s="395">
        <v>0.156183034384723</v>
      </c>
      <c r="W86" s="395">
        <v>0.19226008916406701</v>
      </c>
      <c r="X86" s="395">
        <v>0.19163853186652599</v>
      </c>
      <c r="Y86" s="395">
        <v>0.116997713262015</v>
      </c>
      <c r="Z86" s="395">
        <v>0.18022842810671399</v>
      </c>
      <c r="AA86" s="395">
        <v>0.26230327667369702</v>
      </c>
      <c r="AB86" s="395">
        <v>0.18314385249096701</v>
      </c>
      <c r="AC86" s="395">
        <v>8.9418681672460101E-2</v>
      </c>
      <c r="AD86" s="395">
        <v>0.18260404673990699</v>
      </c>
      <c r="AE86" s="395"/>
      <c r="AF86" s="395">
        <v>0.30293526635064499</v>
      </c>
      <c r="AG86" s="395">
        <v>0.19876298061310399</v>
      </c>
      <c r="AH86" s="395">
        <v>0.170693923017015</v>
      </c>
      <c r="AI86" s="395">
        <v>0.141559575622831</v>
      </c>
      <c r="AJ86" s="395">
        <v>0.111956330498658</v>
      </c>
      <c r="AK86" s="395">
        <v>9.4982286605002297E-2</v>
      </c>
      <c r="AL86" s="395"/>
      <c r="AM86" s="395">
        <v>0.180814293019112</v>
      </c>
      <c r="AN86" s="395">
        <v>0.21639144534093199</v>
      </c>
      <c r="AO86" s="395">
        <v>0.124656595026666</v>
      </c>
      <c r="AP86" s="395"/>
      <c r="AQ86" s="395">
        <v>0.195761761381084</v>
      </c>
      <c r="AR86" s="395">
        <v>0.19376035473141401</v>
      </c>
      <c r="AS86" s="395">
        <v>0.15509760017254101</v>
      </c>
    </row>
    <row r="87" spans="2:45" x14ac:dyDescent="0.25">
      <c r="B87" t="s">
        <v>98</v>
      </c>
      <c r="C87" s="395">
        <v>0.10145592202508601</v>
      </c>
      <c r="D87" s="395">
        <v>0.109792438109458</v>
      </c>
      <c r="E87" s="395">
        <v>9.4514855161749595E-2</v>
      </c>
      <c r="F87" s="395"/>
      <c r="G87" s="395">
        <v>0.14342106057902099</v>
      </c>
      <c r="H87" s="395">
        <v>9.1967858715226197E-2</v>
      </c>
      <c r="I87" s="395">
        <v>0.139847025012408</v>
      </c>
      <c r="J87" s="395">
        <v>8.6235309513442202E-2</v>
      </c>
      <c r="K87" s="395">
        <v>5.8607197812850398E-2</v>
      </c>
      <c r="L87" s="395">
        <v>9.1239768300037494E-2</v>
      </c>
      <c r="M87" s="395"/>
      <c r="N87" s="395">
        <v>0.122939142913617</v>
      </c>
      <c r="O87" s="395">
        <v>0.101975901467244</v>
      </c>
      <c r="P87" s="395">
        <v>0.101311199366247</v>
      </c>
      <c r="Q87" s="395">
        <v>7.9551533093534799E-2</v>
      </c>
      <c r="R87" s="395"/>
      <c r="S87" s="395">
        <v>0.101982680662784</v>
      </c>
      <c r="T87" s="395">
        <v>0.10966646057167501</v>
      </c>
      <c r="U87" s="395">
        <v>0.18637980392459499</v>
      </c>
      <c r="V87" s="395">
        <v>0.10836824319991401</v>
      </c>
      <c r="W87" s="395">
        <v>4.4673957923508097E-2</v>
      </c>
      <c r="X87" s="395">
        <v>0.105256799239726</v>
      </c>
      <c r="Y87" s="395">
        <v>0.14694802947948499</v>
      </c>
      <c r="Z87" s="395">
        <v>4.3575616573882099E-2</v>
      </c>
      <c r="AA87" s="395">
        <v>8.0387005156546704E-2</v>
      </c>
      <c r="AB87" s="395">
        <v>6.2758294097743195E-2</v>
      </c>
      <c r="AC87" s="395">
        <v>6.8033982682300001E-2</v>
      </c>
      <c r="AD87" s="395">
        <v>0.13830344387590801</v>
      </c>
      <c r="AE87" s="395"/>
      <c r="AF87" s="395">
        <v>0.155588153696093</v>
      </c>
      <c r="AG87" s="395">
        <v>7.0224686324445298E-2</v>
      </c>
      <c r="AH87" s="395">
        <v>0.100494288146026</v>
      </c>
      <c r="AI87" s="395">
        <v>9.5236215020146398E-2</v>
      </c>
      <c r="AJ87" s="395">
        <v>0.118957999909693</v>
      </c>
      <c r="AK87" s="395">
        <v>5.9368449901421802E-2</v>
      </c>
      <c r="AL87" s="395"/>
      <c r="AM87" s="395">
        <v>9.0388752409616899E-2</v>
      </c>
      <c r="AN87" s="395">
        <v>0.107740666072714</v>
      </c>
      <c r="AO87" s="395">
        <v>0.107653925379276</v>
      </c>
      <c r="AP87" s="395"/>
      <c r="AQ87" s="395">
        <v>0.11421222992364199</v>
      </c>
      <c r="AR87" s="395">
        <v>0.109259339973261</v>
      </c>
      <c r="AS87" s="395">
        <v>8.4968689068948E-2</v>
      </c>
    </row>
    <row r="88" spans="2:45" x14ac:dyDescent="0.25">
      <c r="B88" t="s">
        <v>99</v>
      </c>
      <c r="C88" s="395">
        <v>3.1439020650510199E-2</v>
      </c>
      <c r="D88" s="395">
        <v>2.77340403811005E-2</v>
      </c>
      <c r="E88" s="395">
        <v>3.54284789074929E-2</v>
      </c>
      <c r="F88" s="395"/>
      <c r="G88" s="395">
        <v>3.0863323780510599E-2</v>
      </c>
      <c r="H88" s="395">
        <v>6.1623297949232802E-3</v>
      </c>
      <c r="I88" s="395">
        <v>2.2242432154082701E-2</v>
      </c>
      <c r="J88" s="395">
        <v>1.15050075100094E-2</v>
      </c>
      <c r="K88" s="395">
        <v>4.7968284268262003E-2</v>
      </c>
      <c r="L88" s="395">
        <v>6.4986418273246804E-2</v>
      </c>
      <c r="M88" s="395"/>
      <c r="N88" s="395">
        <v>2.0969517627264098E-2</v>
      </c>
      <c r="O88" s="395">
        <v>4.68846812146302E-2</v>
      </c>
      <c r="P88" s="395">
        <v>1.4147224482787501E-2</v>
      </c>
      <c r="Q88" s="395">
        <v>4.2358723077228398E-2</v>
      </c>
      <c r="R88" s="395"/>
      <c r="S88" s="395">
        <v>2.0817514478772E-2</v>
      </c>
      <c r="T88" s="395">
        <v>9.3286961470942995E-2</v>
      </c>
      <c r="U88" s="395">
        <v>6.9831161162550406E-2</v>
      </c>
      <c r="V88" s="395">
        <v>1.8756209573100001E-2</v>
      </c>
      <c r="W88" s="395">
        <v>1.21906154206167E-2</v>
      </c>
      <c r="X88" s="395">
        <v>1.2707259422791E-2</v>
      </c>
      <c r="Y88" s="395">
        <v>2.3523023364750099E-2</v>
      </c>
      <c r="Z88" s="395">
        <v>0</v>
      </c>
      <c r="AA88" s="395">
        <v>2.7472374781812001E-2</v>
      </c>
      <c r="AB88" s="395">
        <v>2.2195629768015399E-2</v>
      </c>
      <c r="AC88" s="395">
        <v>0</v>
      </c>
      <c r="AD88" s="395">
        <v>0</v>
      </c>
      <c r="AE88" s="395"/>
      <c r="AF88" s="395">
        <v>1.9708769325077501E-2</v>
      </c>
      <c r="AG88" s="395">
        <v>3.3101440887319498E-2</v>
      </c>
      <c r="AH88" s="395">
        <v>3.04664417278394E-2</v>
      </c>
      <c r="AI88" s="395">
        <v>6.0396512240245101E-2</v>
      </c>
      <c r="AJ88" s="395">
        <v>8.1474772928875998E-3</v>
      </c>
      <c r="AK88" s="395">
        <v>1.8112349381746499E-2</v>
      </c>
      <c r="AL88" s="395"/>
      <c r="AM88" s="395">
        <v>3.6938225148530901E-2</v>
      </c>
      <c r="AN88" s="395">
        <v>2.92428715981836E-2</v>
      </c>
      <c r="AO88" s="395">
        <v>9.2139687410652798E-3</v>
      </c>
      <c r="AP88" s="395"/>
      <c r="AQ88" s="395">
        <v>3.36818314314557E-2</v>
      </c>
      <c r="AR88" s="395">
        <v>2.0301263233592801E-2</v>
      </c>
      <c r="AS88" s="395">
        <v>0</v>
      </c>
    </row>
    <row r="89" spans="2:45" x14ac:dyDescent="0.25">
      <c r="B89" t="s">
        <v>100</v>
      </c>
      <c r="C89" s="395">
        <v>0.131216743561236</v>
      </c>
      <c r="D89" s="395">
        <v>0.115542823989964</v>
      </c>
      <c r="E89" s="395">
        <v>0.14617011538502001</v>
      </c>
      <c r="F89" s="395"/>
      <c r="G89" s="395">
        <v>0.109857254624644</v>
      </c>
      <c r="H89" s="395">
        <v>0.12535328121174799</v>
      </c>
      <c r="I89" s="395">
        <v>0.12112024726848</v>
      </c>
      <c r="J89" s="395">
        <v>0.135399196106396</v>
      </c>
      <c r="K89" s="395">
        <v>0.132271965531782</v>
      </c>
      <c r="L89" s="395">
        <v>0.15430938202116901</v>
      </c>
      <c r="M89" s="395"/>
      <c r="N89" s="395">
        <v>9.6428983519386793E-2</v>
      </c>
      <c r="O89" s="395">
        <v>0.14243900264276799</v>
      </c>
      <c r="P89" s="395">
        <v>0.108870592629196</v>
      </c>
      <c r="Q89" s="395">
        <v>0.17869056041141401</v>
      </c>
      <c r="R89" s="395"/>
      <c r="S89" s="395">
        <v>0.12152933782952099</v>
      </c>
      <c r="T89" s="395">
        <v>0.150609687575229</v>
      </c>
      <c r="U89" s="395">
        <v>0.11752835370812199</v>
      </c>
      <c r="V89" s="395">
        <v>0.143807721981843</v>
      </c>
      <c r="W89" s="395">
        <v>0.12550293397916701</v>
      </c>
      <c r="X89" s="395">
        <v>0.12365015079824</v>
      </c>
      <c r="Y89" s="395">
        <v>0.140119649111378</v>
      </c>
      <c r="Z89" s="395">
        <v>0.15133932205336201</v>
      </c>
      <c r="AA89" s="395">
        <v>0.13174176201485999</v>
      </c>
      <c r="AB89" s="395">
        <v>0.10417580119395201</v>
      </c>
      <c r="AC89" s="395">
        <v>0.112414305862636</v>
      </c>
      <c r="AD89" s="395">
        <v>0.178432724104645</v>
      </c>
      <c r="AE89" s="395"/>
      <c r="AF89" s="395">
        <v>8.5281096992992203E-2</v>
      </c>
      <c r="AG89" s="395">
        <v>0.128035693334311</v>
      </c>
      <c r="AH89" s="395">
        <v>0.16555590749868099</v>
      </c>
      <c r="AI89" s="395">
        <v>0.17986645472018001</v>
      </c>
      <c r="AJ89" s="395">
        <v>9.2185612488262597E-2</v>
      </c>
      <c r="AK89" s="395">
        <v>0.136221469643586</v>
      </c>
      <c r="AL89" s="395"/>
      <c r="AM89" s="395">
        <v>0.13453905735434199</v>
      </c>
      <c r="AN89" s="395">
        <v>0.105038094070816</v>
      </c>
      <c r="AO89" s="395">
        <v>0.254554882507391</v>
      </c>
      <c r="AP89" s="395"/>
      <c r="AQ89" s="395">
        <v>0.12011283902183199</v>
      </c>
      <c r="AR89" s="395">
        <v>0.107698219199134</v>
      </c>
      <c r="AS89" s="395">
        <v>9.1145230108735695E-2</v>
      </c>
    </row>
    <row r="90" spans="2:45" x14ac:dyDescent="0.25">
      <c r="B90" t="s">
        <v>101</v>
      </c>
      <c r="C90" s="395">
        <v>4.08622134178903E-2</v>
      </c>
      <c r="D90" s="395">
        <v>3.6300975653022698E-2</v>
      </c>
      <c r="E90" s="395">
        <v>4.1993964291152597E-2</v>
      </c>
      <c r="F90" s="395"/>
      <c r="G90" s="395">
        <v>7.8077774692212304E-2</v>
      </c>
      <c r="H90" s="395">
        <v>6.3870224099497594E-2</v>
      </c>
      <c r="I90" s="395">
        <v>3.3962192593743903E-2</v>
      </c>
      <c r="J90" s="395">
        <v>1.9219530415583101E-2</v>
      </c>
      <c r="K90" s="395">
        <v>4.3008391437242603E-2</v>
      </c>
      <c r="L90" s="395">
        <v>1.87672044872834E-2</v>
      </c>
      <c r="M90" s="395"/>
      <c r="N90" s="395">
        <v>4.6675866587216099E-2</v>
      </c>
      <c r="O90" s="395">
        <v>2.13947326644836E-2</v>
      </c>
      <c r="P90" s="395">
        <v>4.0914414328344001E-2</v>
      </c>
      <c r="Q90" s="395">
        <v>5.5379437694940303E-2</v>
      </c>
      <c r="R90" s="395"/>
      <c r="S90" s="395">
        <v>5.8723569033784798E-2</v>
      </c>
      <c r="T90" s="395">
        <v>2.8838820270987699E-2</v>
      </c>
      <c r="U90" s="395">
        <v>1.46191623648889E-2</v>
      </c>
      <c r="V90" s="395">
        <v>4.2829208904956097E-2</v>
      </c>
      <c r="W90" s="395">
        <v>4.8338485509851703E-2</v>
      </c>
      <c r="X90" s="395">
        <v>6.6428204230545101E-2</v>
      </c>
      <c r="Y90" s="395">
        <v>6.04178111541014E-2</v>
      </c>
      <c r="Z90" s="395">
        <v>2.5134615287502101E-2</v>
      </c>
      <c r="AA90" s="395">
        <v>3.6162514896680098E-2</v>
      </c>
      <c r="AB90" s="395">
        <v>3.0040131806226899E-2</v>
      </c>
      <c r="AC90" s="395">
        <v>4.0515793705537199E-2</v>
      </c>
      <c r="AD90" s="395">
        <v>0</v>
      </c>
      <c r="AE90" s="395"/>
      <c r="AF90" s="395">
        <v>3.8061832938652597E-2</v>
      </c>
      <c r="AG90" s="395">
        <v>3.3555252684586902E-2</v>
      </c>
      <c r="AH90" s="395">
        <v>6.5251095863105499E-2</v>
      </c>
      <c r="AI90" s="395">
        <v>4.7256536772810297E-2</v>
      </c>
      <c r="AJ90" s="395">
        <v>3.5577578810753498E-2</v>
      </c>
      <c r="AK90" s="395">
        <v>1.5916235958012899E-2</v>
      </c>
      <c r="AL90" s="395"/>
      <c r="AM90" s="395">
        <v>3.34800630010876E-2</v>
      </c>
      <c r="AN90" s="395">
        <v>2.5646117740488202E-2</v>
      </c>
      <c r="AO90" s="395">
        <v>4.99712551056678E-2</v>
      </c>
      <c r="AP90" s="395"/>
      <c r="AQ90" s="395">
        <v>2.6159834839127E-2</v>
      </c>
      <c r="AR90" s="395">
        <v>4.1044705779238903E-2</v>
      </c>
      <c r="AS90" s="395">
        <v>2.4711071355518099E-2</v>
      </c>
    </row>
    <row r="91" spans="2:45" x14ac:dyDescent="0.25">
      <c r="C91" s="395"/>
      <c r="D91" s="395"/>
      <c r="E91" s="395"/>
      <c r="F91" s="395"/>
      <c r="G91" s="395"/>
      <c r="H91" s="395"/>
      <c r="I91" s="395"/>
      <c r="J91" s="395"/>
      <c r="K91" s="395"/>
      <c r="L91" s="395"/>
      <c r="M91" s="395"/>
      <c r="N91" s="395"/>
      <c r="O91" s="395"/>
      <c r="P91" s="395"/>
      <c r="Q91" s="395"/>
      <c r="R91" s="395"/>
      <c r="S91" s="395"/>
      <c r="T91" s="395"/>
      <c r="U91" s="395"/>
      <c r="V91" s="395"/>
      <c r="W91" s="395"/>
      <c r="X91" s="395"/>
      <c r="Y91" s="395"/>
      <c r="Z91" s="395"/>
      <c r="AA91" s="395"/>
      <c r="AB91" s="395"/>
      <c r="AC91" s="395"/>
      <c r="AD91" s="395"/>
      <c r="AE91" s="395"/>
      <c r="AF91" s="395"/>
      <c r="AG91" s="395"/>
      <c r="AH91" s="395"/>
      <c r="AI91" s="395"/>
      <c r="AJ91" s="395"/>
      <c r="AK91" s="395"/>
      <c r="AL91" s="395"/>
      <c r="AM91" s="395"/>
      <c r="AN91" s="395"/>
      <c r="AO91" s="395"/>
      <c r="AP91" s="395"/>
      <c r="AQ91" s="395"/>
      <c r="AR91" s="395"/>
      <c r="AS91" s="395"/>
    </row>
    <row r="92" spans="2:45" x14ac:dyDescent="0.25">
      <c r="B92" s="2" t="s">
        <v>119</v>
      </c>
      <c r="C92" s="395"/>
      <c r="D92" s="395"/>
      <c r="E92" s="395"/>
      <c r="F92" s="395"/>
      <c r="G92" s="395"/>
      <c r="H92" s="395"/>
      <c r="I92" s="395"/>
      <c r="J92" s="395"/>
      <c r="K92" s="395"/>
      <c r="L92" s="395"/>
      <c r="M92" s="395"/>
      <c r="N92" s="395"/>
      <c r="O92" s="395"/>
      <c r="P92" s="395"/>
      <c r="Q92" s="395"/>
      <c r="R92" s="395"/>
      <c r="S92" s="395"/>
      <c r="T92" s="395"/>
      <c r="U92" s="395"/>
      <c r="V92" s="395"/>
      <c r="W92" s="395"/>
      <c r="X92" s="395"/>
      <c r="Y92" s="395"/>
      <c r="Z92" s="395"/>
      <c r="AA92" s="395"/>
      <c r="AB92" s="395"/>
      <c r="AC92" s="395"/>
      <c r="AD92" s="395"/>
      <c r="AE92" s="395"/>
      <c r="AF92" s="395"/>
      <c r="AG92" s="395"/>
      <c r="AH92" s="395"/>
      <c r="AI92" s="395"/>
      <c r="AJ92" s="395"/>
      <c r="AK92" s="395"/>
      <c r="AL92" s="395"/>
      <c r="AM92" s="395"/>
      <c r="AN92" s="395"/>
      <c r="AO92" s="395"/>
      <c r="AP92" s="395"/>
      <c r="AQ92" s="395"/>
      <c r="AR92" s="395"/>
      <c r="AS92" s="395"/>
    </row>
    <row r="93" spans="2:45" x14ac:dyDescent="0.25">
      <c r="B93" s="394" t="s">
        <v>68</v>
      </c>
      <c r="C93" s="395"/>
      <c r="D93" s="395"/>
      <c r="E93" s="395"/>
      <c r="F93" s="395"/>
      <c r="G93" s="395"/>
      <c r="H93" s="395"/>
      <c r="I93" s="395"/>
      <c r="J93" s="395"/>
      <c r="K93" s="395"/>
      <c r="L93" s="395"/>
      <c r="M93" s="395"/>
      <c r="N93" s="395"/>
      <c r="O93" s="395"/>
      <c r="P93" s="395"/>
      <c r="Q93" s="395"/>
      <c r="R93" s="395"/>
      <c r="S93" s="395"/>
      <c r="T93" s="395"/>
      <c r="U93" s="395"/>
      <c r="V93" s="395"/>
      <c r="W93" s="395"/>
      <c r="X93" s="395"/>
      <c r="Y93" s="395"/>
      <c r="Z93" s="395"/>
      <c r="AA93" s="395"/>
      <c r="AB93" s="395"/>
      <c r="AC93" s="395"/>
      <c r="AD93" s="395"/>
      <c r="AE93" s="395"/>
      <c r="AF93" s="395"/>
      <c r="AG93" s="395"/>
      <c r="AH93" s="395"/>
      <c r="AI93" s="395"/>
      <c r="AJ93" s="395"/>
      <c r="AK93" s="395"/>
      <c r="AL93" s="395"/>
      <c r="AM93" s="395"/>
      <c r="AN93" s="395"/>
      <c r="AO93" s="395"/>
      <c r="AP93" s="395"/>
      <c r="AQ93" s="395"/>
      <c r="AR93" s="395"/>
      <c r="AS93" s="395"/>
    </row>
    <row r="94" spans="2:45" x14ac:dyDescent="0.25">
      <c r="B94" t="s">
        <v>103</v>
      </c>
      <c r="C94" s="395">
        <v>0.178899782388691</v>
      </c>
      <c r="D94" s="395">
        <v>0.18240253108263901</v>
      </c>
      <c r="E94" s="395">
        <v>0.17366965483518099</v>
      </c>
      <c r="F94" s="395"/>
      <c r="G94" s="395">
        <v>0.23485065432029101</v>
      </c>
      <c r="H94" s="395">
        <v>0.19990764893614399</v>
      </c>
      <c r="I94" s="395">
        <v>0.20291017445808501</v>
      </c>
      <c r="J94" s="395">
        <v>0.216282096258816</v>
      </c>
      <c r="K94" s="395">
        <v>0.103390081207408</v>
      </c>
      <c r="L94" s="395">
        <v>0.12538737042738499</v>
      </c>
      <c r="M94" s="395"/>
      <c r="N94" s="395">
        <v>0.15619470380691799</v>
      </c>
      <c r="O94" s="395">
        <v>0.163359178405485</v>
      </c>
      <c r="P94" s="395">
        <v>0.19142258231800599</v>
      </c>
      <c r="Q94" s="395">
        <v>0.20734697072460001</v>
      </c>
      <c r="R94" s="395"/>
      <c r="S94" s="395">
        <v>0.18190578210396799</v>
      </c>
      <c r="T94" s="395">
        <v>0.16662738463434201</v>
      </c>
      <c r="U94" s="395">
        <v>0.17747389617603301</v>
      </c>
      <c r="V94" s="395">
        <v>0.20199590048636501</v>
      </c>
      <c r="W94" s="395">
        <v>0.20359146215063501</v>
      </c>
      <c r="X94" s="395">
        <v>0.26040496847552602</v>
      </c>
      <c r="Y94" s="395">
        <v>0.20531755737372001</v>
      </c>
      <c r="Z94" s="395">
        <v>0.24581970723944399</v>
      </c>
      <c r="AA94" s="395">
        <v>0.13717062415050199</v>
      </c>
      <c r="AB94" s="395">
        <v>0.154811690441093</v>
      </c>
      <c r="AC94" s="395">
        <v>0.10738342589979701</v>
      </c>
      <c r="AD94" s="395">
        <v>3.7008758771809001E-2</v>
      </c>
      <c r="AE94" s="395"/>
      <c r="AF94" s="395">
        <v>0.20750969192459201</v>
      </c>
      <c r="AG94" s="395">
        <v>0.16430316168310499</v>
      </c>
      <c r="AH94" s="395">
        <v>0.21244637094640501</v>
      </c>
      <c r="AI94" s="395">
        <v>0.14989122335735899</v>
      </c>
      <c r="AJ94" s="395">
        <v>0.219352263520566</v>
      </c>
      <c r="AK94" s="395">
        <v>9.0148577994802803E-2</v>
      </c>
      <c r="AL94" s="395"/>
      <c r="AM94" s="395">
        <v>0.166506666646073</v>
      </c>
      <c r="AN94" s="395">
        <v>0.20188234724328899</v>
      </c>
      <c r="AO94" s="395">
        <v>0.138898513125676</v>
      </c>
      <c r="AP94" s="395"/>
      <c r="AQ94" s="395">
        <v>0.17436294118474199</v>
      </c>
      <c r="AR94" s="395">
        <v>0.19438481370796301</v>
      </c>
      <c r="AS94" s="395">
        <v>0.13802331623240999</v>
      </c>
    </row>
    <row r="95" spans="2:45" x14ac:dyDescent="0.25">
      <c r="B95" t="s">
        <v>104</v>
      </c>
      <c r="C95" s="395">
        <v>0.26522754864767401</v>
      </c>
      <c r="D95" s="395">
        <v>0.24013050847422901</v>
      </c>
      <c r="E95" s="395">
        <v>0.29286942006945799</v>
      </c>
      <c r="F95" s="395"/>
      <c r="G95" s="395">
        <v>0.26490576332495203</v>
      </c>
      <c r="H95" s="395">
        <v>0.276913143381392</v>
      </c>
      <c r="I95" s="395">
        <v>0.324631028261607</v>
      </c>
      <c r="J95" s="395">
        <v>0.238510958675548</v>
      </c>
      <c r="K95" s="395">
        <v>0.26231346552512202</v>
      </c>
      <c r="L95" s="395">
        <v>0.23145071290821401</v>
      </c>
      <c r="M95" s="395"/>
      <c r="N95" s="395">
        <v>0.20645080306331701</v>
      </c>
      <c r="O95" s="395">
        <v>0.276384879332917</v>
      </c>
      <c r="P95" s="395">
        <v>0.28218034093294603</v>
      </c>
      <c r="Q95" s="395">
        <v>0.30626384833470299</v>
      </c>
      <c r="R95" s="395"/>
      <c r="S95" s="395">
        <v>0.22195825377735801</v>
      </c>
      <c r="T95" s="395">
        <v>0.20367189727648199</v>
      </c>
      <c r="U95" s="395">
        <v>0.24426652540905799</v>
      </c>
      <c r="V95" s="395">
        <v>0.29194419905766</v>
      </c>
      <c r="W95" s="395">
        <v>0.30026506993319202</v>
      </c>
      <c r="X95" s="395">
        <v>0.25967825016059598</v>
      </c>
      <c r="Y95" s="395">
        <v>0.339937441895103</v>
      </c>
      <c r="Z95" s="395">
        <v>0.27249867979277698</v>
      </c>
      <c r="AA95" s="395">
        <v>0.26911264190844097</v>
      </c>
      <c r="AB95" s="395">
        <v>0.34876688857705301</v>
      </c>
      <c r="AC95" s="395">
        <v>0.21553460452140799</v>
      </c>
      <c r="AD95" s="395">
        <v>0.278600746909824</v>
      </c>
      <c r="AE95" s="395"/>
      <c r="AF95" s="395">
        <v>0.28710691322865201</v>
      </c>
      <c r="AG95" s="395">
        <v>0.277943228508232</v>
      </c>
      <c r="AH95" s="395">
        <v>0.29935069627467897</v>
      </c>
      <c r="AI95" s="395">
        <v>0.29380763246407798</v>
      </c>
      <c r="AJ95" s="395">
        <v>0.13236565826842001</v>
      </c>
      <c r="AK95" s="395">
        <v>0.20057967960058001</v>
      </c>
      <c r="AL95" s="395"/>
      <c r="AM95" s="395">
        <v>0.27811905786126401</v>
      </c>
      <c r="AN95" s="395">
        <v>0.236311966610151</v>
      </c>
      <c r="AO95" s="395">
        <v>0.252777340783021</v>
      </c>
      <c r="AP95" s="395"/>
      <c r="AQ95" s="395">
        <v>0.244427825629877</v>
      </c>
      <c r="AR95" s="395">
        <v>0.26221010584655102</v>
      </c>
      <c r="AS95" s="395">
        <v>0.280962308080761</v>
      </c>
    </row>
    <row r="96" spans="2:45" x14ac:dyDescent="0.25">
      <c r="B96" t="s">
        <v>105</v>
      </c>
      <c r="C96" s="395">
        <v>0.15724592061925899</v>
      </c>
      <c r="D96" s="395">
        <v>0.160536356634844</v>
      </c>
      <c r="E96" s="395">
        <v>0.15589171542177099</v>
      </c>
      <c r="F96" s="395"/>
      <c r="G96" s="395">
        <v>0.19076241938420599</v>
      </c>
      <c r="H96" s="395">
        <v>0.17831824882120401</v>
      </c>
      <c r="I96" s="395">
        <v>0.12075487210527699</v>
      </c>
      <c r="J96" s="395">
        <v>0.165555897628756</v>
      </c>
      <c r="K96" s="395">
        <v>0.14713353982039101</v>
      </c>
      <c r="L96" s="395">
        <v>0.14710897171770801</v>
      </c>
      <c r="M96" s="395"/>
      <c r="N96" s="395">
        <v>0.15431878703007501</v>
      </c>
      <c r="O96" s="395">
        <v>0.19119702192442301</v>
      </c>
      <c r="P96" s="395">
        <v>0.14756458933091901</v>
      </c>
      <c r="Q96" s="395">
        <v>0.13200351967311599</v>
      </c>
      <c r="R96" s="395"/>
      <c r="S96" s="395">
        <v>0.180361740341591</v>
      </c>
      <c r="T96" s="395">
        <v>0.20465442296026701</v>
      </c>
      <c r="U96" s="395">
        <v>8.3774037049645506E-2</v>
      </c>
      <c r="V96" s="395">
        <v>0.112717196897201</v>
      </c>
      <c r="W96" s="395">
        <v>0.21665443014670799</v>
      </c>
      <c r="X96" s="395">
        <v>0.17821153473542201</v>
      </c>
      <c r="Y96" s="395">
        <v>0.14815642737412499</v>
      </c>
      <c r="Z96" s="395">
        <v>0.16958853480194699</v>
      </c>
      <c r="AA96" s="395">
        <v>0.141634574347968</v>
      </c>
      <c r="AB96" s="395">
        <v>0.14438049006222101</v>
      </c>
      <c r="AC96" s="395">
        <v>0.155700507438399</v>
      </c>
      <c r="AD96" s="395">
        <v>6.8324676995022399E-2</v>
      </c>
      <c r="AE96" s="395"/>
      <c r="AF96" s="395">
        <v>0.14480398286851001</v>
      </c>
      <c r="AG96" s="395">
        <v>0.179910001874453</v>
      </c>
      <c r="AH96" s="395">
        <v>0.156829829126721</v>
      </c>
      <c r="AI96" s="395">
        <v>0.16892668960343299</v>
      </c>
      <c r="AJ96" s="395">
        <v>0.12894997738502201</v>
      </c>
      <c r="AK96" s="395">
        <v>0.10894527334501999</v>
      </c>
      <c r="AL96" s="395"/>
      <c r="AM96" s="395">
        <v>0.175068958186294</v>
      </c>
      <c r="AN96" s="395">
        <v>0.13341209642151999</v>
      </c>
      <c r="AO96" s="395">
        <v>0.16186338044984699</v>
      </c>
      <c r="AP96" s="395"/>
      <c r="AQ96" s="395">
        <v>0.18170946361666901</v>
      </c>
      <c r="AR96" s="395">
        <v>0.14931087531197701</v>
      </c>
      <c r="AS96" s="395">
        <v>0.162892348287037</v>
      </c>
    </row>
    <row r="97" spans="2:45" x14ac:dyDescent="0.25">
      <c r="B97" t="s">
        <v>106</v>
      </c>
      <c r="C97" s="395">
        <v>0.103388967024622</v>
      </c>
      <c r="D97" s="395">
        <v>0.104330828800189</v>
      </c>
      <c r="E97" s="395">
        <v>9.9451457021209999E-2</v>
      </c>
      <c r="F97" s="395"/>
      <c r="G97" s="395">
        <v>0.110087423447986</v>
      </c>
      <c r="H97" s="395">
        <v>0.116339236784797</v>
      </c>
      <c r="I97" s="395">
        <v>0.109993457958366</v>
      </c>
      <c r="J97" s="395">
        <v>0.10806845428527299</v>
      </c>
      <c r="K97" s="395">
        <v>0.113743676317451</v>
      </c>
      <c r="L97" s="395">
        <v>7.2299763762282906E-2</v>
      </c>
      <c r="M97" s="395"/>
      <c r="N97" s="395">
        <v>9.9891920835392306E-2</v>
      </c>
      <c r="O97" s="395">
        <v>9.9442650744055297E-2</v>
      </c>
      <c r="P97" s="395">
        <v>0.116858941978969</v>
      </c>
      <c r="Q97" s="395">
        <v>9.6960533651651706E-2</v>
      </c>
      <c r="R97" s="395"/>
      <c r="S97" s="395">
        <v>0.160157687632835</v>
      </c>
      <c r="T97" s="395">
        <v>5.2453533342109102E-2</v>
      </c>
      <c r="U97" s="395">
        <v>0.112077346818216</v>
      </c>
      <c r="V97" s="395">
        <v>4.9249274532125999E-2</v>
      </c>
      <c r="W97" s="395">
        <v>7.2764755230754194E-2</v>
      </c>
      <c r="X97" s="395">
        <v>0.125061349836044</v>
      </c>
      <c r="Y97" s="395">
        <v>0.107808666869203</v>
      </c>
      <c r="Z97" s="395">
        <v>0.12856650919999801</v>
      </c>
      <c r="AA97" s="395">
        <v>0.14117197819986599</v>
      </c>
      <c r="AB97" s="395">
        <v>8.5990950876950203E-2</v>
      </c>
      <c r="AC97" s="395">
        <v>4.7056146004731902E-2</v>
      </c>
      <c r="AD97" s="395">
        <v>0.17073916175033199</v>
      </c>
      <c r="AE97" s="395"/>
      <c r="AF97" s="395">
        <v>0.15646774282849901</v>
      </c>
      <c r="AG97" s="395">
        <v>0.111465050604097</v>
      </c>
      <c r="AH97" s="395">
        <v>0.125371630179275</v>
      </c>
      <c r="AI97" s="395">
        <v>7.7919219852709803E-2</v>
      </c>
      <c r="AJ97" s="395">
        <v>1.75572735740014E-2</v>
      </c>
      <c r="AK97" s="395">
        <v>6.7243026912970003E-2</v>
      </c>
      <c r="AL97" s="395"/>
      <c r="AM97" s="395">
        <v>9.1469482519956902E-2</v>
      </c>
      <c r="AN97" s="395">
        <v>0.106772776808116</v>
      </c>
      <c r="AO97" s="395">
        <v>0.13022148389670199</v>
      </c>
      <c r="AP97" s="395"/>
      <c r="AQ97" s="395">
        <v>9.3000299189358496E-2</v>
      </c>
      <c r="AR97" s="395">
        <v>0.119722724018871</v>
      </c>
      <c r="AS97" s="395">
        <v>8.9242847192414806E-2</v>
      </c>
    </row>
    <row r="98" spans="2:45" x14ac:dyDescent="0.25">
      <c r="B98" t="s">
        <v>107</v>
      </c>
      <c r="C98" s="395">
        <v>0.119331365097553</v>
      </c>
      <c r="D98" s="395">
        <v>0.116722774353698</v>
      </c>
      <c r="E98" s="395">
        <v>0.12328921140492401</v>
      </c>
      <c r="F98" s="395"/>
      <c r="G98" s="395">
        <v>0.117014559920181</v>
      </c>
      <c r="H98" s="395">
        <v>9.5174940289769305E-2</v>
      </c>
      <c r="I98" s="395">
        <v>0.12719283521720401</v>
      </c>
      <c r="J98" s="395">
        <v>0.161780875606583</v>
      </c>
      <c r="K98" s="395">
        <v>0.151341042189679</v>
      </c>
      <c r="L98" s="395">
        <v>7.8795343711173804E-2</v>
      </c>
      <c r="M98" s="395"/>
      <c r="N98" s="395">
        <v>0.15316631869329</v>
      </c>
      <c r="O98" s="395">
        <v>0.146007457882181</v>
      </c>
      <c r="P98" s="395">
        <v>0.11510399891964</v>
      </c>
      <c r="Q98" s="395">
        <v>6.09095500564346E-2</v>
      </c>
      <c r="R98" s="395"/>
      <c r="S98" s="395">
        <v>0.143350471414631</v>
      </c>
      <c r="T98" s="395">
        <v>0.113722849182555</v>
      </c>
      <c r="U98" s="395">
        <v>8.4722270123004095E-2</v>
      </c>
      <c r="V98" s="395">
        <v>7.2378207873649097E-2</v>
      </c>
      <c r="W98" s="395">
        <v>0.139573159601562</v>
      </c>
      <c r="X98" s="395">
        <v>7.6446041637551296E-2</v>
      </c>
      <c r="Y98" s="395">
        <v>0.14053881287116701</v>
      </c>
      <c r="Z98" s="395">
        <v>0.17574564959830899</v>
      </c>
      <c r="AA98" s="395">
        <v>0.16475721971065499</v>
      </c>
      <c r="AB98" s="395">
        <v>0.102979448690988</v>
      </c>
      <c r="AC98" s="395">
        <v>6.6235247612178E-2</v>
      </c>
      <c r="AD98" s="395">
        <v>0.180201647585125</v>
      </c>
      <c r="AE98" s="395"/>
      <c r="AF98" s="395">
        <v>0.173456171751871</v>
      </c>
      <c r="AG98" s="395">
        <v>0.114858625542844</v>
      </c>
      <c r="AH98" s="395">
        <v>0.136546623687854</v>
      </c>
      <c r="AI98" s="395">
        <v>0.112632437909978</v>
      </c>
      <c r="AJ98" s="395">
        <v>2.6638269507355501E-2</v>
      </c>
      <c r="AK98" s="395">
        <v>0.10440554222076</v>
      </c>
      <c r="AL98" s="395"/>
      <c r="AM98" s="395">
        <v>0.10685917602320601</v>
      </c>
      <c r="AN98" s="395">
        <v>0.136677432005508</v>
      </c>
      <c r="AO98" s="395">
        <v>8.7130000932067603E-2</v>
      </c>
      <c r="AP98" s="395"/>
      <c r="AQ98" s="395">
        <v>0.11713775092992799</v>
      </c>
      <c r="AR98" s="395">
        <v>0.140784291547907</v>
      </c>
      <c r="AS98" s="395">
        <v>0.112594406634864</v>
      </c>
    </row>
    <row r="99" spans="2:45" x14ac:dyDescent="0.25">
      <c r="B99" t="s">
        <v>108</v>
      </c>
      <c r="C99" s="395">
        <v>0.31854335698521502</v>
      </c>
      <c r="D99" s="395">
        <v>0.29000229504249397</v>
      </c>
      <c r="E99" s="395">
        <v>0.346253898183014</v>
      </c>
      <c r="F99" s="395"/>
      <c r="G99" s="395">
        <v>0.153308101894504</v>
      </c>
      <c r="H99" s="395">
        <v>0.192609617445308</v>
      </c>
      <c r="I99" s="395">
        <v>0.25451101291322897</v>
      </c>
      <c r="J99" s="395">
        <v>0.31179897992171601</v>
      </c>
      <c r="K99" s="395">
        <v>0.439808552777119</v>
      </c>
      <c r="L99" s="395">
        <v>0.50791309240738203</v>
      </c>
      <c r="M99" s="395"/>
      <c r="N99" s="395">
        <v>0.35097648064451697</v>
      </c>
      <c r="O99" s="395">
        <v>0.32723464759744803</v>
      </c>
      <c r="P99" s="395">
        <v>0.23506966771754301</v>
      </c>
      <c r="Q99" s="395">
        <v>0.34472933332386502</v>
      </c>
      <c r="R99" s="395"/>
      <c r="S99" s="395">
        <v>0.20501868620875599</v>
      </c>
      <c r="T99" s="395">
        <v>0.37183784630512201</v>
      </c>
      <c r="U99" s="395">
        <v>0.43060267983661499</v>
      </c>
      <c r="V99" s="395">
        <v>0.40134664468207298</v>
      </c>
      <c r="W99" s="395">
        <v>0.33524371529027702</v>
      </c>
      <c r="X99" s="395">
        <v>0.25003950743936998</v>
      </c>
      <c r="Y99" s="395">
        <v>0.386502214302688</v>
      </c>
      <c r="Z99" s="395">
        <v>0.204582878326797</v>
      </c>
      <c r="AA99" s="395">
        <v>0.23219514589176901</v>
      </c>
      <c r="AB99" s="395">
        <v>0.29294065427327398</v>
      </c>
      <c r="AC99" s="395">
        <v>0.49947511019700103</v>
      </c>
      <c r="AD99" s="395">
        <v>0.28787566953412502</v>
      </c>
      <c r="AE99" s="395"/>
      <c r="AF99" s="395">
        <v>0.15983804790695599</v>
      </c>
      <c r="AG99" s="395">
        <v>0.30840950588150201</v>
      </c>
      <c r="AH99" s="395">
        <v>0.252993251382511</v>
      </c>
      <c r="AI99" s="395">
        <v>0.37876410911813702</v>
      </c>
      <c r="AJ99" s="395">
        <v>0.50835889922061706</v>
      </c>
      <c r="AK99" s="395">
        <v>0.52556780984215001</v>
      </c>
      <c r="AL99" s="395"/>
      <c r="AM99" s="395">
        <v>0.34637368952654002</v>
      </c>
      <c r="AN99" s="395">
        <v>0.33153972453486202</v>
      </c>
      <c r="AO99" s="395">
        <v>0.22795197071381401</v>
      </c>
      <c r="AP99" s="395"/>
      <c r="AQ99" s="395">
        <v>0.32029720417507301</v>
      </c>
      <c r="AR99" s="395">
        <v>0.31383337539608203</v>
      </c>
      <c r="AS99" s="395">
        <v>0.240832137348924</v>
      </c>
    </row>
    <row r="100" spans="2:45" x14ac:dyDescent="0.25">
      <c r="B100" t="s">
        <v>109</v>
      </c>
      <c r="C100" s="395">
        <v>0.22489649670995601</v>
      </c>
      <c r="D100" s="395">
        <v>0.23011257637718999</v>
      </c>
      <c r="E100" s="395">
        <v>0.22058867424863399</v>
      </c>
      <c r="F100" s="395"/>
      <c r="G100" s="395">
        <v>0.18490532360956799</v>
      </c>
      <c r="H100" s="395">
        <v>0.212516373760021</v>
      </c>
      <c r="I100" s="395">
        <v>0.135951320809785</v>
      </c>
      <c r="J100" s="395">
        <v>0.233987180012207</v>
      </c>
      <c r="K100" s="395">
        <v>0.178286765174274</v>
      </c>
      <c r="L100" s="395">
        <v>0.35715081380935099</v>
      </c>
      <c r="M100" s="395"/>
      <c r="N100" s="395">
        <v>0.21444776552469699</v>
      </c>
      <c r="O100" s="395">
        <v>0.212286607080588</v>
      </c>
      <c r="P100" s="395">
        <v>0.227416299601815</v>
      </c>
      <c r="Q100" s="395">
        <v>0.24692011022277999</v>
      </c>
      <c r="R100" s="395"/>
      <c r="S100" s="395">
        <v>0.13823882799433199</v>
      </c>
      <c r="T100" s="395">
        <v>0.10432904870733201</v>
      </c>
      <c r="U100" s="395">
        <v>0.22098851869248801</v>
      </c>
      <c r="V100" s="395">
        <v>0.24087001074895201</v>
      </c>
      <c r="W100" s="395">
        <v>0.20284978468841799</v>
      </c>
      <c r="X100" s="395">
        <v>0.35338567240145702</v>
      </c>
      <c r="Y100" s="395">
        <v>0.182673487483652</v>
      </c>
      <c r="Z100" s="395">
        <v>0.35538214075089902</v>
      </c>
      <c r="AA100" s="395">
        <v>0.270989959350879</v>
      </c>
      <c r="AB100" s="395">
        <v>0.273003494741903</v>
      </c>
      <c r="AC100" s="395">
        <v>0.24137907518160201</v>
      </c>
      <c r="AD100" s="395">
        <v>0.39807699737149499</v>
      </c>
      <c r="AE100" s="395"/>
      <c r="AF100" s="395">
        <v>0.160551245069534</v>
      </c>
      <c r="AG100" s="395">
        <v>0.231604021494839</v>
      </c>
      <c r="AH100" s="395">
        <v>0.17990266030725599</v>
      </c>
      <c r="AI100" s="395">
        <v>0.23731912355521201</v>
      </c>
      <c r="AJ100" s="395">
        <v>0.338764807032093</v>
      </c>
      <c r="AK100" s="395">
        <v>0.27450307740999702</v>
      </c>
      <c r="AL100" s="395"/>
      <c r="AM100" s="395">
        <v>0.27335627821380099</v>
      </c>
      <c r="AN100" s="395">
        <v>0.19980684488610201</v>
      </c>
      <c r="AO100" s="395">
        <v>0.160517752421274</v>
      </c>
      <c r="AP100" s="395"/>
      <c r="AQ100" s="395">
        <v>0.290581376639716</v>
      </c>
      <c r="AR100" s="395">
        <v>0.17741611637137</v>
      </c>
      <c r="AS100" s="395">
        <v>0.29785605702604101</v>
      </c>
    </row>
    <row r="101" spans="2:45" x14ac:dyDescent="0.25">
      <c r="B101" t="s">
        <v>110</v>
      </c>
      <c r="C101" s="395">
        <v>0.18204996476404001</v>
      </c>
      <c r="D101" s="395">
        <v>0.200119608087897</v>
      </c>
      <c r="E101" s="395">
        <v>0.166557467212955</v>
      </c>
      <c r="F101" s="395"/>
      <c r="G101" s="395">
        <v>0.13588326492575301</v>
      </c>
      <c r="H101" s="395">
        <v>0.12768323033534101</v>
      </c>
      <c r="I101" s="395">
        <v>0.22433623316457199</v>
      </c>
      <c r="J101" s="395">
        <v>0.22279116876267299</v>
      </c>
      <c r="K101" s="395">
        <v>0.17597389303354399</v>
      </c>
      <c r="L101" s="395">
        <v>0.19456126349293401</v>
      </c>
      <c r="M101" s="395"/>
      <c r="N101" s="395">
        <v>0.205447626495004</v>
      </c>
      <c r="O101" s="395">
        <v>0.18358410792148699</v>
      </c>
      <c r="P101" s="395">
        <v>0.22611998858412899</v>
      </c>
      <c r="Q101" s="395">
        <v>0.115912584874689</v>
      </c>
      <c r="R101" s="395"/>
      <c r="S101" s="395">
        <v>0.197854342707738</v>
      </c>
      <c r="T101" s="395">
        <v>0.22260662912759599</v>
      </c>
      <c r="U101" s="395">
        <v>0.31132787142740997</v>
      </c>
      <c r="V101" s="395">
        <v>0.23217513157288799</v>
      </c>
      <c r="W101" s="395">
        <v>0.100551913887492</v>
      </c>
      <c r="X101" s="395">
        <v>0.170884943291995</v>
      </c>
      <c r="Y101" s="395">
        <v>0.11228183283610101</v>
      </c>
      <c r="Z101" s="395">
        <v>0.149995179081751</v>
      </c>
      <c r="AA101" s="395">
        <v>9.5604723558279994E-2</v>
      </c>
      <c r="AB101" s="395">
        <v>0.221236537105158</v>
      </c>
      <c r="AC101" s="395">
        <v>0.153084693981657</v>
      </c>
      <c r="AD101" s="395">
        <v>0.14260727769887299</v>
      </c>
      <c r="AE101" s="395"/>
      <c r="AF101" s="395">
        <v>0.19992145521003399</v>
      </c>
      <c r="AG101" s="395">
        <v>0.14960294173104999</v>
      </c>
      <c r="AH101" s="395">
        <v>9.8386439275659196E-2</v>
      </c>
      <c r="AI101" s="395">
        <v>0.210493239902628</v>
      </c>
      <c r="AJ101" s="395">
        <v>0.24850312511550199</v>
      </c>
      <c r="AK101" s="395">
        <v>0.27003343867885099</v>
      </c>
      <c r="AL101" s="395"/>
      <c r="AM101" s="395">
        <v>0.18584591669633099</v>
      </c>
      <c r="AN101" s="395">
        <v>0.19715306834903801</v>
      </c>
      <c r="AO101" s="395">
        <v>0.13379587255206099</v>
      </c>
      <c r="AP101" s="395"/>
      <c r="AQ101" s="395">
        <v>0.21109782219249601</v>
      </c>
      <c r="AR101" s="395">
        <v>0.21245024440582599</v>
      </c>
      <c r="AS101" s="395">
        <v>0.16448091213950899</v>
      </c>
    </row>
    <row r="102" spans="2:45" x14ac:dyDescent="0.25">
      <c r="B102" t="s">
        <v>111</v>
      </c>
      <c r="C102" s="395">
        <v>0.24970664929265099</v>
      </c>
      <c r="D102" s="395">
        <v>0.28041074884670097</v>
      </c>
      <c r="E102" s="395">
        <v>0.22052133686428099</v>
      </c>
      <c r="F102" s="395"/>
      <c r="G102" s="395">
        <v>0.191778512694979</v>
      </c>
      <c r="H102" s="395">
        <v>0.20087286370069199</v>
      </c>
      <c r="I102" s="395">
        <v>0.30139696020898799</v>
      </c>
      <c r="J102" s="395">
        <v>0.254350092544675</v>
      </c>
      <c r="K102" s="395">
        <v>0.23780325474807401</v>
      </c>
      <c r="L102" s="395">
        <v>0.29089371168427403</v>
      </c>
      <c r="M102" s="395"/>
      <c r="N102" s="395">
        <v>0.28341386702734001</v>
      </c>
      <c r="O102" s="395">
        <v>0.20925062667528599</v>
      </c>
      <c r="P102" s="395">
        <v>0.25444992683290202</v>
      </c>
      <c r="Q102" s="395">
        <v>0.247573678863935</v>
      </c>
      <c r="R102" s="395"/>
      <c r="S102" s="395">
        <v>0.22303325359519299</v>
      </c>
      <c r="T102" s="395">
        <v>0.27096439575742798</v>
      </c>
      <c r="U102" s="395">
        <v>0.33314876844677999</v>
      </c>
      <c r="V102" s="395">
        <v>0.319977272451964</v>
      </c>
      <c r="W102" s="395">
        <v>0.18949781595957099</v>
      </c>
      <c r="X102" s="395">
        <v>0.176079586592229</v>
      </c>
      <c r="Y102" s="395">
        <v>0.244826268401413</v>
      </c>
      <c r="Z102" s="395">
        <v>0.14962170348682699</v>
      </c>
      <c r="AA102" s="395">
        <v>0.22696382746094501</v>
      </c>
      <c r="AB102" s="395">
        <v>0.26098196504212401</v>
      </c>
      <c r="AC102" s="395">
        <v>0.26939574173730002</v>
      </c>
      <c r="AD102" s="395">
        <v>0.37308751575562998</v>
      </c>
      <c r="AE102" s="395"/>
      <c r="AF102" s="395">
        <v>0.22055056810069301</v>
      </c>
      <c r="AG102" s="395">
        <v>0.20835368466274501</v>
      </c>
      <c r="AH102" s="395">
        <v>0.21080222704386001</v>
      </c>
      <c r="AI102" s="395">
        <v>0.25330518244623002</v>
      </c>
      <c r="AJ102" s="395">
        <v>0.402852053342585</v>
      </c>
      <c r="AK102" s="395">
        <v>0.34919445798835602</v>
      </c>
      <c r="AL102" s="395"/>
      <c r="AM102" s="395">
        <v>0.26596856848896899</v>
      </c>
      <c r="AN102" s="395">
        <v>0.26243553063264402</v>
      </c>
      <c r="AO102" s="395">
        <v>0.20129452477250501</v>
      </c>
      <c r="AP102" s="395"/>
      <c r="AQ102" s="395">
        <v>0.27340565496403002</v>
      </c>
      <c r="AR102" s="395">
        <v>0.252328416756115</v>
      </c>
      <c r="AS102" s="395">
        <v>0.28022665741653202</v>
      </c>
    </row>
    <row r="103" spans="2:45" x14ac:dyDescent="0.25">
      <c r="B103" t="s">
        <v>112</v>
      </c>
      <c r="C103" s="395">
        <v>0.121051751800117</v>
      </c>
      <c r="D103" s="395">
        <v>0.12881317946104501</v>
      </c>
      <c r="E103" s="395">
        <v>0.110916371159255</v>
      </c>
      <c r="F103" s="395"/>
      <c r="G103" s="395">
        <v>0.11429266117961601</v>
      </c>
      <c r="H103" s="395">
        <v>0.140189380678648</v>
      </c>
      <c r="I103" s="395">
        <v>1.8369307110261399E-2</v>
      </c>
      <c r="J103" s="395">
        <v>7.7746183662359594E-2</v>
      </c>
      <c r="K103" s="395">
        <v>0.13427643139637599</v>
      </c>
      <c r="L103" s="395">
        <v>0.21863498705482701</v>
      </c>
      <c r="M103" s="395"/>
      <c r="N103" s="395">
        <v>9.6834436714216696E-2</v>
      </c>
      <c r="O103" s="395">
        <v>0.13261715112377101</v>
      </c>
      <c r="P103" s="395">
        <v>0.136103795564849</v>
      </c>
      <c r="Q103" s="395">
        <v>0.123858240357895</v>
      </c>
      <c r="R103" s="395"/>
      <c r="S103" s="395">
        <v>0.108249255954773</v>
      </c>
      <c r="T103" s="395">
        <v>0.109168277147591</v>
      </c>
      <c r="U103" s="395">
        <v>5.82452317919206E-2</v>
      </c>
      <c r="V103" s="395">
        <v>6.3052765637770805E-2</v>
      </c>
      <c r="W103" s="395">
        <v>0.112586044607666</v>
      </c>
      <c r="X103" s="395">
        <v>0.18603302277269601</v>
      </c>
      <c r="Y103" s="395">
        <v>0.158262123573396</v>
      </c>
      <c r="Z103" s="395">
        <v>0.155327811496558</v>
      </c>
      <c r="AA103" s="395">
        <v>0.135899035095154</v>
      </c>
      <c r="AB103" s="395">
        <v>8.3648178914108806E-2</v>
      </c>
      <c r="AC103" s="395">
        <v>0.15584715859569401</v>
      </c>
      <c r="AD103" s="395">
        <v>0.24390882560482899</v>
      </c>
      <c r="AE103" s="395"/>
      <c r="AF103" s="395">
        <v>0.18147596006532199</v>
      </c>
      <c r="AG103" s="395">
        <v>0.123232559224254</v>
      </c>
      <c r="AH103" s="395">
        <v>0.11581838806143301</v>
      </c>
      <c r="AI103" s="395">
        <v>0.10782013525907599</v>
      </c>
      <c r="AJ103" s="395">
        <v>8.1200205199081693E-2</v>
      </c>
      <c r="AK103" s="395">
        <v>3.5978158379573202E-2</v>
      </c>
      <c r="AL103" s="395"/>
      <c r="AM103" s="395">
        <v>0.12625555109210401</v>
      </c>
      <c r="AN103" s="395">
        <v>0.122945350604621</v>
      </c>
      <c r="AO103" s="395">
        <v>0.103711611045504</v>
      </c>
      <c r="AP103" s="395"/>
      <c r="AQ103" s="395">
        <v>0.15500095752987</v>
      </c>
      <c r="AR103" s="395">
        <v>0.116424464455352</v>
      </c>
      <c r="AS103" s="395">
        <v>0.110782532011989</v>
      </c>
    </row>
    <row r="104" spans="2:45" x14ac:dyDescent="0.25">
      <c r="B104" t="s">
        <v>113</v>
      </c>
      <c r="C104" s="395">
        <v>0.120900787557012</v>
      </c>
      <c r="D104" s="395">
        <v>0.10970739034758099</v>
      </c>
      <c r="E104" s="395">
        <v>0.131387040584964</v>
      </c>
      <c r="F104" s="395"/>
      <c r="G104" s="395">
        <v>0.146136701844885</v>
      </c>
      <c r="H104" s="395">
        <v>0.11470278118475299</v>
      </c>
      <c r="I104" s="395">
        <v>8.4418996721471601E-2</v>
      </c>
      <c r="J104" s="395">
        <v>0.117961517715769</v>
      </c>
      <c r="K104" s="395">
        <v>0.110179123352007</v>
      </c>
      <c r="L104" s="395">
        <v>0.14810882821608901</v>
      </c>
      <c r="M104" s="395"/>
      <c r="N104" s="395">
        <v>0.134484663748453</v>
      </c>
      <c r="O104" s="395">
        <v>0.12872640928214499</v>
      </c>
      <c r="P104" s="395">
        <v>0.12662524392374699</v>
      </c>
      <c r="Q104" s="395">
        <v>9.0972387837990207E-2</v>
      </c>
      <c r="R104" s="395"/>
      <c r="S104" s="395">
        <v>9.6368687550750606E-2</v>
      </c>
      <c r="T104" s="395">
        <v>0.104098389616541</v>
      </c>
      <c r="U104" s="395">
        <v>0.101098397976513</v>
      </c>
      <c r="V104" s="395">
        <v>0.151446470398129</v>
      </c>
      <c r="W104" s="395">
        <v>0.123493202538711</v>
      </c>
      <c r="X104" s="395">
        <v>0.17582723034075501</v>
      </c>
      <c r="Y104" s="395">
        <v>0.131718165054304</v>
      </c>
      <c r="Z104" s="395">
        <v>0.11887001253722899</v>
      </c>
      <c r="AA104" s="395">
        <v>0.113308326415571</v>
      </c>
      <c r="AB104" s="395">
        <v>0.155289478394536</v>
      </c>
      <c r="AC104" s="395">
        <v>8.6278178671425898E-2</v>
      </c>
      <c r="AD104" s="395">
        <v>6.6823202599915102E-2</v>
      </c>
      <c r="AE104" s="395"/>
      <c r="AF104" s="395">
        <v>8.4522174281702403E-2</v>
      </c>
      <c r="AG104" s="395">
        <v>0.107750457740464</v>
      </c>
      <c r="AH104" s="395">
        <v>4.5607364774163002E-2</v>
      </c>
      <c r="AI104" s="395">
        <v>0.116704631556219</v>
      </c>
      <c r="AJ104" s="395">
        <v>0.31021069349466401</v>
      </c>
      <c r="AK104" s="395">
        <v>0.16099889502648801</v>
      </c>
      <c r="AL104" s="395"/>
      <c r="AM104" s="395">
        <v>0.129753476056331</v>
      </c>
      <c r="AN104" s="395">
        <v>0.10972605574488301</v>
      </c>
      <c r="AO104" s="395">
        <v>0.125797877560861</v>
      </c>
      <c r="AP104" s="395"/>
      <c r="AQ104" s="395">
        <v>0.108305750681316</v>
      </c>
      <c r="AR104" s="395">
        <v>0.13215595077075301</v>
      </c>
      <c r="AS104" s="395">
        <v>6.8231630006475003E-2</v>
      </c>
    </row>
    <row r="105" spans="2:45" x14ac:dyDescent="0.25">
      <c r="B105" t="s">
        <v>114</v>
      </c>
      <c r="C105" s="395">
        <v>0.186959215153707</v>
      </c>
      <c r="D105" s="395">
        <v>0.19622887789996299</v>
      </c>
      <c r="E105" s="395">
        <v>0.175877720208756</v>
      </c>
      <c r="F105" s="395"/>
      <c r="G105" s="395">
        <v>0.13861210590277301</v>
      </c>
      <c r="H105" s="395">
        <v>0.17619116332710799</v>
      </c>
      <c r="I105" s="395">
        <v>0.14908408290012801</v>
      </c>
      <c r="J105" s="395">
        <v>0.211687910959137</v>
      </c>
      <c r="K105" s="395">
        <v>0.218647909218393</v>
      </c>
      <c r="L105" s="395">
        <v>0.21742203689321499</v>
      </c>
      <c r="M105" s="395"/>
      <c r="N105" s="395">
        <v>0.191120171681368</v>
      </c>
      <c r="O105" s="395">
        <v>0.20298726452236299</v>
      </c>
      <c r="P105" s="395">
        <v>0.145008123017933</v>
      </c>
      <c r="Q105" s="395">
        <v>0.19729636352118601</v>
      </c>
      <c r="R105" s="395"/>
      <c r="S105" s="395">
        <v>0.33619434667404902</v>
      </c>
      <c r="T105" s="395">
        <v>0.226480904352549</v>
      </c>
      <c r="U105" s="395">
        <v>6.4479301173434006E-2</v>
      </c>
      <c r="V105" s="395">
        <v>0.123062855610664</v>
      </c>
      <c r="W105" s="395">
        <v>0.196470884497943</v>
      </c>
      <c r="X105" s="395">
        <v>0.119412651209012</v>
      </c>
      <c r="Y105" s="395">
        <v>0.15432041813557101</v>
      </c>
      <c r="Z105" s="395">
        <v>0.20864553363060701</v>
      </c>
      <c r="AA105" s="395">
        <v>0.19743457027688999</v>
      </c>
      <c r="AB105" s="395">
        <v>0.14107473589341599</v>
      </c>
      <c r="AC105" s="395">
        <v>0.171696295968959</v>
      </c>
      <c r="AD105" s="395">
        <v>0.1822598068115</v>
      </c>
      <c r="AE105" s="395"/>
      <c r="AF105" s="395">
        <v>0.187308767922306</v>
      </c>
      <c r="AG105" s="395">
        <v>0.25170432260797598</v>
      </c>
      <c r="AH105" s="395">
        <v>0.20168719661263801</v>
      </c>
      <c r="AI105" s="395">
        <v>0.15831983945874201</v>
      </c>
      <c r="AJ105" s="395">
        <v>0.10394103486185</v>
      </c>
      <c r="AK105" s="395">
        <v>8.3923578895917395E-2</v>
      </c>
      <c r="AL105" s="395"/>
      <c r="AM105" s="395">
        <v>0.171055175775883</v>
      </c>
      <c r="AN105" s="395">
        <v>0.20477004893242501</v>
      </c>
      <c r="AO105" s="395">
        <v>0.20067908158120601</v>
      </c>
      <c r="AP105" s="395"/>
      <c r="AQ105" s="395">
        <v>0.180837999463727</v>
      </c>
      <c r="AR105" s="395">
        <v>0.19387182276687301</v>
      </c>
      <c r="AS105" s="395">
        <v>0.201492803914991</v>
      </c>
    </row>
    <row r="106" spans="2:45" x14ac:dyDescent="0.25">
      <c r="B106" t="s">
        <v>115</v>
      </c>
      <c r="C106" s="395">
        <v>0.125300704298103</v>
      </c>
      <c r="D106" s="395">
        <v>0.12756941876102201</v>
      </c>
      <c r="E106" s="395">
        <v>0.124566555777891</v>
      </c>
      <c r="F106" s="395"/>
      <c r="G106" s="395">
        <v>0.141218779834237</v>
      </c>
      <c r="H106" s="395">
        <v>0.13708508675869199</v>
      </c>
      <c r="I106" s="395">
        <v>0.16408149831917099</v>
      </c>
      <c r="J106" s="395">
        <v>0.17389013791053901</v>
      </c>
      <c r="K106" s="395">
        <v>0.127830882581351</v>
      </c>
      <c r="L106" s="395">
        <v>3.2965294136501601E-2</v>
      </c>
      <c r="M106" s="395"/>
      <c r="N106" s="395">
        <v>0.12516581189651699</v>
      </c>
      <c r="O106" s="395">
        <v>0.15663615890084701</v>
      </c>
      <c r="P106" s="395">
        <v>0.104895333139741</v>
      </c>
      <c r="Q106" s="395">
        <v>0.11286878088673601</v>
      </c>
      <c r="R106" s="395"/>
      <c r="S106" s="395">
        <v>9.3469284250988993E-2</v>
      </c>
      <c r="T106" s="395">
        <v>0.11609802985803901</v>
      </c>
      <c r="U106" s="395">
        <v>0.13482197882313399</v>
      </c>
      <c r="V106" s="395">
        <v>0.132812610267249</v>
      </c>
      <c r="W106" s="395">
        <v>0.14343744514517301</v>
      </c>
      <c r="X106" s="395">
        <v>0.15561212869513899</v>
      </c>
      <c r="Y106" s="395">
        <v>0.11248853800741</v>
      </c>
      <c r="Z106" s="395">
        <v>0.103166614607486</v>
      </c>
      <c r="AA106" s="395">
        <v>0.14293598653373599</v>
      </c>
      <c r="AB106" s="395">
        <v>8.8427594306579899E-2</v>
      </c>
      <c r="AC106" s="395">
        <v>0.11852770543202699</v>
      </c>
      <c r="AD106" s="395">
        <v>0.24621957352829699</v>
      </c>
      <c r="AE106" s="395"/>
      <c r="AF106" s="395">
        <v>9.4280275551087395E-2</v>
      </c>
      <c r="AG106" s="395">
        <v>0.18485409039783299</v>
      </c>
      <c r="AH106" s="395">
        <v>0.106220559076804</v>
      </c>
      <c r="AI106" s="395">
        <v>9.7985715618588903E-2</v>
      </c>
      <c r="AJ106" s="395">
        <v>0.10616069484779</v>
      </c>
      <c r="AK106" s="395">
        <v>0.112898529549563</v>
      </c>
      <c r="AL106" s="395"/>
      <c r="AM106" s="395">
        <v>0.110236870774348</v>
      </c>
      <c r="AN106" s="395">
        <v>0.13813998890490201</v>
      </c>
      <c r="AO106" s="395">
        <v>0.13934171701583001</v>
      </c>
      <c r="AP106" s="395"/>
      <c r="AQ106" s="395">
        <v>0.108353188590726</v>
      </c>
      <c r="AR106" s="395">
        <v>0.154069199312138</v>
      </c>
      <c r="AS106" s="395">
        <v>0.19990545042383201</v>
      </c>
    </row>
    <row r="107" spans="2:45" x14ac:dyDescent="0.25">
      <c r="B107" t="s">
        <v>116</v>
      </c>
      <c r="C107" s="395">
        <v>8.3467062388229304E-2</v>
      </c>
      <c r="D107" s="395">
        <v>8.5762206805702401E-2</v>
      </c>
      <c r="E107" s="395">
        <v>8.2212586487106401E-2</v>
      </c>
      <c r="F107" s="395"/>
      <c r="G107" s="395">
        <v>7.0194080316037993E-2</v>
      </c>
      <c r="H107" s="395">
        <v>0.13137790181079401</v>
      </c>
      <c r="I107" s="395">
        <v>8.7692916141851193E-2</v>
      </c>
      <c r="J107" s="395">
        <v>7.4145597388106305E-2</v>
      </c>
      <c r="K107" s="395">
        <v>9.5661596612908795E-2</v>
      </c>
      <c r="L107" s="395">
        <v>4.8954473546481102E-2</v>
      </c>
      <c r="M107" s="395"/>
      <c r="N107" s="395">
        <v>5.9026720259306199E-2</v>
      </c>
      <c r="O107" s="395">
        <v>9.0084757156402198E-2</v>
      </c>
      <c r="P107" s="395">
        <v>0.101663671330271</v>
      </c>
      <c r="Q107" s="395">
        <v>8.8283421023241701E-2</v>
      </c>
      <c r="R107" s="395"/>
      <c r="S107" s="395">
        <v>5.3510682735006102E-2</v>
      </c>
      <c r="T107" s="395">
        <v>4.3574645089227898E-2</v>
      </c>
      <c r="U107" s="395">
        <v>6.5584382933123297E-2</v>
      </c>
      <c r="V107" s="395">
        <v>4.5523314663812202E-2</v>
      </c>
      <c r="W107" s="395">
        <v>0.123484792093253</v>
      </c>
      <c r="X107" s="395">
        <v>5.00745522923738E-2</v>
      </c>
      <c r="Y107" s="395">
        <v>0.158712516779936</v>
      </c>
      <c r="Z107" s="395">
        <v>0.10157528525064</v>
      </c>
      <c r="AA107" s="395">
        <v>0.14984269618342899</v>
      </c>
      <c r="AB107" s="395">
        <v>6.3567116575039606E-2</v>
      </c>
      <c r="AC107" s="395">
        <v>0.13481711666086901</v>
      </c>
      <c r="AD107" s="395">
        <v>7.1404805463009299E-2</v>
      </c>
      <c r="AE107" s="395"/>
      <c r="AF107" s="395">
        <v>6.8017492089762599E-2</v>
      </c>
      <c r="AG107" s="395">
        <v>9.06780906847897E-2</v>
      </c>
      <c r="AH107" s="395">
        <v>0.13966639469870401</v>
      </c>
      <c r="AI107" s="395">
        <v>9.1282031985678594E-2</v>
      </c>
      <c r="AJ107" s="395">
        <v>2.5729179799923101E-2</v>
      </c>
      <c r="AK107" s="395">
        <v>4.4714915177704297E-2</v>
      </c>
      <c r="AL107" s="395"/>
      <c r="AM107" s="395">
        <v>8.2384469429719498E-2</v>
      </c>
      <c r="AN107" s="395">
        <v>9.1434502824169706E-2</v>
      </c>
      <c r="AO107" s="395">
        <v>8.5973447150246796E-2</v>
      </c>
      <c r="AP107" s="395"/>
      <c r="AQ107" s="395">
        <v>7.1346750955153096E-2</v>
      </c>
      <c r="AR107" s="395">
        <v>7.8402338808607197E-2</v>
      </c>
      <c r="AS107" s="395">
        <v>0.136057463458304</v>
      </c>
    </row>
    <row r="108" spans="2:45" x14ac:dyDescent="0.25">
      <c r="B108" t="s">
        <v>117</v>
      </c>
      <c r="C108" s="395">
        <v>6.5196350841633194E-2</v>
      </c>
      <c r="D108" s="395">
        <v>7.0337678508712906E-2</v>
      </c>
      <c r="E108" s="395">
        <v>5.9073691975736101E-2</v>
      </c>
      <c r="F108" s="395"/>
      <c r="G108" s="395">
        <v>8.7338786478961997E-2</v>
      </c>
      <c r="H108" s="395">
        <v>7.7777846133339004E-2</v>
      </c>
      <c r="I108" s="395">
        <v>6.2441787320990601E-2</v>
      </c>
      <c r="J108" s="395">
        <v>4.7350296237566702E-2</v>
      </c>
      <c r="K108" s="395">
        <v>6.5733410906142903E-2</v>
      </c>
      <c r="L108" s="395">
        <v>5.6366690110512201E-2</v>
      </c>
      <c r="M108" s="395"/>
      <c r="N108" s="395">
        <v>9.0734785829018005E-2</v>
      </c>
      <c r="O108" s="395">
        <v>6.8271924200568504E-2</v>
      </c>
      <c r="P108" s="395">
        <v>4.3450335784339301E-2</v>
      </c>
      <c r="Q108" s="395">
        <v>5.46381125789005E-2</v>
      </c>
      <c r="R108" s="395"/>
      <c r="S108" s="395">
        <v>0.115909629189528</v>
      </c>
      <c r="T108" s="395">
        <v>7.5121595796656906E-2</v>
      </c>
      <c r="U108" s="395">
        <v>6.8473952066999799E-2</v>
      </c>
      <c r="V108" s="395">
        <v>6.1255471097991898E-2</v>
      </c>
      <c r="W108" s="395">
        <v>4.52953863255613E-2</v>
      </c>
      <c r="X108" s="395">
        <v>5.34097045383446E-2</v>
      </c>
      <c r="Y108" s="395">
        <v>5.9991263337237699E-2</v>
      </c>
      <c r="Z108" s="395">
        <v>2.5917604025006698E-2</v>
      </c>
      <c r="AA108" s="395">
        <v>6.0683318101291399E-2</v>
      </c>
      <c r="AB108" s="395">
        <v>6.3863336122597605E-2</v>
      </c>
      <c r="AC108" s="395">
        <v>2.0410185765540101E-2</v>
      </c>
      <c r="AD108" s="395">
        <v>3.3074083743735501E-2</v>
      </c>
      <c r="AE108" s="395"/>
      <c r="AF108" s="395">
        <v>0.119827069324952</v>
      </c>
      <c r="AG108" s="395">
        <v>6.9216910045253405E-2</v>
      </c>
      <c r="AH108" s="395">
        <v>5.1914752496876798E-2</v>
      </c>
      <c r="AI108" s="395">
        <v>3.44720420237518E-2</v>
      </c>
      <c r="AJ108" s="395">
        <v>1.5923545463874301E-2</v>
      </c>
      <c r="AK108" s="395">
        <v>7.8124626244870904E-2</v>
      </c>
      <c r="AL108" s="395"/>
      <c r="AM108" s="395">
        <v>5.0988160582446498E-2</v>
      </c>
      <c r="AN108" s="395">
        <v>7.8956990548283507E-2</v>
      </c>
      <c r="AO108" s="395">
        <v>6.1084468630736098E-2</v>
      </c>
      <c r="AP108" s="395"/>
      <c r="AQ108" s="395">
        <v>8.1234282936587895E-2</v>
      </c>
      <c r="AR108" s="395">
        <v>7.3546828775611806E-2</v>
      </c>
      <c r="AS108" s="395">
        <v>5.0113581174249799E-2</v>
      </c>
    </row>
    <row r="109" spans="2:45" x14ac:dyDescent="0.25">
      <c r="B109" t="s">
        <v>99</v>
      </c>
      <c r="C109" s="395">
        <v>1.44999555790597E-2</v>
      </c>
      <c r="D109" s="395">
        <v>1.3613203428150899E-2</v>
      </c>
      <c r="E109" s="395">
        <v>1.35155928562467E-2</v>
      </c>
      <c r="F109" s="395"/>
      <c r="G109" s="395">
        <v>7.2778223859428096E-3</v>
      </c>
      <c r="H109" s="395">
        <v>1.19726885083037E-2</v>
      </c>
      <c r="I109" s="395">
        <v>1.1326922915032501E-2</v>
      </c>
      <c r="J109" s="395">
        <v>5.2312936862037298E-3</v>
      </c>
      <c r="K109" s="395">
        <v>3.3243552649631497E-2</v>
      </c>
      <c r="L109" s="395">
        <v>1.8886034257480401E-2</v>
      </c>
      <c r="M109" s="395"/>
      <c r="N109" s="395">
        <v>2.12320661426121E-2</v>
      </c>
      <c r="O109" s="395">
        <v>2.12484295195518E-2</v>
      </c>
      <c r="P109" s="395">
        <v>1.02317106552367E-2</v>
      </c>
      <c r="Q109" s="395">
        <v>4.2399580845186103E-3</v>
      </c>
      <c r="R109" s="395"/>
      <c r="S109" s="395">
        <v>2.7371727816054001E-2</v>
      </c>
      <c r="T109" s="395">
        <v>4.2699575127861503E-2</v>
      </c>
      <c r="U109" s="395">
        <v>0</v>
      </c>
      <c r="V109" s="395">
        <v>1.13447375464158E-2</v>
      </c>
      <c r="W109" s="395">
        <v>0</v>
      </c>
      <c r="X109" s="395">
        <v>1.38880978855399E-2</v>
      </c>
      <c r="Y109" s="395">
        <v>1.18771094425997E-2</v>
      </c>
      <c r="Z109" s="395">
        <v>0</v>
      </c>
      <c r="AA109" s="395">
        <v>8.3052131856733696E-3</v>
      </c>
      <c r="AB109" s="395">
        <v>9.6620223174959403E-3</v>
      </c>
      <c r="AC109" s="395">
        <v>0</v>
      </c>
      <c r="AD109" s="395">
        <v>0</v>
      </c>
      <c r="AE109" s="395"/>
      <c r="AF109" s="395">
        <v>2.4162750961765098E-2</v>
      </c>
      <c r="AG109" s="395">
        <v>6.9194276913829896E-3</v>
      </c>
      <c r="AH109" s="395">
        <v>3.8566445442311498E-2</v>
      </c>
      <c r="AI109" s="395">
        <v>9.8856071877722104E-3</v>
      </c>
      <c r="AJ109" s="395">
        <v>0</v>
      </c>
      <c r="AK109" s="395">
        <v>0</v>
      </c>
      <c r="AL109" s="395"/>
      <c r="AM109" s="395">
        <v>1.44363186717891E-2</v>
      </c>
      <c r="AN109" s="395">
        <v>1.3059331301720999E-2</v>
      </c>
      <c r="AO109" s="395">
        <v>1.7577203683998802E-2</v>
      </c>
      <c r="AP109" s="395"/>
      <c r="AQ109" s="395">
        <v>1.22671763372119E-2</v>
      </c>
      <c r="AR109" s="395">
        <v>9.9445470276491796E-3</v>
      </c>
      <c r="AS109" s="395">
        <v>2.6100478520562999E-2</v>
      </c>
    </row>
    <row r="110" spans="2:45" x14ac:dyDescent="0.25">
      <c r="B110" t="s">
        <v>118</v>
      </c>
      <c r="C110" s="395">
        <v>2.51876904268203E-2</v>
      </c>
      <c r="D110" s="395">
        <v>1.5795774139926399E-2</v>
      </c>
      <c r="E110" s="395">
        <v>3.4656393041191301E-2</v>
      </c>
      <c r="F110" s="395"/>
      <c r="G110" s="395">
        <v>4.4081501510831698E-2</v>
      </c>
      <c r="H110" s="395">
        <v>2.5285816796808799E-2</v>
      </c>
      <c r="I110" s="395">
        <v>1.67180807231165E-2</v>
      </c>
      <c r="J110" s="395">
        <v>3.6040839843885002E-2</v>
      </c>
      <c r="K110" s="395">
        <v>2.1045114924872401E-2</v>
      </c>
      <c r="L110" s="395">
        <v>1.3379457813523199E-2</v>
      </c>
      <c r="M110" s="395"/>
      <c r="N110" s="395">
        <v>1.9546180670464999E-2</v>
      </c>
      <c r="O110" s="395">
        <v>2.5367744800098901E-2</v>
      </c>
      <c r="P110" s="395">
        <v>2.7287126223834501E-2</v>
      </c>
      <c r="Q110" s="395">
        <v>2.9630990759599699E-2</v>
      </c>
      <c r="R110" s="395"/>
      <c r="S110" s="395">
        <v>1.9657191193393899E-2</v>
      </c>
      <c r="T110" s="395">
        <v>3.5270776940080302E-2</v>
      </c>
      <c r="U110" s="395">
        <v>2.3277431831868999E-2</v>
      </c>
      <c r="V110" s="395">
        <v>2.14627627670303E-2</v>
      </c>
      <c r="W110" s="395">
        <v>2.51820989575092E-2</v>
      </c>
      <c r="X110" s="395">
        <v>1.4430921071606E-2</v>
      </c>
      <c r="Y110" s="395">
        <v>1.1553493087220999E-2</v>
      </c>
      <c r="Z110" s="395">
        <v>2.5134615287502101E-2</v>
      </c>
      <c r="AA110" s="395">
        <v>6.0840771239034801E-2</v>
      </c>
      <c r="AB110" s="395">
        <v>0</v>
      </c>
      <c r="AC110" s="395">
        <v>2.2657264409533601E-2</v>
      </c>
      <c r="AD110" s="395">
        <v>3.5425018947718601E-2</v>
      </c>
      <c r="AE110" s="395"/>
      <c r="AF110" s="395">
        <v>2.4050256303358102E-2</v>
      </c>
      <c r="AG110" s="395">
        <v>1.6859549629106699E-2</v>
      </c>
      <c r="AH110" s="395">
        <v>5.2658540804613997E-2</v>
      </c>
      <c r="AI110" s="395">
        <v>3.0277803464636901E-2</v>
      </c>
      <c r="AJ110" s="395">
        <v>7.6724990192319998E-3</v>
      </c>
      <c r="AK110" s="395">
        <v>1.7374946663648801E-2</v>
      </c>
      <c r="AL110" s="395"/>
      <c r="AM110" s="395">
        <v>2.8208905039894799E-2</v>
      </c>
      <c r="AN110" s="395">
        <v>2.20499383673807E-2</v>
      </c>
      <c r="AO110" s="395">
        <v>2.9435151745415299E-2</v>
      </c>
      <c r="AP110" s="395"/>
      <c r="AQ110" s="395">
        <v>1.4974750251452401E-2</v>
      </c>
      <c r="AR110" s="395">
        <v>2.25535891851898E-2</v>
      </c>
      <c r="AS110" s="395">
        <v>0</v>
      </c>
    </row>
    <row r="111" spans="2:45" x14ac:dyDescent="0.25">
      <c r="B111" t="s">
        <v>101</v>
      </c>
      <c r="C111" s="395">
        <v>2.9902253929797298E-2</v>
      </c>
      <c r="D111" s="395">
        <v>2.95195765604414E-2</v>
      </c>
      <c r="E111" s="395">
        <v>2.88458508650189E-2</v>
      </c>
      <c r="F111" s="395"/>
      <c r="G111" s="395">
        <v>4.9850824715194801E-2</v>
      </c>
      <c r="H111" s="395">
        <v>5.9747162937682598E-2</v>
      </c>
      <c r="I111" s="395">
        <v>3.2728902242351601E-2</v>
      </c>
      <c r="J111" s="395">
        <v>1.7564547267081398E-2</v>
      </c>
      <c r="K111" s="395">
        <v>2.9595183211997601E-2</v>
      </c>
      <c r="L111" s="395">
        <v>0</v>
      </c>
      <c r="M111" s="395"/>
      <c r="N111" s="395">
        <v>2.86531248989206E-2</v>
      </c>
      <c r="O111" s="395">
        <v>9.9313037154796797E-3</v>
      </c>
      <c r="P111" s="395">
        <v>4.0344772479009E-2</v>
      </c>
      <c r="Q111" s="395">
        <v>4.3256703447533802E-2</v>
      </c>
      <c r="R111" s="395"/>
      <c r="S111" s="395">
        <v>4.0120942802633397E-2</v>
      </c>
      <c r="T111" s="395">
        <v>4.6904351137609303E-2</v>
      </c>
      <c r="U111" s="395">
        <v>3.9492272474340499E-2</v>
      </c>
      <c r="V111" s="395">
        <v>4.1717007552731299E-2</v>
      </c>
      <c r="W111" s="395">
        <v>1.5712060375090601E-2</v>
      </c>
      <c r="X111" s="395">
        <v>2.7257586764884E-2</v>
      </c>
      <c r="Y111" s="395">
        <v>2.29748762299334E-2</v>
      </c>
      <c r="Z111" s="395">
        <v>2.5134615287502101E-2</v>
      </c>
      <c r="AA111" s="395">
        <v>1.86630017428949E-2</v>
      </c>
      <c r="AB111" s="395">
        <v>1.9138186761477001E-2</v>
      </c>
      <c r="AC111" s="395">
        <v>2.0267581179892701E-2</v>
      </c>
      <c r="AD111" s="395">
        <v>0</v>
      </c>
      <c r="AE111" s="395"/>
      <c r="AF111" s="395">
        <v>3.8221154042732297E-2</v>
      </c>
      <c r="AG111" s="395">
        <v>2.72779666355445E-2</v>
      </c>
      <c r="AH111" s="395">
        <v>3.2946515466696802E-2</v>
      </c>
      <c r="AI111" s="395">
        <v>2.8438416729504399E-2</v>
      </c>
      <c r="AJ111" s="395">
        <v>2.7446783901100499E-2</v>
      </c>
      <c r="AK111" s="395">
        <v>1.6373375239201699E-2</v>
      </c>
      <c r="AL111" s="395"/>
      <c r="AM111" s="395">
        <v>1.57857083501548E-2</v>
      </c>
      <c r="AN111" s="395">
        <v>2.4304091609289299E-2</v>
      </c>
      <c r="AO111" s="395">
        <v>6.0056587792982799E-2</v>
      </c>
      <c r="AP111" s="395"/>
      <c r="AQ111" s="395">
        <v>1.0995404673199901E-2</v>
      </c>
      <c r="AR111" s="395">
        <v>2.0326221810843498E-2</v>
      </c>
      <c r="AS111" s="395">
        <v>2.4711071355518099E-2</v>
      </c>
    </row>
    <row r="112" spans="2:45" x14ac:dyDescent="0.25">
      <c r="C112" s="395"/>
      <c r="D112" s="395"/>
      <c r="E112" s="395"/>
      <c r="F112" s="395"/>
      <c r="G112" s="395"/>
      <c r="H112" s="395"/>
      <c r="I112" s="395"/>
      <c r="J112" s="395"/>
      <c r="K112" s="395"/>
      <c r="L112" s="395"/>
      <c r="M112" s="395"/>
      <c r="N112" s="395"/>
      <c r="O112" s="395"/>
      <c r="P112" s="395"/>
      <c r="Q112" s="395"/>
      <c r="R112" s="395"/>
      <c r="S112" s="395"/>
      <c r="T112" s="395"/>
      <c r="U112" s="395"/>
      <c r="V112" s="395"/>
      <c r="W112" s="395"/>
      <c r="X112" s="395"/>
      <c r="Y112" s="395"/>
      <c r="Z112" s="395"/>
      <c r="AA112" s="395"/>
      <c r="AB112" s="395"/>
      <c r="AC112" s="395"/>
      <c r="AD112" s="395"/>
      <c r="AE112" s="395"/>
      <c r="AF112" s="395"/>
      <c r="AG112" s="395"/>
      <c r="AH112" s="395"/>
      <c r="AI112" s="395"/>
      <c r="AJ112" s="395"/>
      <c r="AK112" s="395"/>
      <c r="AL112" s="395"/>
      <c r="AM112" s="395"/>
      <c r="AN112" s="395"/>
      <c r="AO112" s="395"/>
      <c r="AP112" s="395"/>
      <c r="AQ112" s="395"/>
      <c r="AR112" s="395"/>
      <c r="AS112" s="395"/>
    </row>
    <row r="113" spans="2:45" x14ac:dyDescent="0.25">
      <c r="B113" s="2" t="s">
        <v>135</v>
      </c>
      <c r="C113" s="395"/>
      <c r="D113" s="395"/>
      <c r="E113" s="395"/>
      <c r="F113" s="395"/>
      <c r="G113" s="395"/>
      <c r="H113" s="395"/>
      <c r="I113" s="395"/>
      <c r="J113" s="395"/>
      <c r="K113" s="395"/>
      <c r="L113" s="395"/>
      <c r="M113" s="395"/>
      <c r="N113" s="395"/>
      <c r="O113" s="395"/>
      <c r="P113" s="395"/>
      <c r="Q113" s="395"/>
      <c r="R113" s="395"/>
      <c r="S113" s="395"/>
      <c r="T113" s="395"/>
      <c r="U113" s="395"/>
      <c r="V113" s="395"/>
      <c r="W113" s="395"/>
      <c r="X113" s="395"/>
      <c r="Y113" s="395"/>
      <c r="Z113" s="395"/>
      <c r="AA113" s="395"/>
      <c r="AB113" s="395"/>
      <c r="AC113" s="395"/>
      <c r="AD113" s="395"/>
      <c r="AE113" s="395"/>
      <c r="AF113" s="395"/>
      <c r="AG113" s="395"/>
      <c r="AH113" s="395"/>
      <c r="AI113" s="395"/>
      <c r="AJ113" s="395"/>
      <c r="AK113" s="395"/>
      <c r="AL113" s="395"/>
      <c r="AM113" s="395"/>
      <c r="AN113" s="395"/>
      <c r="AO113" s="395"/>
      <c r="AP113" s="395"/>
      <c r="AQ113" s="395"/>
      <c r="AR113" s="395"/>
      <c r="AS113" s="395"/>
    </row>
    <row r="114" spans="2:45" x14ac:dyDescent="0.25">
      <c r="B114" s="394" t="s">
        <v>68</v>
      </c>
      <c r="C114" s="395"/>
      <c r="D114" s="395"/>
      <c r="E114" s="395"/>
      <c r="F114" s="395"/>
      <c r="G114" s="395"/>
      <c r="H114" s="395"/>
      <c r="I114" s="395"/>
      <c r="J114" s="395"/>
      <c r="K114" s="395"/>
      <c r="L114" s="395"/>
      <c r="M114" s="395"/>
      <c r="N114" s="395"/>
      <c r="O114" s="395"/>
      <c r="P114" s="395"/>
      <c r="Q114" s="395"/>
      <c r="R114" s="395"/>
      <c r="S114" s="395"/>
      <c r="T114" s="395"/>
      <c r="U114" s="395"/>
      <c r="V114" s="395"/>
      <c r="W114" s="395"/>
      <c r="X114" s="395"/>
      <c r="Y114" s="395"/>
      <c r="Z114" s="395"/>
      <c r="AA114" s="395"/>
      <c r="AB114" s="395"/>
      <c r="AC114" s="395"/>
      <c r="AD114" s="395"/>
      <c r="AE114" s="395"/>
      <c r="AF114" s="395"/>
      <c r="AG114" s="395"/>
      <c r="AH114" s="395"/>
      <c r="AI114" s="395"/>
      <c r="AJ114" s="395"/>
      <c r="AK114" s="395"/>
      <c r="AL114" s="395"/>
      <c r="AM114" s="395"/>
      <c r="AN114" s="395"/>
      <c r="AO114" s="395"/>
      <c r="AP114" s="395"/>
      <c r="AQ114" s="395"/>
      <c r="AR114" s="395"/>
      <c r="AS114" s="395"/>
    </row>
    <row r="115" spans="2:45" x14ac:dyDescent="0.25">
      <c r="B115" t="s">
        <v>120</v>
      </c>
      <c r="C115" s="395">
        <v>9.3551041016145003E-2</v>
      </c>
      <c r="D115" s="395">
        <v>9.4789124218950901E-2</v>
      </c>
      <c r="E115" s="395">
        <v>9.3447960915775299E-2</v>
      </c>
      <c r="F115" s="395"/>
      <c r="G115" s="395">
        <v>9.6585283585000195E-2</v>
      </c>
      <c r="H115" s="395">
        <v>7.9572281831258196E-2</v>
      </c>
      <c r="I115" s="395">
        <v>0.115538086141801</v>
      </c>
      <c r="J115" s="395">
        <v>0.123641178558795</v>
      </c>
      <c r="K115" s="395">
        <v>7.0055475085532101E-2</v>
      </c>
      <c r="L115" s="395">
        <v>7.6739619839107695E-2</v>
      </c>
      <c r="M115" s="395"/>
      <c r="N115" s="395">
        <v>0.109170722810545</v>
      </c>
      <c r="O115" s="395">
        <v>7.8145964158094203E-2</v>
      </c>
      <c r="P115" s="395">
        <v>6.4180518311745996E-2</v>
      </c>
      <c r="Q115" s="395">
        <v>0.119940383875258</v>
      </c>
      <c r="R115" s="395"/>
      <c r="S115" s="395">
        <v>0.12363009621118</v>
      </c>
      <c r="T115" s="395">
        <v>5.5971985350247201E-2</v>
      </c>
      <c r="U115" s="395">
        <v>0.11258000547220801</v>
      </c>
      <c r="V115" s="395">
        <v>0.127050086918303</v>
      </c>
      <c r="W115" s="395">
        <v>6.9531187493326096E-2</v>
      </c>
      <c r="X115" s="395">
        <v>9.8811450741852894E-2</v>
      </c>
      <c r="Y115" s="395">
        <v>4.4962565582844102E-2</v>
      </c>
      <c r="Z115" s="395">
        <v>0</v>
      </c>
      <c r="AA115" s="395">
        <v>0.100830394729851</v>
      </c>
      <c r="AB115" s="395">
        <v>7.7681604742475804E-2</v>
      </c>
      <c r="AC115" s="395">
        <v>0.19436607056011501</v>
      </c>
      <c r="AD115" s="395">
        <v>0.11455860222809</v>
      </c>
      <c r="AE115" s="395"/>
      <c r="AF115" s="395">
        <v>5.3377309322897103E-2</v>
      </c>
      <c r="AG115" s="395">
        <v>0.12448865165364099</v>
      </c>
      <c r="AH115" s="395">
        <v>0.105765835595672</v>
      </c>
      <c r="AI115" s="395">
        <v>8.1282887301207807E-2</v>
      </c>
      <c r="AJ115" s="395">
        <v>0.116867750603954</v>
      </c>
      <c r="AK115" s="395">
        <v>4.9466637940907998E-2</v>
      </c>
      <c r="AL115" s="395"/>
      <c r="AM115" s="395">
        <v>9.0912402300964604E-2</v>
      </c>
      <c r="AN115" s="395">
        <v>0.10206977668780499</v>
      </c>
      <c r="AO115" s="395">
        <v>7.2522261249656994E-2</v>
      </c>
      <c r="AP115" s="395"/>
      <c r="AQ115" s="395">
        <v>7.8042772974286995E-2</v>
      </c>
      <c r="AR115" s="395">
        <v>0.113727987403763</v>
      </c>
      <c r="AS115" s="395">
        <v>0.13807564218511101</v>
      </c>
    </row>
    <row r="116" spans="2:45" x14ac:dyDescent="0.25">
      <c r="B116" t="s">
        <v>121</v>
      </c>
      <c r="C116" s="395">
        <v>0.10241249670548</v>
      </c>
      <c r="D116" s="395">
        <v>0.105560056701613</v>
      </c>
      <c r="E116" s="395">
        <v>9.6562098921203099E-2</v>
      </c>
      <c r="F116" s="395"/>
      <c r="G116" s="395">
        <v>0.10852481054912801</v>
      </c>
      <c r="H116" s="395">
        <v>0.13738871424458399</v>
      </c>
      <c r="I116" s="395">
        <v>9.2585799974279598E-2</v>
      </c>
      <c r="J116" s="395">
        <v>8.5284499342603196E-2</v>
      </c>
      <c r="K116" s="395">
        <v>0.115195301794116</v>
      </c>
      <c r="L116" s="395">
        <v>8.2824021466462602E-2</v>
      </c>
      <c r="M116" s="395"/>
      <c r="N116" s="395">
        <v>0.100118842881269</v>
      </c>
      <c r="O116" s="395">
        <v>8.8320404051890206E-2</v>
      </c>
      <c r="P116" s="395">
        <v>0.109462345389796</v>
      </c>
      <c r="Q116" s="395">
        <v>0.10659660868482</v>
      </c>
      <c r="R116" s="395"/>
      <c r="S116" s="395">
        <v>0.173439180623953</v>
      </c>
      <c r="T116" s="395">
        <v>6.9047838841392303E-2</v>
      </c>
      <c r="U116" s="395">
        <v>8.2202224676845695E-2</v>
      </c>
      <c r="V116" s="395">
        <v>6.7162018996637304E-2</v>
      </c>
      <c r="W116" s="395">
        <v>6.9834309236681893E-2</v>
      </c>
      <c r="X116" s="395">
        <v>8.8999174825915003E-2</v>
      </c>
      <c r="Y116" s="395">
        <v>3.7939455105132101E-2</v>
      </c>
      <c r="Z116" s="395">
        <v>0.14417025964883401</v>
      </c>
      <c r="AA116" s="395">
        <v>0.11934124124169899</v>
      </c>
      <c r="AB116" s="395">
        <v>6.5100381448865902E-2</v>
      </c>
      <c r="AC116" s="395">
        <v>0.27112666307454097</v>
      </c>
      <c r="AD116" s="395">
        <v>6.8499102691453997E-2</v>
      </c>
      <c r="AE116" s="395"/>
      <c r="AF116" s="395">
        <v>0.14613873817013401</v>
      </c>
      <c r="AG116" s="395">
        <v>8.8845196278431904E-2</v>
      </c>
      <c r="AH116" s="395">
        <v>0.14755987233097501</v>
      </c>
      <c r="AI116" s="395">
        <v>9.5452607988569194E-2</v>
      </c>
      <c r="AJ116" s="395">
        <v>3.9500345256042402E-2</v>
      </c>
      <c r="AK116" s="395">
        <v>4.6041416340577901E-2</v>
      </c>
      <c r="AL116" s="395"/>
      <c r="AM116" s="395">
        <v>8.8427408596509993E-2</v>
      </c>
      <c r="AN116" s="395">
        <v>0.121596283846111</v>
      </c>
      <c r="AO116" s="395">
        <v>7.3633569798794901E-2</v>
      </c>
      <c r="AP116" s="395"/>
      <c r="AQ116" s="395">
        <v>8.51149235041542E-2</v>
      </c>
      <c r="AR116" s="395">
        <v>0.13969496240030299</v>
      </c>
      <c r="AS116" s="395">
        <v>0.165793905222163</v>
      </c>
    </row>
    <row r="117" spans="2:45" x14ac:dyDescent="0.25">
      <c r="B117" t="s">
        <v>122</v>
      </c>
      <c r="C117" s="395">
        <v>6.2818059813580296E-2</v>
      </c>
      <c r="D117" s="395">
        <v>5.88850746710105E-2</v>
      </c>
      <c r="E117" s="395">
        <v>6.53164958060692E-2</v>
      </c>
      <c r="F117" s="395"/>
      <c r="G117" s="395">
        <v>0.109772782600805</v>
      </c>
      <c r="H117" s="395">
        <v>8.3673304683824903E-2</v>
      </c>
      <c r="I117" s="395">
        <v>7.0940076323655996E-2</v>
      </c>
      <c r="J117" s="395">
        <v>8.5331389408685301E-2</v>
      </c>
      <c r="K117" s="395">
        <v>1.3708409728702299E-2</v>
      </c>
      <c r="L117" s="395">
        <v>2.25676776392746E-2</v>
      </c>
      <c r="M117" s="395"/>
      <c r="N117" s="395">
        <v>7.3981921545598794E-2</v>
      </c>
      <c r="O117" s="395">
        <v>5.17601250665592E-2</v>
      </c>
      <c r="P117" s="395">
        <v>6.4388647942800595E-2</v>
      </c>
      <c r="Q117" s="395">
        <v>6.1888032791294602E-2</v>
      </c>
      <c r="R117" s="395"/>
      <c r="S117" s="395">
        <v>0.13604137282050199</v>
      </c>
      <c r="T117" s="395">
        <v>6.5249853099103999E-2</v>
      </c>
      <c r="U117" s="395">
        <v>8.7959698709980397E-2</v>
      </c>
      <c r="V117" s="395">
        <v>8.1997193494873499E-2</v>
      </c>
      <c r="W117" s="395">
        <v>4.0710562573867203E-2</v>
      </c>
      <c r="X117" s="395">
        <v>1.14643527054992E-2</v>
      </c>
      <c r="Y117" s="395">
        <v>4.8139493926786202E-2</v>
      </c>
      <c r="Z117" s="395">
        <v>2.3436769209513101E-2</v>
      </c>
      <c r="AA117" s="395">
        <v>7.1116690024046497E-2</v>
      </c>
      <c r="AB117" s="395">
        <v>2.0272210030713299E-2</v>
      </c>
      <c r="AC117" s="395">
        <v>0</v>
      </c>
      <c r="AD117" s="395">
        <v>7.91335832803714E-2</v>
      </c>
      <c r="AE117" s="395"/>
      <c r="AF117" s="395">
        <v>0.11027330289998</v>
      </c>
      <c r="AG117" s="395">
        <v>5.8727562036430203E-2</v>
      </c>
      <c r="AH117" s="395">
        <v>5.7183755906329098E-2</v>
      </c>
      <c r="AI117" s="395">
        <v>6.1919520118040097E-2</v>
      </c>
      <c r="AJ117" s="395">
        <v>1.28256089797158E-2</v>
      </c>
      <c r="AK117" s="395">
        <v>3.02983300879387E-2</v>
      </c>
      <c r="AL117" s="395"/>
      <c r="AM117" s="395">
        <v>5.7324617971443302E-2</v>
      </c>
      <c r="AN117" s="395">
        <v>6.7063530115271497E-2</v>
      </c>
      <c r="AO117" s="395">
        <v>6.8783451938834103E-2</v>
      </c>
      <c r="AP117" s="395"/>
      <c r="AQ117" s="395">
        <v>5.6353698750297797E-2</v>
      </c>
      <c r="AR117" s="395">
        <v>8.2837069354230797E-2</v>
      </c>
      <c r="AS117" s="395">
        <v>0</v>
      </c>
    </row>
    <row r="118" spans="2:45" x14ac:dyDescent="0.25">
      <c r="B118" t="s">
        <v>123</v>
      </c>
      <c r="C118" s="395">
        <v>0.210548755611284</v>
      </c>
      <c r="D118" s="395">
        <v>0.192539195891021</v>
      </c>
      <c r="E118" s="395">
        <v>0.228468147941601</v>
      </c>
      <c r="F118" s="395"/>
      <c r="G118" s="395">
        <v>0.145470769536239</v>
      </c>
      <c r="H118" s="395">
        <v>0.15642378503596599</v>
      </c>
      <c r="I118" s="395">
        <v>0.25348036104156701</v>
      </c>
      <c r="J118" s="395">
        <v>0.25590368464711599</v>
      </c>
      <c r="K118" s="395">
        <v>0.15580407967989399</v>
      </c>
      <c r="L118" s="395">
        <v>0.26371576066900299</v>
      </c>
      <c r="M118" s="395"/>
      <c r="N118" s="395">
        <v>0.20872910069172801</v>
      </c>
      <c r="O118" s="395">
        <v>0.239712345971723</v>
      </c>
      <c r="P118" s="395">
        <v>0.191041662500951</v>
      </c>
      <c r="Q118" s="395">
        <v>0.202750065735923</v>
      </c>
      <c r="R118" s="395"/>
      <c r="S118" s="395">
        <v>0.108551262529375</v>
      </c>
      <c r="T118" s="395">
        <v>0.266627359554864</v>
      </c>
      <c r="U118" s="395">
        <v>0.22813392051165801</v>
      </c>
      <c r="V118" s="395">
        <v>0.18032270207836601</v>
      </c>
      <c r="W118" s="395">
        <v>0.248655945614144</v>
      </c>
      <c r="X118" s="395">
        <v>0.18731232933442399</v>
      </c>
      <c r="Y118" s="395">
        <v>0.15691903126162701</v>
      </c>
      <c r="Z118" s="395">
        <v>0.17863779519702699</v>
      </c>
      <c r="AA118" s="395">
        <v>0.205777755225062</v>
      </c>
      <c r="AB118" s="395">
        <v>0.22745659983503799</v>
      </c>
      <c r="AC118" s="395">
        <v>0.46370668532494902</v>
      </c>
      <c r="AD118" s="395">
        <v>0.187194201955591</v>
      </c>
      <c r="AE118" s="395"/>
      <c r="AF118" s="395">
        <v>0.107474686861108</v>
      </c>
      <c r="AG118" s="395">
        <v>0.174453762371202</v>
      </c>
      <c r="AH118" s="395">
        <v>0.20227346762941101</v>
      </c>
      <c r="AI118" s="395">
        <v>0.30829780921824401</v>
      </c>
      <c r="AJ118" s="395">
        <v>0.38892949523099601</v>
      </c>
      <c r="AK118" s="395">
        <v>0.12844116056230601</v>
      </c>
      <c r="AL118" s="395"/>
      <c r="AM118" s="395">
        <v>0.217479653596206</v>
      </c>
      <c r="AN118" s="395">
        <v>0.207159572336128</v>
      </c>
      <c r="AO118" s="395">
        <v>0.18945713479208001</v>
      </c>
      <c r="AP118" s="395"/>
      <c r="AQ118" s="395">
        <v>0.20600797180962299</v>
      </c>
      <c r="AR118" s="395">
        <v>0.19323520354717999</v>
      </c>
      <c r="AS118" s="395">
        <v>0.21491234661758499</v>
      </c>
    </row>
    <row r="119" spans="2:45" x14ac:dyDescent="0.25">
      <c r="B119" t="s">
        <v>124</v>
      </c>
      <c r="C119" s="395">
        <v>0.128613180216224</v>
      </c>
      <c r="D119" s="395">
        <v>0.13326007050992</v>
      </c>
      <c r="E119" s="395">
        <v>0.12344058341104</v>
      </c>
      <c r="F119" s="395"/>
      <c r="G119" s="395">
        <v>9.2738827121823797E-2</v>
      </c>
      <c r="H119" s="395">
        <v>0.17338593442537401</v>
      </c>
      <c r="I119" s="395">
        <v>0.14953144590327599</v>
      </c>
      <c r="J119" s="395">
        <v>0.10997093250123301</v>
      </c>
      <c r="K119" s="395">
        <v>0.130349518287595</v>
      </c>
      <c r="L119" s="395">
        <v>0.112761373271566</v>
      </c>
      <c r="M119" s="395"/>
      <c r="N119" s="395">
        <v>0.13253948993505901</v>
      </c>
      <c r="O119" s="395">
        <v>0.14644535945962101</v>
      </c>
      <c r="P119" s="395">
        <v>9.8999865772415693E-2</v>
      </c>
      <c r="Q119" s="395">
        <v>0.13392358528050399</v>
      </c>
      <c r="R119" s="395"/>
      <c r="S119" s="395">
        <v>0.104923290204197</v>
      </c>
      <c r="T119" s="395">
        <v>0.14749797808822801</v>
      </c>
      <c r="U119" s="395">
        <v>0.171258020331893</v>
      </c>
      <c r="V119" s="395">
        <v>0.11182783036081199</v>
      </c>
      <c r="W119" s="395">
        <v>8.4013687421368999E-2</v>
      </c>
      <c r="X119" s="395">
        <v>8.8853570769728302E-2</v>
      </c>
      <c r="Y119" s="395">
        <v>0.14533785852355099</v>
      </c>
      <c r="Z119" s="395">
        <v>7.2114635001384403E-2</v>
      </c>
      <c r="AA119" s="395">
        <v>0.13837531516948401</v>
      </c>
      <c r="AB119" s="395">
        <v>8.8536126131241899E-2</v>
      </c>
      <c r="AC119" s="395">
        <v>0.31807706623043602</v>
      </c>
      <c r="AD119" s="395">
        <v>0.105580501284444</v>
      </c>
      <c r="AE119" s="395"/>
      <c r="AF119" s="395">
        <v>8.8439770059985004E-2</v>
      </c>
      <c r="AG119" s="395">
        <v>0.12836037794550001</v>
      </c>
      <c r="AH119" s="395">
        <v>0.109461577680793</v>
      </c>
      <c r="AI119" s="395">
        <v>0.12596981231104501</v>
      </c>
      <c r="AJ119" s="395">
        <v>0.198336768955019</v>
      </c>
      <c r="AK119" s="395">
        <v>0.19227386560409701</v>
      </c>
      <c r="AL119" s="395"/>
      <c r="AM119" s="395">
        <v>0.13025113149645801</v>
      </c>
      <c r="AN119" s="395">
        <v>0.13212836147884299</v>
      </c>
      <c r="AO119" s="395">
        <v>0.12436698022619699</v>
      </c>
      <c r="AP119" s="395"/>
      <c r="AQ119" s="395">
        <v>0.11918716504032401</v>
      </c>
      <c r="AR119" s="395">
        <v>0.121040685680534</v>
      </c>
      <c r="AS119" s="395">
        <v>0.21738844212512401</v>
      </c>
    </row>
    <row r="120" spans="2:45" x14ac:dyDescent="0.25">
      <c r="B120" t="s">
        <v>125</v>
      </c>
      <c r="C120" s="395">
        <v>8.1845641591173093E-2</v>
      </c>
      <c r="D120" s="395">
        <v>7.6058506982371293E-2</v>
      </c>
      <c r="E120" s="395">
        <v>8.6442471506317897E-2</v>
      </c>
      <c r="F120" s="395"/>
      <c r="G120" s="395">
        <v>0.16982742462304101</v>
      </c>
      <c r="H120" s="395">
        <v>0.11562895012640299</v>
      </c>
      <c r="I120" s="395">
        <v>6.4946513861092403E-2</v>
      </c>
      <c r="J120" s="395">
        <v>8.3206683942883802E-2</v>
      </c>
      <c r="K120" s="395">
        <v>5.7891166002539497E-2</v>
      </c>
      <c r="L120" s="395">
        <v>2.4074421136313199E-2</v>
      </c>
      <c r="M120" s="395"/>
      <c r="N120" s="395">
        <v>6.8506143122425603E-2</v>
      </c>
      <c r="O120" s="395">
        <v>6.4101515037611995E-2</v>
      </c>
      <c r="P120" s="395">
        <v>9.6883767239201099E-2</v>
      </c>
      <c r="Q120" s="395">
        <v>0.102698758779565</v>
      </c>
      <c r="R120" s="395"/>
      <c r="S120" s="395">
        <v>0.148199084442872</v>
      </c>
      <c r="T120" s="395">
        <v>4.9551499336377099E-2</v>
      </c>
      <c r="U120" s="395">
        <v>4.3800964667681498E-2</v>
      </c>
      <c r="V120" s="395">
        <v>5.1452541232627401E-2</v>
      </c>
      <c r="W120" s="395">
        <v>0.101880460252392</v>
      </c>
      <c r="X120" s="395">
        <v>8.8737426713266399E-2</v>
      </c>
      <c r="Y120" s="395">
        <v>0.103138388399824</v>
      </c>
      <c r="Z120" s="395">
        <v>5.2354789774552303E-2</v>
      </c>
      <c r="AA120" s="395">
        <v>0.107450283338764</v>
      </c>
      <c r="AB120" s="395">
        <v>6.9315606123007995E-2</v>
      </c>
      <c r="AC120" s="395">
        <v>4.29054769351781E-2</v>
      </c>
      <c r="AD120" s="395">
        <v>3.3074083743735501E-2</v>
      </c>
      <c r="AE120" s="395"/>
      <c r="AF120" s="395">
        <v>0.143905704227862</v>
      </c>
      <c r="AG120" s="395">
        <v>9.2580683148066695E-2</v>
      </c>
      <c r="AH120" s="395">
        <v>9.0319227369746694E-2</v>
      </c>
      <c r="AI120" s="395">
        <v>5.04469758653057E-2</v>
      </c>
      <c r="AJ120" s="395">
        <v>1.9559610342909099E-2</v>
      </c>
      <c r="AK120" s="395">
        <v>1.3099040365678299E-2</v>
      </c>
      <c r="AL120" s="395"/>
      <c r="AM120" s="395">
        <v>6.2789390328486405E-2</v>
      </c>
      <c r="AN120" s="395">
        <v>8.21564145538526E-2</v>
      </c>
      <c r="AO120" s="395">
        <v>0.12028906705702699</v>
      </c>
      <c r="AP120" s="395"/>
      <c r="AQ120" s="395">
        <v>7.1963235984743898E-2</v>
      </c>
      <c r="AR120" s="395">
        <v>8.8088235211753102E-2</v>
      </c>
      <c r="AS120" s="395">
        <v>0.17314649418772701</v>
      </c>
    </row>
    <row r="121" spans="2:45" x14ac:dyDescent="0.25">
      <c r="B121" t="s">
        <v>126</v>
      </c>
      <c r="C121" s="395">
        <v>0.115774059995825</v>
      </c>
      <c r="D121" s="395">
        <v>0.11764448931453</v>
      </c>
      <c r="E121" s="395">
        <v>0.115316211017993</v>
      </c>
      <c r="F121" s="395"/>
      <c r="G121" s="395">
        <v>0.12278497079107401</v>
      </c>
      <c r="H121" s="395">
        <v>8.5564041300784002E-2</v>
      </c>
      <c r="I121" s="395">
        <v>0.148827536849963</v>
      </c>
      <c r="J121" s="395">
        <v>9.2058857021232607E-2</v>
      </c>
      <c r="K121" s="395">
        <v>0.11668842141595299</v>
      </c>
      <c r="L121" s="395">
        <v>0.127746589701944</v>
      </c>
      <c r="M121" s="395"/>
      <c r="N121" s="395">
        <v>0.109785456814424</v>
      </c>
      <c r="O121" s="395">
        <v>0.117282104111028</v>
      </c>
      <c r="P121" s="395">
        <v>0.152750367700943</v>
      </c>
      <c r="Q121" s="395">
        <v>7.8367282573570202E-2</v>
      </c>
      <c r="R121" s="395"/>
      <c r="S121" s="395">
        <v>5.0344544036777697E-2</v>
      </c>
      <c r="T121" s="395">
        <v>0.14884665872096101</v>
      </c>
      <c r="U121" s="395">
        <v>0.13595356778221099</v>
      </c>
      <c r="V121" s="395">
        <v>0.189197821112182</v>
      </c>
      <c r="W121" s="395">
        <v>0.13205387105142399</v>
      </c>
      <c r="X121" s="395">
        <v>7.3375164225884901E-2</v>
      </c>
      <c r="Y121" s="395">
        <v>8.7389632523730595E-2</v>
      </c>
      <c r="Z121" s="395">
        <v>2.4661707907838101E-2</v>
      </c>
      <c r="AA121" s="395">
        <v>7.0963141966056395E-2</v>
      </c>
      <c r="AB121" s="395">
        <v>0.18328796390747301</v>
      </c>
      <c r="AC121" s="395">
        <v>0.167518649777154</v>
      </c>
      <c r="AD121" s="395">
        <v>0.172155617342163</v>
      </c>
      <c r="AE121" s="395"/>
      <c r="AF121" s="395">
        <v>6.0832380505800303E-2</v>
      </c>
      <c r="AG121" s="395">
        <v>8.1731098882112593E-2</v>
      </c>
      <c r="AH121" s="395">
        <v>0.100786411255242</v>
      </c>
      <c r="AI121" s="395">
        <v>9.7445741116659407E-2</v>
      </c>
      <c r="AJ121" s="395">
        <v>0.26767794650222798</v>
      </c>
      <c r="AK121" s="395">
        <v>0.27663744401125301</v>
      </c>
      <c r="AL121" s="395"/>
      <c r="AM121" s="395">
        <v>0.11889649239458901</v>
      </c>
      <c r="AN121" s="395">
        <v>0.107876249175621</v>
      </c>
      <c r="AO121" s="395">
        <v>0.144698994496753</v>
      </c>
      <c r="AP121" s="395"/>
      <c r="AQ121" s="395">
        <v>0.120076230961126</v>
      </c>
      <c r="AR121" s="395">
        <v>0.101716300228288</v>
      </c>
      <c r="AS121" s="395">
        <v>0.16225693151387999</v>
      </c>
    </row>
    <row r="122" spans="2:45" x14ac:dyDescent="0.25">
      <c r="B122" t="s">
        <v>127</v>
      </c>
      <c r="C122" s="395">
        <v>0.16444678619285799</v>
      </c>
      <c r="D122" s="395">
        <v>0.16213099225347499</v>
      </c>
      <c r="E122" s="395">
        <v>0.166630379732081</v>
      </c>
      <c r="F122" s="395"/>
      <c r="G122" s="395">
        <v>0.22986714570684999</v>
      </c>
      <c r="H122" s="395">
        <v>0.19223186412114199</v>
      </c>
      <c r="I122" s="395">
        <v>0.18116236294459701</v>
      </c>
      <c r="J122" s="395">
        <v>0.153491097845288</v>
      </c>
      <c r="K122" s="395">
        <v>0.125635086552916</v>
      </c>
      <c r="L122" s="395">
        <v>0.119371041233911</v>
      </c>
      <c r="M122" s="395"/>
      <c r="N122" s="395">
        <v>0.17966180722413899</v>
      </c>
      <c r="O122" s="395">
        <v>0.12810820512269899</v>
      </c>
      <c r="P122" s="395">
        <v>0.15819474689239299</v>
      </c>
      <c r="Q122" s="395">
        <v>0.18970283532382301</v>
      </c>
      <c r="R122" s="395"/>
      <c r="S122" s="395">
        <v>0.110118291012584</v>
      </c>
      <c r="T122" s="395">
        <v>0.145344552460557</v>
      </c>
      <c r="U122" s="395">
        <v>0.181180135857064</v>
      </c>
      <c r="V122" s="395">
        <v>0.21179582883501</v>
      </c>
      <c r="W122" s="395">
        <v>0.209701239699562</v>
      </c>
      <c r="X122" s="395">
        <v>0.15610509687207499</v>
      </c>
      <c r="Y122" s="395">
        <v>0.131534908658234</v>
      </c>
      <c r="Z122" s="395">
        <v>0.12268711933359901</v>
      </c>
      <c r="AA122" s="395">
        <v>0.194354335110166</v>
      </c>
      <c r="AB122" s="395">
        <v>0.17856149461974999</v>
      </c>
      <c r="AC122" s="395">
        <v>0.17148267135386999</v>
      </c>
      <c r="AD122" s="395">
        <v>0.217966422994814</v>
      </c>
      <c r="AE122" s="395"/>
      <c r="AF122" s="395">
        <v>0.110394425529779</v>
      </c>
      <c r="AG122" s="395">
        <v>0.13968665082460699</v>
      </c>
      <c r="AH122" s="395">
        <v>0.15358169337333799</v>
      </c>
      <c r="AI122" s="395">
        <v>0.218084201239334</v>
      </c>
      <c r="AJ122" s="395">
        <v>0.25777869467438802</v>
      </c>
      <c r="AK122" s="395">
        <v>0.156799800856397</v>
      </c>
      <c r="AL122" s="395"/>
      <c r="AM122" s="395">
        <v>0.12505066709889801</v>
      </c>
      <c r="AN122" s="395">
        <v>0.18010202440270001</v>
      </c>
      <c r="AO122" s="395">
        <v>0.212877730794579</v>
      </c>
      <c r="AP122" s="395"/>
      <c r="AQ122" s="395">
        <v>0.123837013241794</v>
      </c>
      <c r="AR122" s="395">
        <v>0.185286471133148</v>
      </c>
      <c r="AS122" s="395">
        <v>0.262073381135637</v>
      </c>
    </row>
    <row r="123" spans="2:45" x14ac:dyDescent="0.25">
      <c r="B123" t="s">
        <v>128</v>
      </c>
      <c r="C123" s="395">
        <v>6.5677876917392797E-2</v>
      </c>
      <c r="D123" s="395">
        <v>7.0668344202679603E-2</v>
      </c>
      <c r="E123" s="395">
        <v>6.1581202306401697E-2</v>
      </c>
      <c r="F123" s="395"/>
      <c r="G123" s="395">
        <v>0.141548050497254</v>
      </c>
      <c r="H123" s="395">
        <v>0.10844636876524801</v>
      </c>
      <c r="I123" s="395">
        <v>6.6630745309723294E-2</v>
      </c>
      <c r="J123" s="395">
        <v>4.17453327576651E-2</v>
      </c>
      <c r="K123" s="395">
        <v>3.6911840925337502E-2</v>
      </c>
      <c r="L123" s="395">
        <v>1.7796538383754099E-2</v>
      </c>
      <c r="M123" s="395"/>
      <c r="N123" s="395">
        <v>7.7208598561504097E-2</v>
      </c>
      <c r="O123" s="395">
        <v>6.3223089126258694E-2</v>
      </c>
      <c r="P123" s="395">
        <v>6.8806316084153704E-2</v>
      </c>
      <c r="Q123" s="395">
        <v>5.4121721032002398E-2</v>
      </c>
      <c r="R123" s="395"/>
      <c r="S123" s="395">
        <v>0.12384471130232701</v>
      </c>
      <c r="T123" s="395">
        <v>1.4306534625671099E-2</v>
      </c>
      <c r="U123" s="395">
        <v>4.5809917203953297E-2</v>
      </c>
      <c r="V123" s="395">
        <v>4.1523692285222E-2</v>
      </c>
      <c r="W123" s="395">
        <v>2.8401071127291198E-2</v>
      </c>
      <c r="X123" s="395">
        <v>0.14583294681598399</v>
      </c>
      <c r="Y123" s="395">
        <v>4.8183495506226297E-2</v>
      </c>
      <c r="Z123" s="395">
        <v>2.1659286779770699E-2</v>
      </c>
      <c r="AA123" s="395">
        <v>0.11500632965041201</v>
      </c>
      <c r="AB123" s="395">
        <v>4.05845039563449E-2</v>
      </c>
      <c r="AC123" s="395">
        <v>4.0255929355788297E-2</v>
      </c>
      <c r="AD123" s="395">
        <v>3.7955031780844098E-2</v>
      </c>
      <c r="AE123" s="395"/>
      <c r="AF123" s="395">
        <v>0.12963112277946301</v>
      </c>
      <c r="AG123" s="395">
        <v>8.1119157025808006E-2</v>
      </c>
      <c r="AH123" s="395">
        <v>6.0766339311653303E-2</v>
      </c>
      <c r="AI123" s="395">
        <v>1.5779770936419898E-2</v>
      </c>
      <c r="AJ123" s="395">
        <v>1.7737919324277401E-2</v>
      </c>
      <c r="AK123" s="395">
        <v>3.11911285650735E-2</v>
      </c>
      <c r="AL123" s="395"/>
      <c r="AM123" s="395">
        <v>6.1980223373906101E-2</v>
      </c>
      <c r="AN123" s="395">
        <v>6.7186510632378904E-2</v>
      </c>
      <c r="AO123" s="395">
        <v>5.2895585955514197E-2</v>
      </c>
      <c r="AP123" s="395"/>
      <c r="AQ123" s="395">
        <v>5.03716566535128E-2</v>
      </c>
      <c r="AR123" s="395">
        <v>9.8172081338504399E-2</v>
      </c>
      <c r="AS123" s="395">
        <v>8.9648767450006606E-2</v>
      </c>
    </row>
    <row r="124" spans="2:45" x14ac:dyDescent="0.25">
      <c r="B124" t="s">
        <v>129</v>
      </c>
      <c r="C124" s="395">
        <v>0.16505213818971501</v>
      </c>
      <c r="D124" s="395">
        <v>0.17634784126678901</v>
      </c>
      <c r="E124" s="395">
        <v>0.15198576404068101</v>
      </c>
      <c r="F124" s="395"/>
      <c r="G124" s="395">
        <v>0.15635508502147599</v>
      </c>
      <c r="H124" s="395">
        <v>0.21646214279374201</v>
      </c>
      <c r="I124" s="395">
        <v>0.20685129183604101</v>
      </c>
      <c r="J124" s="395">
        <v>0.214115823675192</v>
      </c>
      <c r="K124" s="395">
        <v>0.103285965315805</v>
      </c>
      <c r="L124" s="395">
        <v>9.6715518792605301E-2</v>
      </c>
      <c r="M124" s="395"/>
      <c r="N124" s="395">
        <v>0.21856743204072401</v>
      </c>
      <c r="O124" s="395">
        <v>0.14717993683979699</v>
      </c>
      <c r="P124" s="395">
        <v>0.164509735996069</v>
      </c>
      <c r="Q124" s="395">
        <v>0.129104648335399</v>
      </c>
      <c r="R124" s="395"/>
      <c r="S124" s="395">
        <v>0.30612137008599599</v>
      </c>
      <c r="T124" s="395">
        <v>0.223515543088188</v>
      </c>
      <c r="U124" s="395">
        <v>0.25328127526528998</v>
      </c>
      <c r="V124" s="395">
        <v>0.23421892110096601</v>
      </c>
      <c r="W124" s="395">
        <v>6.5560568553071394E-2</v>
      </c>
      <c r="X124" s="395">
        <v>8.5070770319407796E-2</v>
      </c>
      <c r="Y124" s="395">
        <v>6.1003494961251001E-2</v>
      </c>
      <c r="Z124" s="395">
        <v>2.19163297941114E-2</v>
      </c>
      <c r="AA124" s="395">
        <v>9.1579898500199403E-2</v>
      </c>
      <c r="AB124" s="395">
        <v>0.192371730675025</v>
      </c>
      <c r="AC124" s="395">
        <v>6.3419455844580294E-2</v>
      </c>
      <c r="AD124" s="395">
        <v>0.11157673586507599</v>
      </c>
      <c r="AE124" s="395"/>
      <c r="AF124" s="395">
        <v>0.26083395814396398</v>
      </c>
      <c r="AG124" s="395">
        <v>0.18428693515767899</v>
      </c>
      <c r="AH124" s="395">
        <v>0.111948523021378</v>
      </c>
      <c r="AI124" s="395">
        <v>0.11545666046573801</v>
      </c>
      <c r="AJ124" s="395">
        <v>0.123120690072846</v>
      </c>
      <c r="AK124" s="395">
        <v>0.112338678587091</v>
      </c>
      <c r="AL124" s="395"/>
      <c r="AM124" s="395">
        <v>0.130974461173331</v>
      </c>
      <c r="AN124" s="395">
        <v>0.204488928247026</v>
      </c>
      <c r="AO124" s="395">
        <v>0.13081329280303799</v>
      </c>
      <c r="AP124" s="395"/>
      <c r="AQ124" s="395">
        <v>0.127829911173309</v>
      </c>
      <c r="AR124" s="395">
        <v>0.20383669624922199</v>
      </c>
      <c r="AS124" s="395">
        <v>0.13772237360606099</v>
      </c>
    </row>
    <row r="125" spans="2:45" x14ac:dyDescent="0.25">
      <c r="B125" t="s">
        <v>130</v>
      </c>
      <c r="C125" s="395">
        <v>0.12998105414508401</v>
      </c>
      <c r="D125" s="395">
        <v>0.123363509608561</v>
      </c>
      <c r="E125" s="395">
        <v>0.13797942822363499</v>
      </c>
      <c r="F125" s="395"/>
      <c r="G125" s="395">
        <v>0.186753867655432</v>
      </c>
      <c r="H125" s="395">
        <v>0.17665078019941699</v>
      </c>
      <c r="I125" s="395">
        <v>9.5440216862366298E-2</v>
      </c>
      <c r="J125" s="395">
        <v>9.6779851700128497E-2</v>
      </c>
      <c r="K125" s="395">
        <v>9.1319449117401696E-2</v>
      </c>
      <c r="L125" s="395">
        <v>0.13428538240160001</v>
      </c>
      <c r="M125" s="395"/>
      <c r="N125" s="395">
        <v>9.7739335444047296E-2</v>
      </c>
      <c r="O125" s="395">
        <v>0.127079468388927</v>
      </c>
      <c r="P125" s="395">
        <v>0.142130278918842</v>
      </c>
      <c r="Q125" s="395">
        <v>0.159091696026496</v>
      </c>
      <c r="R125" s="395"/>
      <c r="S125" s="395">
        <v>0.139285951963695</v>
      </c>
      <c r="T125" s="395">
        <v>0.104427248100277</v>
      </c>
      <c r="U125" s="395">
        <v>0.101436230545993</v>
      </c>
      <c r="V125" s="395">
        <v>0.125234670922651</v>
      </c>
      <c r="W125" s="395">
        <v>0.117615919497823</v>
      </c>
      <c r="X125" s="395">
        <v>0.15287503961285301</v>
      </c>
      <c r="Y125" s="395">
        <v>0.16281801694272499</v>
      </c>
      <c r="Z125" s="395">
        <v>0.148014647625064</v>
      </c>
      <c r="AA125" s="395">
        <v>0.12328451713404499</v>
      </c>
      <c r="AB125" s="395">
        <v>0.15901896604828999</v>
      </c>
      <c r="AC125" s="395">
        <v>0.15779340446263199</v>
      </c>
      <c r="AD125" s="395">
        <v>3.7955031780844098E-2</v>
      </c>
      <c r="AE125" s="395"/>
      <c r="AF125" s="395">
        <v>0.15358116467983099</v>
      </c>
      <c r="AG125" s="395">
        <v>0.11937554297973201</v>
      </c>
      <c r="AH125" s="395">
        <v>0.183070600117726</v>
      </c>
      <c r="AI125" s="395">
        <v>0.148974881353059</v>
      </c>
      <c r="AJ125" s="395">
        <v>4.8213891363683703E-2</v>
      </c>
      <c r="AK125" s="395">
        <v>6.1799105898949699E-2</v>
      </c>
      <c r="AL125" s="395"/>
      <c r="AM125" s="395">
        <v>0.13464592947878001</v>
      </c>
      <c r="AN125" s="395">
        <v>0.124384743179604</v>
      </c>
      <c r="AO125" s="395">
        <v>0.15106527253544</v>
      </c>
      <c r="AP125" s="395"/>
      <c r="AQ125" s="395">
        <v>0.10434547609668</v>
      </c>
      <c r="AR125" s="395">
        <v>0.15600293559393499</v>
      </c>
      <c r="AS125" s="395">
        <v>0.109156134219156</v>
      </c>
    </row>
    <row r="126" spans="2:45" x14ac:dyDescent="0.25">
      <c r="B126" t="s">
        <v>131</v>
      </c>
      <c r="C126" s="395">
        <v>4.9091528359004197E-2</v>
      </c>
      <c r="D126" s="395">
        <v>5.6694912968524303E-2</v>
      </c>
      <c r="E126" s="395">
        <v>4.0225682796283802E-2</v>
      </c>
      <c r="F126" s="395"/>
      <c r="G126" s="395">
        <v>8.7778925939935096E-2</v>
      </c>
      <c r="H126" s="395">
        <v>8.6311027729766898E-2</v>
      </c>
      <c r="I126" s="395">
        <v>1.3581293086205599E-2</v>
      </c>
      <c r="J126" s="395">
        <v>3.5438584803286502E-2</v>
      </c>
      <c r="K126" s="395">
        <v>3.4907126142941898E-2</v>
      </c>
      <c r="L126" s="395">
        <v>4.1881415241594097E-2</v>
      </c>
      <c r="M126" s="395"/>
      <c r="N126" s="395">
        <v>3.5211150001870598E-2</v>
      </c>
      <c r="O126" s="395">
        <v>5.7274083296631299E-2</v>
      </c>
      <c r="P126" s="395">
        <v>6.1565310238916898E-2</v>
      </c>
      <c r="Q126" s="395">
        <v>4.53957991657701E-2</v>
      </c>
      <c r="R126" s="395"/>
      <c r="S126" s="395">
        <v>6.6782586629664895E-2</v>
      </c>
      <c r="T126" s="395">
        <v>7.2854466553431405E-2</v>
      </c>
      <c r="U126" s="395">
        <v>3.8789681575671101E-2</v>
      </c>
      <c r="V126" s="395">
        <v>7.3772207771321194E-2</v>
      </c>
      <c r="W126" s="395">
        <v>2.74640464187739E-2</v>
      </c>
      <c r="X126" s="395">
        <v>5.1084588401751299E-2</v>
      </c>
      <c r="Y126" s="395">
        <v>2.4749208803968199E-2</v>
      </c>
      <c r="Z126" s="395">
        <v>0</v>
      </c>
      <c r="AA126" s="395">
        <v>6.8964900592126996E-2</v>
      </c>
      <c r="AB126" s="395">
        <v>1.08723483553856E-2</v>
      </c>
      <c r="AC126" s="395">
        <v>6.4893130398872706E-2</v>
      </c>
      <c r="AD126" s="395">
        <v>0</v>
      </c>
      <c r="AE126" s="395"/>
      <c r="AF126" s="395">
        <v>5.6418057624341302E-2</v>
      </c>
      <c r="AG126" s="395">
        <v>5.4506232027191202E-2</v>
      </c>
      <c r="AH126" s="395">
        <v>4.4956121976660102E-2</v>
      </c>
      <c r="AI126" s="395">
        <v>3.71525681292003E-2</v>
      </c>
      <c r="AJ126" s="395">
        <v>4.5737742956937E-2</v>
      </c>
      <c r="AK126" s="395">
        <v>5.1745599040519702E-2</v>
      </c>
      <c r="AL126" s="395"/>
      <c r="AM126" s="395">
        <v>5.3089514971713103E-2</v>
      </c>
      <c r="AN126" s="395">
        <v>4.4873828453167099E-2</v>
      </c>
      <c r="AO126" s="395">
        <v>2.8318461629103599E-2</v>
      </c>
      <c r="AP126" s="395"/>
      <c r="AQ126" s="395">
        <v>4.5429761531130597E-2</v>
      </c>
      <c r="AR126" s="395">
        <v>6.66858297219204E-2</v>
      </c>
      <c r="AS126" s="395">
        <v>5.6284188640916097E-2</v>
      </c>
    </row>
    <row r="127" spans="2:45" x14ac:dyDescent="0.25">
      <c r="B127" t="s">
        <v>132</v>
      </c>
      <c r="C127" s="395">
        <v>6.5336252207717799E-2</v>
      </c>
      <c r="D127" s="395">
        <v>6.6195240330538099E-2</v>
      </c>
      <c r="E127" s="395">
        <v>6.5269818829817999E-2</v>
      </c>
      <c r="F127" s="395"/>
      <c r="G127" s="395">
        <v>0.108877755899463</v>
      </c>
      <c r="H127" s="395">
        <v>0.10947293348503299</v>
      </c>
      <c r="I127" s="395">
        <v>7.6202983757840806E-2</v>
      </c>
      <c r="J127" s="395">
        <v>5.2595692631197198E-2</v>
      </c>
      <c r="K127" s="395">
        <v>4.8156423120608E-2</v>
      </c>
      <c r="L127" s="395">
        <v>1.31154434193545E-2</v>
      </c>
      <c r="M127" s="395"/>
      <c r="N127" s="395">
        <v>5.0311795182684797E-2</v>
      </c>
      <c r="O127" s="395">
        <v>5.8979798980267402E-2</v>
      </c>
      <c r="P127" s="395">
        <v>8.50909472238566E-2</v>
      </c>
      <c r="Q127" s="395">
        <v>7.1808735638698995E-2</v>
      </c>
      <c r="R127" s="395"/>
      <c r="S127" s="395">
        <v>8.49612467932927E-2</v>
      </c>
      <c r="T127" s="395">
        <v>5.23433712553718E-2</v>
      </c>
      <c r="U127" s="395">
        <v>2.20109237664756E-2</v>
      </c>
      <c r="V127" s="395">
        <v>6.2843664563766805E-2</v>
      </c>
      <c r="W127" s="395">
        <v>4.5413796405047599E-2</v>
      </c>
      <c r="X127" s="395">
        <v>9.0875492773559205E-2</v>
      </c>
      <c r="Y127" s="395">
        <v>4.6869844826357199E-2</v>
      </c>
      <c r="Z127" s="395">
        <v>5.0579311932844803E-2</v>
      </c>
      <c r="AA127" s="395">
        <v>9.0017657283190999E-2</v>
      </c>
      <c r="AB127" s="395">
        <v>9.0079457224296999E-2</v>
      </c>
      <c r="AC127" s="395">
        <v>4.3565592907311101E-2</v>
      </c>
      <c r="AD127" s="395">
        <v>7.0818879450913697E-2</v>
      </c>
      <c r="AE127" s="395"/>
      <c r="AF127" s="395">
        <v>6.1062883141452202E-2</v>
      </c>
      <c r="AG127" s="395">
        <v>6.0768607294015599E-2</v>
      </c>
      <c r="AH127" s="395">
        <v>0.10155455960674201</v>
      </c>
      <c r="AI127" s="395">
        <v>7.1129084958385602E-2</v>
      </c>
      <c r="AJ127" s="395">
        <v>4.3563522678293103E-2</v>
      </c>
      <c r="AK127" s="395">
        <v>3.5096070082920199E-2</v>
      </c>
      <c r="AL127" s="395"/>
      <c r="AM127" s="395">
        <v>4.74032872204165E-2</v>
      </c>
      <c r="AN127" s="395">
        <v>6.6923849712539493E-2</v>
      </c>
      <c r="AO127" s="395">
        <v>7.1271961068491096E-2</v>
      </c>
      <c r="AP127" s="395"/>
      <c r="AQ127" s="395">
        <v>4.9698808483560702E-2</v>
      </c>
      <c r="AR127" s="395">
        <v>7.5837533748683295E-2</v>
      </c>
      <c r="AS127" s="395">
        <v>8.4906088524808396E-2</v>
      </c>
    </row>
    <row r="128" spans="2:45" x14ac:dyDescent="0.25">
      <c r="B128" t="s">
        <v>133</v>
      </c>
      <c r="C128" s="395">
        <v>0.13384636088547799</v>
      </c>
      <c r="D128" s="395">
        <v>0.13310730526033401</v>
      </c>
      <c r="E128" s="395">
        <v>0.133994859038266</v>
      </c>
      <c r="F128" s="395"/>
      <c r="G128" s="395">
        <v>0.132294518573144</v>
      </c>
      <c r="H128" s="395">
        <v>0.14259819649345401</v>
      </c>
      <c r="I128" s="395">
        <v>7.0129307823229098E-2</v>
      </c>
      <c r="J128" s="395">
        <v>0.15758696970130601</v>
      </c>
      <c r="K128" s="395">
        <v>0.13739948156099099</v>
      </c>
      <c r="L128" s="395">
        <v>0.15754883827941599</v>
      </c>
      <c r="M128" s="395"/>
      <c r="N128" s="395">
        <v>0.114670050901531</v>
      </c>
      <c r="O128" s="395">
        <v>0.13097873144247099</v>
      </c>
      <c r="P128" s="395">
        <v>0.18108979681288701</v>
      </c>
      <c r="Q128" s="395">
        <v>0.113954958324631</v>
      </c>
      <c r="R128" s="395"/>
      <c r="S128" s="395">
        <v>0.15646995149915699</v>
      </c>
      <c r="T128" s="395">
        <v>0.159674350718013</v>
      </c>
      <c r="U128" s="395">
        <v>0.16447256492358001</v>
      </c>
      <c r="V128" s="395">
        <v>0.15220571812942699</v>
      </c>
      <c r="W128" s="395">
        <v>0.176882352351067</v>
      </c>
      <c r="X128" s="395">
        <v>0.128879550486418</v>
      </c>
      <c r="Y128" s="395">
        <v>0.136009277268517</v>
      </c>
      <c r="Z128" s="395">
        <v>0.128856236824203</v>
      </c>
      <c r="AA128" s="395">
        <v>8.7806184143307806E-2</v>
      </c>
      <c r="AB128" s="395">
        <v>9.8670422088545998E-2</v>
      </c>
      <c r="AC128" s="395">
        <v>6.8033982682300001E-2</v>
      </c>
      <c r="AD128" s="395">
        <v>7.1162664755646504E-2</v>
      </c>
      <c r="AE128" s="395"/>
      <c r="AF128" s="395">
        <v>0.16190147989102399</v>
      </c>
      <c r="AG128" s="395">
        <v>0.12830059228721899</v>
      </c>
      <c r="AH128" s="395">
        <v>0.154669920677005</v>
      </c>
      <c r="AI128" s="395">
        <v>0.13014257519132</v>
      </c>
      <c r="AJ128" s="395">
        <v>8.6163950853351101E-2</v>
      </c>
      <c r="AK128" s="395">
        <v>0.112857199204209</v>
      </c>
      <c r="AL128" s="395"/>
      <c r="AM128" s="395">
        <v>0.169286966665083</v>
      </c>
      <c r="AN128" s="395">
        <v>0.108483135605293</v>
      </c>
      <c r="AO128" s="395">
        <v>9.73112258810956E-2</v>
      </c>
      <c r="AP128" s="395"/>
      <c r="AQ128" s="395">
        <v>0.15771414549580001</v>
      </c>
      <c r="AR128" s="395">
        <v>0.13307725935735701</v>
      </c>
      <c r="AS128" s="395">
        <v>0.139268037583993</v>
      </c>
    </row>
    <row r="129" spans="2:45" x14ac:dyDescent="0.25">
      <c r="B129" t="s">
        <v>99</v>
      </c>
      <c r="C129" s="395">
        <v>2.5354844390393101E-2</v>
      </c>
      <c r="D129" s="395">
        <v>2.32136586048407E-2</v>
      </c>
      <c r="E129" s="395">
        <v>2.7745377298023899E-2</v>
      </c>
      <c r="F129" s="395"/>
      <c r="G129" s="395">
        <v>6.1174559415382397E-3</v>
      </c>
      <c r="H129" s="395">
        <v>7.2236308872959901E-3</v>
      </c>
      <c r="I129" s="395">
        <v>6.4533540198051702E-3</v>
      </c>
      <c r="J129" s="395">
        <v>3.3654945673072E-2</v>
      </c>
      <c r="K129" s="395">
        <v>4.8204998348842898E-2</v>
      </c>
      <c r="L129" s="395">
        <v>4.6324019632849801E-2</v>
      </c>
      <c r="M129" s="395"/>
      <c r="N129" s="395">
        <v>1.08382719793985E-2</v>
      </c>
      <c r="O129" s="395">
        <v>3.2224656147178697E-2</v>
      </c>
      <c r="P129" s="395">
        <v>2.7688717540026001E-2</v>
      </c>
      <c r="Q129" s="395">
        <v>2.4609794871568901E-2</v>
      </c>
      <c r="R129" s="395"/>
      <c r="S129" s="395">
        <v>6.3058249311415803E-3</v>
      </c>
      <c r="T129" s="395">
        <v>3.5028837628962903E-2</v>
      </c>
      <c r="U129" s="395">
        <v>5.8957349563886097E-2</v>
      </c>
      <c r="V129" s="395">
        <v>1.0942496697329499E-2</v>
      </c>
      <c r="W129" s="395">
        <v>4.5093529420687103E-2</v>
      </c>
      <c r="X129" s="395">
        <v>2.6073743397273801E-2</v>
      </c>
      <c r="Y129" s="395">
        <v>3.6851933588497802E-2</v>
      </c>
      <c r="Z129" s="395">
        <v>0</v>
      </c>
      <c r="AA129" s="395">
        <v>1.7931452450719899E-2</v>
      </c>
      <c r="AB129" s="395">
        <v>4.3428546738064101E-2</v>
      </c>
      <c r="AC129" s="395">
        <v>0</v>
      </c>
      <c r="AD129" s="395">
        <v>0</v>
      </c>
      <c r="AE129" s="395"/>
      <c r="AF129" s="395">
        <v>1.48433438591798E-2</v>
      </c>
      <c r="AG129" s="395">
        <v>2.0964554290735099E-2</v>
      </c>
      <c r="AH129" s="395">
        <v>3.9361546768096299E-2</v>
      </c>
      <c r="AI129" s="395">
        <v>3.0562122777221999E-2</v>
      </c>
      <c r="AJ129" s="395">
        <v>0</v>
      </c>
      <c r="AK129" s="395">
        <v>7.4981409596988804E-2</v>
      </c>
      <c r="AL129" s="395"/>
      <c r="AM129" s="395">
        <v>3.0788490485619002E-2</v>
      </c>
      <c r="AN129" s="395">
        <v>2.7536593777527801E-2</v>
      </c>
      <c r="AO129" s="395">
        <v>0</v>
      </c>
      <c r="AP129" s="395"/>
      <c r="AQ129" s="395">
        <v>2.1475365073869501E-2</v>
      </c>
      <c r="AR129" s="395">
        <v>2.15684905664115E-2</v>
      </c>
      <c r="AS129" s="395">
        <v>7.8377913329336496E-2</v>
      </c>
    </row>
    <row r="130" spans="2:45" x14ac:dyDescent="0.25">
      <c r="B130" t="s">
        <v>134</v>
      </c>
      <c r="C130" s="395">
        <v>0.22194115109610599</v>
      </c>
      <c r="D130" s="395">
        <v>0.21534453906121201</v>
      </c>
      <c r="E130" s="395">
        <v>0.22913317275790099</v>
      </c>
      <c r="F130" s="395"/>
      <c r="G130" s="395">
        <v>0.12922524276535799</v>
      </c>
      <c r="H130" s="395">
        <v>0.10943519055423299</v>
      </c>
      <c r="I130" s="395">
        <v>0.15778047173489601</v>
      </c>
      <c r="J130" s="395">
        <v>0.22979720071562201</v>
      </c>
      <c r="K130" s="395">
        <v>0.33036959897171397</v>
      </c>
      <c r="L130" s="395">
        <v>0.348933466572241</v>
      </c>
      <c r="M130" s="395"/>
      <c r="N130" s="395">
        <v>0.193964498692587</v>
      </c>
      <c r="O130" s="395">
        <v>0.26808450857919902</v>
      </c>
      <c r="P130" s="395">
        <v>0.19933666714435899</v>
      </c>
      <c r="Q130" s="395">
        <v>0.22758726375393301</v>
      </c>
      <c r="R130" s="395"/>
      <c r="S130" s="395">
        <v>0.13429732442461001</v>
      </c>
      <c r="T130" s="395">
        <v>0.187132198632803</v>
      </c>
      <c r="U130" s="395">
        <v>0.19103676344982601</v>
      </c>
      <c r="V130" s="395">
        <v>0.20560404330385801</v>
      </c>
      <c r="W130" s="395">
        <v>0.20840862228259799</v>
      </c>
      <c r="X130" s="395">
        <v>0.21198432168641901</v>
      </c>
      <c r="Y130" s="395">
        <v>0.34828902978516102</v>
      </c>
      <c r="Z130" s="395">
        <v>0.45910385741114301</v>
      </c>
      <c r="AA130" s="395">
        <v>0.247878589095956</v>
      </c>
      <c r="AB130" s="395">
        <v>0.25744245050825298</v>
      </c>
      <c r="AC130" s="395">
        <v>6.4612072702784296E-2</v>
      </c>
      <c r="AD130" s="395">
        <v>0.38883244050500498</v>
      </c>
      <c r="AE130" s="395"/>
      <c r="AF130" s="395">
        <v>0.17152087473358199</v>
      </c>
      <c r="AG130" s="395">
        <v>0.26738387761562299</v>
      </c>
      <c r="AH130" s="395">
        <v>0.20305714689665499</v>
      </c>
      <c r="AI130" s="395">
        <v>0.20189432619849099</v>
      </c>
      <c r="AJ130" s="395">
        <v>0.23723580706102801</v>
      </c>
      <c r="AK130" s="395">
        <v>0.25524376892719902</v>
      </c>
      <c r="AL130" s="395"/>
      <c r="AM130" s="395">
        <v>0.25895612910335197</v>
      </c>
      <c r="AN130" s="395">
        <v>0.204401850226616</v>
      </c>
      <c r="AO130" s="395">
        <v>0.22364270142287701</v>
      </c>
      <c r="AP130" s="395"/>
      <c r="AQ130" s="395">
        <v>0.30096688564496699</v>
      </c>
      <c r="AR130" s="395">
        <v>0.15359649564677699</v>
      </c>
      <c r="AS130" s="395">
        <v>7.88407752953008E-2</v>
      </c>
    </row>
    <row r="131" spans="2:45" x14ac:dyDescent="0.25">
      <c r="B131" t="s">
        <v>101</v>
      </c>
      <c r="C131" s="395">
        <v>4.4445507926023503E-2</v>
      </c>
      <c r="D131" s="395">
        <v>5.3543960710045899E-2</v>
      </c>
      <c r="E131" s="395">
        <v>3.43029503341774E-2</v>
      </c>
      <c r="F131" s="395"/>
      <c r="G131" s="395">
        <v>5.6720794115538001E-2</v>
      </c>
      <c r="H131" s="395">
        <v>5.6392626962709601E-2</v>
      </c>
      <c r="I131" s="395">
        <v>5.9395603169397397E-2</v>
      </c>
      <c r="J131" s="395">
        <v>3.1711509067556598E-2</v>
      </c>
      <c r="K131" s="395">
        <v>5.3512162940472702E-2</v>
      </c>
      <c r="L131" s="395">
        <v>1.86261238609488E-2</v>
      </c>
      <c r="M131" s="395"/>
      <c r="N131" s="395">
        <v>3.6162491306402103E-2</v>
      </c>
      <c r="O131" s="395">
        <v>3.20801302983812E-2</v>
      </c>
      <c r="P131" s="395">
        <v>5.0979771501600699E-2</v>
      </c>
      <c r="Q131" s="395">
        <v>6.1145335478062703E-2</v>
      </c>
      <c r="R131" s="395"/>
      <c r="S131" s="395">
        <v>5.2671071873873002E-2</v>
      </c>
      <c r="T131" s="395">
        <v>3.7506248506249E-2</v>
      </c>
      <c r="U131" s="395">
        <v>1.46191623648889E-2</v>
      </c>
      <c r="V131" s="395">
        <v>2.99535006709627E-2</v>
      </c>
      <c r="W131" s="395">
        <v>6.82095067401296E-2</v>
      </c>
      <c r="X131" s="395">
        <v>6.8596471151279106E-2</v>
      </c>
      <c r="Y131" s="395">
        <v>6.3104814852180793E-2</v>
      </c>
      <c r="Z131" s="395">
        <v>2.5134615287502101E-2</v>
      </c>
      <c r="AA131" s="395">
        <v>4.4825962480918698E-2</v>
      </c>
      <c r="AB131" s="395">
        <v>6.1822239458811601E-2</v>
      </c>
      <c r="AC131" s="395">
        <v>2.0267581179892701E-2</v>
      </c>
      <c r="AD131" s="395">
        <v>0</v>
      </c>
      <c r="AE131" s="395"/>
      <c r="AF131" s="395">
        <v>5.8807011982818902E-2</v>
      </c>
      <c r="AG131" s="395">
        <v>4.4715850895453803E-2</v>
      </c>
      <c r="AH131" s="395">
        <v>3.9093897176049101E-2</v>
      </c>
      <c r="AI131" s="395">
        <v>6.3508546449420097E-2</v>
      </c>
      <c r="AJ131" s="395">
        <v>1.6951428462108301E-2</v>
      </c>
      <c r="AK131" s="395">
        <v>0</v>
      </c>
      <c r="AL131" s="395"/>
      <c r="AM131" s="395">
        <v>3.6704188894319797E-2</v>
      </c>
      <c r="AN131" s="395">
        <v>3.28418305675129E-2</v>
      </c>
      <c r="AO131" s="395">
        <v>7.0885812558727002E-2</v>
      </c>
      <c r="AP131" s="395"/>
      <c r="AQ131" s="395">
        <v>3.7515022306274702E-2</v>
      </c>
      <c r="AR131" s="395">
        <v>2.3373446842451601E-2</v>
      </c>
      <c r="AS131" s="395">
        <v>5.7333544099298903E-2</v>
      </c>
    </row>
    <row r="132" spans="2:45" x14ac:dyDescent="0.25">
      <c r="C132" s="395"/>
      <c r="D132" s="395"/>
      <c r="E132" s="395"/>
      <c r="F132" s="395"/>
      <c r="G132" s="395"/>
      <c r="H132" s="395"/>
      <c r="I132" s="395"/>
      <c r="J132" s="395"/>
      <c r="K132" s="395"/>
      <c r="L132" s="395"/>
      <c r="M132" s="395"/>
      <c r="N132" s="395"/>
      <c r="O132" s="395"/>
      <c r="P132" s="395"/>
      <c r="Q132" s="395"/>
      <c r="R132" s="395"/>
      <c r="S132" s="395"/>
      <c r="T132" s="395"/>
      <c r="U132" s="395"/>
      <c r="V132" s="395"/>
      <c r="W132" s="395"/>
      <c r="X132" s="395"/>
      <c r="Y132" s="395"/>
      <c r="Z132" s="395"/>
      <c r="AA132" s="395"/>
      <c r="AB132" s="395"/>
      <c r="AC132" s="395"/>
      <c r="AD132" s="395"/>
      <c r="AE132" s="395"/>
      <c r="AF132" s="395"/>
      <c r="AG132" s="395"/>
      <c r="AH132" s="395"/>
      <c r="AI132" s="395"/>
      <c r="AJ132" s="395"/>
      <c r="AK132" s="395"/>
      <c r="AL132" s="395"/>
      <c r="AM132" s="395"/>
      <c r="AN132" s="395"/>
      <c r="AO132" s="395"/>
      <c r="AP132" s="395"/>
      <c r="AQ132" s="395"/>
      <c r="AR132" s="395"/>
      <c r="AS132" s="395"/>
    </row>
    <row r="133" spans="2:45" x14ac:dyDescent="0.25">
      <c r="B133" s="2" t="s">
        <v>141</v>
      </c>
      <c r="C133" s="395"/>
      <c r="D133" s="395"/>
      <c r="E133" s="395"/>
      <c r="F133" s="395"/>
      <c r="G133" s="395"/>
      <c r="H133" s="395"/>
      <c r="I133" s="395"/>
      <c r="J133" s="395"/>
      <c r="K133" s="395"/>
      <c r="L133" s="395"/>
      <c r="M133" s="395"/>
      <c r="N133" s="395"/>
      <c r="O133" s="395"/>
      <c r="P133" s="395"/>
      <c r="Q133" s="395"/>
      <c r="R133" s="395"/>
      <c r="S133" s="395"/>
      <c r="T133" s="395"/>
      <c r="U133" s="395"/>
      <c r="V133" s="395"/>
      <c r="W133" s="395"/>
      <c r="X133" s="395"/>
      <c r="Y133" s="395"/>
      <c r="Z133" s="395"/>
      <c r="AA133" s="395"/>
      <c r="AB133" s="395"/>
      <c r="AC133" s="395"/>
      <c r="AD133" s="395"/>
      <c r="AE133" s="395"/>
      <c r="AF133" s="395"/>
      <c r="AG133" s="395"/>
      <c r="AH133" s="395"/>
      <c r="AI133" s="395"/>
      <c r="AJ133" s="395"/>
      <c r="AK133" s="395"/>
      <c r="AL133" s="395"/>
      <c r="AM133" s="395"/>
      <c r="AN133" s="395"/>
      <c r="AO133" s="395"/>
      <c r="AP133" s="395"/>
      <c r="AQ133" s="395"/>
      <c r="AR133" s="395"/>
      <c r="AS133" s="395"/>
    </row>
    <row r="134" spans="2:45" x14ac:dyDescent="0.25">
      <c r="B134" s="394" t="s">
        <v>68</v>
      </c>
      <c r="C134" s="395"/>
      <c r="D134" s="395"/>
      <c r="E134" s="395"/>
      <c r="F134" s="395"/>
      <c r="G134" s="395"/>
      <c r="H134" s="395"/>
      <c r="I134" s="395"/>
      <c r="J134" s="395"/>
      <c r="K134" s="395"/>
      <c r="L134" s="395"/>
      <c r="M134" s="395"/>
      <c r="N134" s="395"/>
      <c r="O134" s="395"/>
      <c r="P134" s="395"/>
      <c r="Q134" s="395"/>
      <c r="R134" s="395"/>
      <c r="S134" s="395"/>
      <c r="T134" s="395"/>
      <c r="U134" s="395"/>
      <c r="V134" s="395"/>
      <c r="W134" s="395"/>
      <c r="X134" s="395"/>
      <c r="Y134" s="395"/>
      <c r="Z134" s="395"/>
      <c r="AA134" s="395"/>
      <c r="AB134" s="395"/>
      <c r="AC134" s="395"/>
      <c r="AD134" s="395"/>
      <c r="AE134" s="395"/>
      <c r="AF134" s="395"/>
      <c r="AG134" s="395"/>
      <c r="AH134" s="395"/>
      <c r="AI134" s="395"/>
      <c r="AJ134" s="395"/>
      <c r="AK134" s="395"/>
      <c r="AL134" s="395"/>
      <c r="AM134" s="395"/>
      <c r="AN134" s="395"/>
      <c r="AO134" s="395"/>
      <c r="AP134" s="395"/>
      <c r="AQ134" s="395"/>
      <c r="AR134" s="395"/>
      <c r="AS134" s="395"/>
    </row>
    <row r="135" spans="2:45" x14ac:dyDescent="0.25">
      <c r="B135" t="s">
        <v>136</v>
      </c>
      <c r="C135" s="395">
        <v>4.5640302340582903E-2</v>
      </c>
      <c r="D135" s="395">
        <v>5.6099642387849598E-2</v>
      </c>
      <c r="E135" s="395">
        <v>3.3881955445010298E-2</v>
      </c>
      <c r="F135" s="395"/>
      <c r="G135" s="395">
        <v>9.1517391931547204E-2</v>
      </c>
      <c r="H135" s="395">
        <v>9.2013171719023304E-2</v>
      </c>
      <c r="I135" s="395">
        <v>2.0603172398563602E-2</v>
      </c>
      <c r="J135" s="395">
        <v>4.5094648451740701E-2</v>
      </c>
      <c r="K135" s="395">
        <v>1.29919896426822E-2</v>
      </c>
      <c r="L135" s="395">
        <v>1.9468984444155599E-2</v>
      </c>
      <c r="M135" s="395"/>
      <c r="N135" s="395">
        <v>5.5571219819650901E-2</v>
      </c>
      <c r="O135" s="395">
        <v>3.9696334139436698E-2</v>
      </c>
      <c r="P135" s="395">
        <v>5.4363644737335799E-2</v>
      </c>
      <c r="Q135" s="395">
        <v>3.4196118655428903E-2</v>
      </c>
      <c r="R135" s="395"/>
      <c r="S135" s="395">
        <v>7.5169887623206796E-2</v>
      </c>
      <c r="T135" s="395">
        <v>3.5673809236889897E-2</v>
      </c>
      <c r="U135" s="395">
        <v>4.3315563822499001E-2</v>
      </c>
      <c r="V135" s="395">
        <v>2.1102810700731101E-2</v>
      </c>
      <c r="W135" s="395">
        <v>2.8248159846110999E-2</v>
      </c>
      <c r="X135" s="395">
        <v>4.9076013230942302E-2</v>
      </c>
      <c r="Y135" s="395">
        <v>4.9251072400520603E-2</v>
      </c>
      <c r="Z135" s="395">
        <v>4.6320994687608703E-2</v>
      </c>
      <c r="AA135" s="395">
        <v>5.10357969576151E-2</v>
      </c>
      <c r="AB135" s="395">
        <v>1.9602338536444601E-2</v>
      </c>
      <c r="AC135" s="395">
        <v>6.7782195165421402E-2</v>
      </c>
      <c r="AD135" s="395">
        <v>6.7615982268564398E-2</v>
      </c>
      <c r="AE135" s="395"/>
      <c r="AF135" s="395">
        <v>6.8718882140931498E-2</v>
      </c>
      <c r="AG135" s="395">
        <v>6.5110268196687193E-2</v>
      </c>
      <c r="AH135" s="395">
        <v>3.2600475249598602E-2</v>
      </c>
      <c r="AI135" s="395">
        <v>1.5192295562442899E-2</v>
      </c>
      <c r="AJ135" s="395">
        <v>0</v>
      </c>
      <c r="AK135" s="395">
        <v>8.2469250210731607E-2</v>
      </c>
      <c r="AL135" s="395"/>
      <c r="AM135" s="395">
        <v>4.1403886583133098E-2</v>
      </c>
      <c r="AN135" s="395">
        <v>5.3210337540259202E-2</v>
      </c>
      <c r="AO135" s="395">
        <v>1.8022406947325299E-2</v>
      </c>
      <c r="AP135" s="395"/>
      <c r="AQ135" s="395">
        <v>4.5377052173059901E-2</v>
      </c>
      <c r="AR135" s="395">
        <v>6.5880371258617995E-2</v>
      </c>
      <c r="AS135" s="395">
        <v>0</v>
      </c>
    </row>
    <row r="136" spans="2:45" x14ac:dyDescent="0.25">
      <c r="B136" t="s">
        <v>137</v>
      </c>
      <c r="C136" s="395">
        <v>0.16651792705308799</v>
      </c>
      <c r="D136" s="395">
        <v>0.19683376868826999</v>
      </c>
      <c r="E136" s="395">
        <v>0.13701075574084801</v>
      </c>
      <c r="F136" s="395"/>
      <c r="G136" s="395">
        <v>0.24579544042830501</v>
      </c>
      <c r="H136" s="395">
        <v>0.20923901178547599</v>
      </c>
      <c r="I136" s="395">
        <v>0.25077345743479901</v>
      </c>
      <c r="J136" s="395">
        <v>0.13335398055887801</v>
      </c>
      <c r="K136" s="395">
        <v>0.103131346239157</v>
      </c>
      <c r="L136" s="395">
        <v>7.9837023423390593E-2</v>
      </c>
      <c r="M136" s="395"/>
      <c r="N136" s="395">
        <v>0.196158109937281</v>
      </c>
      <c r="O136" s="395">
        <v>0.166830769951024</v>
      </c>
      <c r="P136" s="395">
        <v>0.20624262467386301</v>
      </c>
      <c r="Q136" s="395">
        <v>0.102145216692319</v>
      </c>
      <c r="R136" s="395"/>
      <c r="S136" s="395">
        <v>0.28906787810621198</v>
      </c>
      <c r="T136" s="395">
        <v>0.16522504422453199</v>
      </c>
      <c r="U136" s="395">
        <v>0.18456824589197501</v>
      </c>
      <c r="V136" s="395">
        <v>8.0667601148852505E-2</v>
      </c>
      <c r="W136" s="395">
        <v>0.155163270047673</v>
      </c>
      <c r="X136" s="395">
        <v>0.182191195174249</v>
      </c>
      <c r="Y136" s="395">
        <v>0.16648346196260899</v>
      </c>
      <c r="Z136" s="395">
        <v>7.4773087269893193E-2</v>
      </c>
      <c r="AA136" s="395">
        <v>0.113073359095436</v>
      </c>
      <c r="AB136" s="395">
        <v>0.171852154274832</v>
      </c>
      <c r="AC136" s="395">
        <v>0.13506993534761499</v>
      </c>
      <c r="AD136" s="395">
        <v>0.14675759075308401</v>
      </c>
      <c r="AE136" s="395"/>
      <c r="AF136" s="395">
        <v>0.244057315563146</v>
      </c>
      <c r="AG136" s="395">
        <v>0.163642468943036</v>
      </c>
      <c r="AH136" s="395">
        <v>0.133463353663762</v>
      </c>
      <c r="AI136" s="395">
        <v>0.15558082071932</v>
      </c>
      <c r="AJ136" s="395">
        <v>9.5160276019877699E-2</v>
      </c>
      <c r="AK136" s="395">
        <v>0.162613469626465</v>
      </c>
      <c r="AL136" s="395"/>
      <c r="AM136" s="395">
        <v>0.143506663439735</v>
      </c>
      <c r="AN136" s="395">
        <v>0.22540055126327199</v>
      </c>
      <c r="AO136" s="395">
        <v>5.68308571943811E-2</v>
      </c>
      <c r="AP136" s="395"/>
      <c r="AQ136" s="395">
        <v>0.15677662647773799</v>
      </c>
      <c r="AR136" s="395">
        <v>0.236539872256257</v>
      </c>
      <c r="AS136" s="395">
        <v>0.245377367452463</v>
      </c>
    </row>
    <row r="137" spans="2:45" x14ac:dyDescent="0.25">
      <c r="B137" t="s">
        <v>138</v>
      </c>
      <c r="C137" s="395">
        <v>0.53093029851931595</v>
      </c>
      <c r="D137" s="395">
        <v>0.49511188252999699</v>
      </c>
      <c r="E137" s="395">
        <v>0.56634035110915903</v>
      </c>
      <c r="F137" s="395"/>
      <c r="G137" s="395">
        <v>0.44492754790334699</v>
      </c>
      <c r="H137" s="395">
        <v>0.48829069835819799</v>
      </c>
      <c r="I137" s="395">
        <v>0.501126764469502</v>
      </c>
      <c r="J137" s="395">
        <v>0.501283881260146</v>
      </c>
      <c r="K137" s="395">
        <v>0.61788257012565495</v>
      </c>
      <c r="L137" s="395">
        <v>0.61299300484419605</v>
      </c>
      <c r="M137" s="395"/>
      <c r="N137" s="395">
        <v>0.51316871702366196</v>
      </c>
      <c r="O137" s="395">
        <v>0.54763437273599103</v>
      </c>
      <c r="P137" s="395">
        <v>0.45197467108935602</v>
      </c>
      <c r="Q137" s="395">
        <v>0.59858157260280898</v>
      </c>
      <c r="R137" s="395"/>
      <c r="S137" s="395">
        <v>0.36148487010545999</v>
      </c>
      <c r="T137" s="395">
        <v>0.52241798968424802</v>
      </c>
      <c r="U137" s="395">
        <v>0.50875974608451102</v>
      </c>
      <c r="V137" s="395">
        <v>0.61153300936636201</v>
      </c>
      <c r="W137" s="395">
        <v>0.53942988423753402</v>
      </c>
      <c r="X137" s="395">
        <v>0.54828883937114203</v>
      </c>
      <c r="Y137" s="395">
        <v>0.59898201085729497</v>
      </c>
      <c r="Z137" s="395">
        <v>0.59968985683457299</v>
      </c>
      <c r="AA137" s="395">
        <v>0.54185569942827405</v>
      </c>
      <c r="AB137" s="395">
        <v>0.51714481900088005</v>
      </c>
      <c r="AC137" s="395">
        <v>0.61939026921145102</v>
      </c>
      <c r="AD137" s="395">
        <v>0.67850972396215203</v>
      </c>
      <c r="AE137" s="395"/>
      <c r="AF137" s="395">
        <v>0.42211444181548502</v>
      </c>
      <c r="AG137" s="395">
        <v>0.53398490510545205</v>
      </c>
      <c r="AH137" s="395">
        <v>0.45209565943646801</v>
      </c>
      <c r="AI137" s="395">
        <v>0.56395057335254195</v>
      </c>
      <c r="AJ137" s="395">
        <v>0.74226905594022297</v>
      </c>
      <c r="AK137" s="395">
        <v>0.59082003314645803</v>
      </c>
      <c r="AL137" s="395"/>
      <c r="AM137" s="395">
        <v>0.512438232634711</v>
      </c>
      <c r="AN137" s="395">
        <v>0.52330829474547802</v>
      </c>
      <c r="AO137" s="395">
        <v>0.66880332938656195</v>
      </c>
      <c r="AP137" s="395"/>
      <c r="AQ137" s="395">
        <v>0.55251580638905595</v>
      </c>
      <c r="AR137" s="395">
        <v>0.46564328082019402</v>
      </c>
      <c r="AS137" s="395">
        <v>0.61995333072412695</v>
      </c>
    </row>
    <row r="138" spans="2:45" x14ac:dyDescent="0.25">
      <c r="B138" t="s">
        <v>139</v>
      </c>
      <c r="C138" s="395">
        <v>0.167495975302069</v>
      </c>
      <c r="D138" s="395">
        <v>0.15983046072548099</v>
      </c>
      <c r="E138" s="395">
        <v>0.17493947361433301</v>
      </c>
      <c r="F138" s="395"/>
      <c r="G138" s="395">
        <v>0.108897299545246</v>
      </c>
      <c r="H138" s="395">
        <v>0.123297441241348</v>
      </c>
      <c r="I138" s="395">
        <v>0.154272637334501</v>
      </c>
      <c r="J138" s="395">
        <v>0.19601173203066299</v>
      </c>
      <c r="K138" s="395">
        <v>0.186213578014504</v>
      </c>
      <c r="L138" s="395">
        <v>0.21795885250104199</v>
      </c>
      <c r="M138" s="395"/>
      <c r="N138" s="395">
        <v>0.16642806946188499</v>
      </c>
      <c r="O138" s="395">
        <v>0.18338266986160601</v>
      </c>
      <c r="P138" s="395">
        <v>0.176747822150191</v>
      </c>
      <c r="Q138" s="395">
        <v>0.146748451740282</v>
      </c>
      <c r="R138" s="395"/>
      <c r="S138" s="395">
        <v>0.17778736104298401</v>
      </c>
      <c r="T138" s="395">
        <v>0.22102296388614301</v>
      </c>
      <c r="U138" s="395">
        <v>0.182766361291718</v>
      </c>
      <c r="V138" s="395">
        <v>0.191334969194385</v>
      </c>
      <c r="W138" s="395">
        <v>0.16966442287255401</v>
      </c>
      <c r="X138" s="395">
        <v>0.13781937893561899</v>
      </c>
      <c r="Y138" s="395">
        <v>4.8969284812288599E-2</v>
      </c>
      <c r="Z138" s="395">
        <v>0.19832580589170801</v>
      </c>
      <c r="AA138" s="395">
        <v>0.18630193593116701</v>
      </c>
      <c r="AB138" s="395">
        <v>0.196828207043349</v>
      </c>
      <c r="AC138" s="395">
        <v>0.133473114471791</v>
      </c>
      <c r="AD138" s="395">
        <v>3.3736652287636303E-2</v>
      </c>
      <c r="AE138" s="395"/>
      <c r="AF138" s="395">
        <v>0.19065080786060701</v>
      </c>
      <c r="AG138" s="395">
        <v>0.14398850271631899</v>
      </c>
      <c r="AH138" s="395">
        <v>0.227843403710415</v>
      </c>
      <c r="AI138" s="395">
        <v>0.19745768954888501</v>
      </c>
      <c r="AJ138" s="395">
        <v>0.120924429813677</v>
      </c>
      <c r="AK138" s="395">
        <v>4.8892273980420099E-2</v>
      </c>
      <c r="AL138" s="395"/>
      <c r="AM138" s="395">
        <v>0.20600355387045499</v>
      </c>
      <c r="AN138" s="395">
        <v>0.132918508175973</v>
      </c>
      <c r="AO138" s="395">
        <v>0.16045377060261801</v>
      </c>
      <c r="AP138" s="395"/>
      <c r="AQ138" s="395">
        <v>0.18502551252187099</v>
      </c>
      <c r="AR138" s="395">
        <v>0.148629618355578</v>
      </c>
      <c r="AS138" s="395">
        <v>8.0462288335524906E-2</v>
      </c>
    </row>
    <row r="139" spans="2:45" x14ac:dyDescent="0.25">
      <c r="B139" t="s">
        <v>140</v>
      </c>
      <c r="C139" s="395">
        <v>6.0710681058763399E-2</v>
      </c>
      <c r="D139" s="395">
        <v>5.9271558087465002E-2</v>
      </c>
      <c r="E139" s="395">
        <v>6.2833612801336203E-2</v>
      </c>
      <c r="F139" s="395"/>
      <c r="G139" s="395">
        <v>5.5442021282262402E-2</v>
      </c>
      <c r="H139" s="395">
        <v>5.5777297722354097E-2</v>
      </c>
      <c r="I139" s="395">
        <v>5.4579621478659197E-2</v>
      </c>
      <c r="J139" s="395">
        <v>7.6933747505731107E-2</v>
      </c>
      <c r="K139" s="395">
        <v>7.3015321422934404E-2</v>
      </c>
      <c r="L139" s="395">
        <v>5.19238011938329E-2</v>
      </c>
      <c r="M139" s="395"/>
      <c r="N139" s="395">
        <v>2.9468459066999901E-2</v>
      </c>
      <c r="O139" s="395">
        <v>5.0658976567130899E-2</v>
      </c>
      <c r="P139" s="395">
        <v>8.6467611750757498E-2</v>
      </c>
      <c r="Q139" s="395">
        <v>7.9002387109758501E-2</v>
      </c>
      <c r="R139" s="395"/>
      <c r="S139" s="395">
        <v>5.3464659189904798E-2</v>
      </c>
      <c r="T139" s="395">
        <v>3.4940025901577597E-2</v>
      </c>
      <c r="U139" s="395">
        <v>5.7641663544424099E-2</v>
      </c>
      <c r="V139" s="395">
        <v>5.1788486959186898E-2</v>
      </c>
      <c r="W139" s="395">
        <v>7.9854957723927297E-2</v>
      </c>
      <c r="X139" s="395">
        <v>4.0975179930894903E-2</v>
      </c>
      <c r="Y139" s="395">
        <v>8.8133992144998494E-2</v>
      </c>
      <c r="Z139" s="395">
        <v>8.0890255316216894E-2</v>
      </c>
      <c r="AA139" s="395">
        <v>8.1394604310430899E-2</v>
      </c>
      <c r="AB139" s="395">
        <v>7.3786308908833406E-2</v>
      </c>
      <c r="AC139" s="395">
        <v>4.42844858037219E-2</v>
      </c>
      <c r="AD139" s="395">
        <v>7.3380050728562601E-2</v>
      </c>
      <c r="AE139" s="395"/>
      <c r="AF139" s="395">
        <v>4.54523072649239E-2</v>
      </c>
      <c r="AG139" s="395">
        <v>6.0061088976313501E-2</v>
      </c>
      <c r="AH139" s="395">
        <v>0.111327850786863</v>
      </c>
      <c r="AI139" s="395">
        <v>5.5610865264344299E-2</v>
      </c>
      <c r="AJ139" s="395">
        <v>1.6993746995651701E-2</v>
      </c>
      <c r="AK139" s="395">
        <v>8.4802164285667198E-2</v>
      </c>
      <c r="AL139" s="395"/>
      <c r="AM139" s="395">
        <v>7.0724253997043005E-2</v>
      </c>
      <c r="AN139" s="395">
        <v>5.0633445109346399E-2</v>
      </c>
      <c r="AO139" s="395">
        <v>4.9211449662882503E-2</v>
      </c>
      <c r="AP139" s="395"/>
      <c r="AQ139" s="395">
        <v>5.0175788229201497E-2</v>
      </c>
      <c r="AR139" s="395">
        <v>5.0923894813953298E-2</v>
      </c>
      <c r="AS139" s="395">
        <v>2.8895122416559199E-2</v>
      </c>
    </row>
    <row r="140" spans="2:45" x14ac:dyDescent="0.25">
      <c r="B140" t="s">
        <v>78</v>
      </c>
      <c r="C140" s="395">
        <v>2.87048157261806E-2</v>
      </c>
      <c r="D140" s="395">
        <v>3.2852687580937602E-2</v>
      </c>
      <c r="E140" s="395">
        <v>2.4993851289314702E-2</v>
      </c>
      <c r="F140" s="395"/>
      <c r="G140" s="395">
        <v>5.34202989092913E-2</v>
      </c>
      <c r="H140" s="395">
        <v>3.1382379173600101E-2</v>
      </c>
      <c r="I140" s="395">
        <v>1.86443468839755E-2</v>
      </c>
      <c r="J140" s="395">
        <v>4.7322010192840297E-2</v>
      </c>
      <c r="K140" s="395">
        <v>6.7651945550686304E-3</v>
      </c>
      <c r="L140" s="395">
        <v>1.7818333593382099E-2</v>
      </c>
      <c r="M140" s="395"/>
      <c r="N140" s="395">
        <v>3.9205424690521198E-2</v>
      </c>
      <c r="O140" s="395">
        <v>1.1796876744812499E-2</v>
      </c>
      <c r="P140" s="395">
        <v>2.4203625598497099E-2</v>
      </c>
      <c r="Q140" s="395">
        <v>3.9326253199402798E-2</v>
      </c>
      <c r="R140" s="395"/>
      <c r="S140" s="395">
        <v>4.30253439322325E-2</v>
      </c>
      <c r="T140" s="395">
        <v>2.0720167066609299E-2</v>
      </c>
      <c r="U140" s="395">
        <v>2.2948419364873001E-2</v>
      </c>
      <c r="V140" s="395">
        <v>4.3573122630482297E-2</v>
      </c>
      <c r="W140" s="395">
        <v>2.7639305272200401E-2</v>
      </c>
      <c r="X140" s="395">
        <v>4.16493933571528E-2</v>
      </c>
      <c r="Y140" s="395">
        <v>4.81801778222887E-2</v>
      </c>
      <c r="Z140" s="395">
        <v>0</v>
      </c>
      <c r="AA140" s="395">
        <v>2.6338604277076402E-2</v>
      </c>
      <c r="AB140" s="395">
        <v>2.0786172235661201E-2</v>
      </c>
      <c r="AC140" s="395">
        <v>0</v>
      </c>
      <c r="AD140" s="395">
        <v>0</v>
      </c>
      <c r="AE140" s="395"/>
      <c r="AF140" s="395">
        <v>2.9006245354907E-2</v>
      </c>
      <c r="AG140" s="395">
        <v>3.32127660621927E-2</v>
      </c>
      <c r="AH140" s="395">
        <v>4.2669257152894102E-2</v>
      </c>
      <c r="AI140" s="395">
        <v>1.22077555524653E-2</v>
      </c>
      <c r="AJ140" s="395">
        <v>2.4652491230571099E-2</v>
      </c>
      <c r="AK140" s="395">
        <v>3.0402808750257901E-2</v>
      </c>
      <c r="AL140" s="395"/>
      <c r="AM140" s="395">
        <v>2.59234094749221E-2</v>
      </c>
      <c r="AN140" s="395">
        <v>1.45288631656718E-2</v>
      </c>
      <c r="AO140" s="395">
        <v>4.6678186206231098E-2</v>
      </c>
      <c r="AP140" s="395"/>
      <c r="AQ140" s="395">
        <v>1.01292142090739E-2</v>
      </c>
      <c r="AR140" s="395">
        <v>3.2382962495399799E-2</v>
      </c>
      <c r="AS140" s="395">
        <v>2.5311891071326399E-2</v>
      </c>
    </row>
    <row r="141" spans="2:45" x14ac:dyDescent="0.25">
      <c r="C141" s="395"/>
      <c r="D141" s="395"/>
      <c r="E141" s="395"/>
      <c r="F141" s="395"/>
      <c r="G141" s="395"/>
      <c r="H141" s="395"/>
      <c r="I141" s="395"/>
      <c r="J141" s="395"/>
      <c r="K141" s="395"/>
      <c r="L141" s="395"/>
      <c r="M141" s="395"/>
      <c r="N141" s="395"/>
      <c r="O141" s="395"/>
      <c r="P141" s="395"/>
      <c r="Q141" s="395"/>
      <c r="R141" s="395"/>
      <c r="S141" s="395"/>
      <c r="T141" s="395"/>
      <c r="U141" s="395"/>
      <c r="V141" s="395"/>
      <c r="W141" s="395"/>
      <c r="X141" s="395"/>
      <c r="Y141" s="395"/>
      <c r="Z141" s="395"/>
      <c r="AA141" s="395"/>
      <c r="AB141" s="395"/>
      <c r="AC141" s="395"/>
      <c r="AD141" s="395"/>
      <c r="AE141" s="395"/>
      <c r="AF141" s="395"/>
      <c r="AG141" s="395"/>
      <c r="AH141" s="395"/>
      <c r="AI141" s="395"/>
      <c r="AJ141" s="395"/>
      <c r="AK141" s="395"/>
      <c r="AL141" s="395"/>
      <c r="AM141" s="395"/>
      <c r="AN141" s="395"/>
      <c r="AO141" s="395"/>
      <c r="AP141" s="395"/>
      <c r="AQ141" s="395"/>
      <c r="AR141" s="395"/>
      <c r="AS141" s="395"/>
    </row>
    <row r="142" spans="2:45" x14ac:dyDescent="0.25">
      <c r="B142" s="2" t="s">
        <v>148</v>
      </c>
      <c r="C142" s="395"/>
      <c r="D142" s="395"/>
      <c r="E142" s="395"/>
      <c r="F142" s="395"/>
      <c r="G142" s="395"/>
      <c r="H142" s="395"/>
      <c r="I142" s="395"/>
      <c r="J142" s="395"/>
      <c r="K142" s="395"/>
      <c r="L142" s="395"/>
      <c r="M142" s="395"/>
      <c r="N142" s="395"/>
      <c r="O142" s="395"/>
      <c r="P142" s="395"/>
      <c r="Q142" s="395"/>
      <c r="R142" s="395"/>
      <c r="S142" s="395"/>
      <c r="T142" s="395"/>
      <c r="U142" s="395"/>
      <c r="V142" s="395"/>
      <c r="W142" s="395"/>
      <c r="X142" s="395"/>
      <c r="Y142" s="395"/>
      <c r="Z142" s="395"/>
      <c r="AA142" s="395"/>
      <c r="AB142" s="395"/>
      <c r="AC142" s="395"/>
      <c r="AD142" s="395"/>
      <c r="AE142" s="395"/>
      <c r="AF142" s="395"/>
      <c r="AG142" s="395"/>
      <c r="AH142" s="395"/>
      <c r="AI142" s="395"/>
      <c r="AJ142" s="395"/>
      <c r="AK142" s="395"/>
      <c r="AL142" s="395"/>
      <c r="AM142" s="395"/>
      <c r="AN142" s="395"/>
      <c r="AO142" s="395"/>
      <c r="AP142" s="395"/>
      <c r="AQ142" s="395"/>
      <c r="AR142" s="395"/>
      <c r="AS142" s="395"/>
    </row>
    <row r="143" spans="2:45" x14ac:dyDescent="0.25">
      <c r="B143" s="394" t="s">
        <v>68</v>
      </c>
      <c r="C143" s="395"/>
      <c r="D143" s="395"/>
      <c r="E143" s="395"/>
      <c r="F143" s="395"/>
      <c r="G143" s="395"/>
      <c r="H143" s="395"/>
      <c r="I143" s="395"/>
      <c r="J143" s="395"/>
      <c r="K143" s="395"/>
      <c r="L143" s="395"/>
      <c r="M143" s="395"/>
      <c r="N143" s="395"/>
      <c r="O143" s="395"/>
      <c r="P143" s="395"/>
      <c r="Q143" s="395"/>
      <c r="R143" s="395"/>
      <c r="S143" s="395"/>
      <c r="T143" s="395"/>
      <c r="U143" s="395"/>
      <c r="V143" s="395"/>
      <c r="W143" s="395"/>
      <c r="X143" s="395"/>
      <c r="Y143" s="395"/>
      <c r="Z143" s="395"/>
      <c r="AA143" s="395"/>
      <c r="AB143" s="395"/>
      <c r="AC143" s="395"/>
      <c r="AD143" s="395"/>
      <c r="AE143" s="395"/>
      <c r="AF143" s="395"/>
      <c r="AG143" s="395"/>
      <c r="AH143" s="395"/>
      <c r="AI143" s="395"/>
      <c r="AJ143" s="395"/>
      <c r="AK143" s="395"/>
      <c r="AL143" s="395"/>
      <c r="AM143" s="395"/>
      <c r="AN143" s="395"/>
      <c r="AO143" s="395"/>
      <c r="AP143" s="395"/>
      <c r="AQ143" s="395"/>
      <c r="AR143" s="395"/>
      <c r="AS143" s="395"/>
    </row>
    <row r="144" spans="2:45" x14ac:dyDescent="0.25">
      <c r="B144" t="s">
        <v>142</v>
      </c>
      <c r="C144" s="395">
        <v>0.20436050415172799</v>
      </c>
      <c r="D144" s="395">
        <v>0.22247307097914601</v>
      </c>
      <c r="E144" s="395">
        <v>0.185102311425653</v>
      </c>
      <c r="F144" s="395"/>
      <c r="G144" s="395">
        <v>0.21533246453288199</v>
      </c>
      <c r="H144" s="395">
        <v>0.214121298265012</v>
      </c>
      <c r="I144" s="395">
        <v>0.24940739325354899</v>
      </c>
      <c r="J144" s="395">
        <v>0.251134568109806</v>
      </c>
      <c r="K144" s="395">
        <v>0.160556777872117</v>
      </c>
      <c r="L144" s="395">
        <v>0.144331929838524</v>
      </c>
      <c r="M144" s="395"/>
      <c r="N144" s="395">
        <v>0.24849648637510199</v>
      </c>
      <c r="O144" s="395">
        <v>0.19979318387727599</v>
      </c>
      <c r="P144" s="395">
        <v>0.20741076872221201</v>
      </c>
      <c r="Q144" s="395">
        <v>0.15807854806945601</v>
      </c>
      <c r="R144" s="395"/>
      <c r="S144" s="395">
        <v>0.41826331739671002</v>
      </c>
      <c r="T144" s="395">
        <v>0.16340542479146</v>
      </c>
      <c r="U144" s="395">
        <v>0.14454749959928201</v>
      </c>
      <c r="V144" s="395">
        <v>0.180873374119498</v>
      </c>
      <c r="W144" s="395">
        <v>0.181709977754895</v>
      </c>
      <c r="X144" s="395">
        <v>0.15670418231984801</v>
      </c>
      <c r="Y144" s="395">
        <v>0.218779376788478</v>
      </c>
      <c r="Z144" s="395">
        <v>0.14439858499203301</v>
      </c>
      <c r="AA144" s="395">
        <v>0.16783700352488701</v>
      </c>
      <c r="AB144" s="395">
        <v>0.18233208188701699</v>
      </c>
      <c r="AC144" s="395">
        <v>0.13324031782200399</v>
      </c>
      <c r="AD144" s="395">
        <v>0.172520191679184</v>
      </c>
      <c r="AE144" s="395"/>
      <c r="AF144" s="395">
        <v>0.53639859625170705</v>
      </c>
      <c r="AG144" s="395">
        <v>0.185826209834415</v>
      </c>
      <c r="AH144" s="395">
        <v>0.25500626108188001</v>
      </c>
      <c r="AI144" s="395">
        <v>1.46791410603734E-2</v>
      </c>
      <c r="AJ144" s="395">
        <v>7.6724990192319998E-3</v>
      </c>
      <c r="AK144" s="395">
        <v>0</v>
      </c>
      <c r="AL144" s="395"/>
      <c r="AM144" s="395">
        <v>0.152915228801974</v>
      </c>
      <c r="AN144" s="395">
        <v>0.24386839671167701</v>
      </c>
      <c r="AO144" s="395">
        <v>0.232468052208401</v>
      </c>
      <c r="AP144" s="395"/>
      <c r="AQ144" s="395">
        <v>0.16776769757982399</v>
      </c>
      <c r="AR144" s="395">
        <v>0.24080860759756001</v>
      </c>
      <c r="AS144" s="395">
        <v>0.158575783057157</v>
      </c>
    </row>
    <row r="145" spans="2:45" x14ac:dyDescent="0.25">
      <c r="B145" t="s">
        <v>143</v>
      </c>
      <c r="C145" s="395">
        <v>0.28494322483933598</v>
      </c>
      <c r="D145" s="395">
        <v>0.29400722731379297</v>
      </c>
      <c r="E145" s="395">
        <v>0.27552187227837299</v>
      </c>
      <c r="F145" s="395"/>
      <c r="G145" s="395">
        <v>0.24755544195374199</v>
      </c>
      <c r="H145" s="395">
        <v>0.28119167228852598</v>
      </c>
      <c r="I145" s="395">
        <v>0.25581197842954601</v>
      </c>
      <c r="J145" s="395">
        <v>0.39303042228859902</v>
      </c>
      <c r="K145" s="395">
        <v>0.27277055975591902</v>
      </c>
      <c r="L145" s="395">
        <v>0.25746468086023899</v>
      </c>
      <c r="M145" s="395"/>
      <c r="N145" s="395">
        <v>0.23336940807714601</v>
      </c>
      <c r="O145" s="395">
        <v>0.29479563131105901</v>
      </c>
      <c r="P145" s="395">
        <v>0.28329084673316501</v>
      </c>
      <c r="Q145" s="395">
        <v>0.33620458310968698</v>
      </c>
      <c r="R145" s="395"/>
      <c r="S145" s="395">
        <v>0.30741733954593897</v>
      </c>
      <c r="T145" s="395">
        <v>0.245685596443284</v>
      </c>
      <c r="U145" s="395">
        <v>0.27506494143996002</v>
      </c>
      <c r="V145" s="395">
        <v>0.22346171749013</v>
      </c>
      <c r="W145" s="395">
        <v>0.19475262882703201</v>
      </c>
      <c r="X145" s="395">
        <v>0.33318361133851299</v>
      </c>
      <c r="Y145" s="395">
        <v>0.366577156175874</v>
      </c>
      <c r="Z145" s="395">
        <v>0.40903707254330401</v>
      </c>
      <c r="AA145" s="395">
        <v>0.32195290092053602</v>
      </c>
      <c r="AB145" s="395">
        <v>0.225343531152081</v>
      </c>
      <c r="AC145" s="395">
        <v>0.263809710554121</v>
      </c>
      <c r="AD145" s="395">
        <v>0.31656361157030999</v>
      </c>
      <c r="AE145" s="395"/>
      <c r="AF145" s="395">
        <v>0.22677460992788201</v>
      </c>
      <c r="AG145" s="395">
        <v>0.42547722028434498</v>
      </c>
      <c r="AH145" s="395">
        <v>0.248259976258975</v>
      </c>
      <c r="AI145" s="395">
        <v>0.19741102249359299</v>
      </c>
      <c r="AJ145" s="395">
        <v>0.26029392154043801</v>
      </c>
      <c r="AK145" s="395">
        <v>0.220492731901448</v>
      </c>
      <c r="AL145" s="395"/>
      <c r="AM145" s="395">
        <v>0.31599712842661498</v>
      </c>
      <c r="AN145" s="395">
        <v>0.24526029462738699</v>
      </c>
      <c r="AO145" s="395">
        <v>0.30964177668953902</v>
      </c>
      <c r="AP145" s="395"/>
      <c r="AQ145" s="395">
        <v>0.27726279239368801</v>
      </c>
      <c r="AR145" s="395">
        <v>0.28768652506092701</v>
      </c>
      <c r="AS145" s="395">
        <v>0.37883182538891502</v>
      </c>
    </row>
    <row r="146" spans="2:45" x14ac:dyDescent="0.25">
      <c r="B146" t="s">
        <v>144</v>
      </c>
      <c r="C146" s="395">
        <v>0.202618618146374</v>
      </c>
      <c r="D146" s="395">
        <v>0.20547700205900599</v>
      </c>
      <c r="E146" s="395">
        <v>0.20034967413403801</v>
      </c>
      <c r="F146" s="395"/>
      <c r="G146" s="395">
        <v>0.21449293431416599</v>
      </c>
      <c r="H146" s="395">
        <v>0.22832142755027901</v>
      </c>
      <c r="I146" s="395">
        <v>0.200783015538263</v>
      </c>
      <c r="J146" s="395">
        <v>0.13654561677617699</v>
      </c>
      <c r="K146" s="395">
        <v>0.20768942723245701</v>
      </c>
      <c r="L146" s="395">
        <v>0.22493133336608601</v>
      </c>
      <c r="M146" s="395"/>
      <c r="N146" s="395">
        <v>0.213415437801101</v>
      </c>
      <c r="O146" s="395">
        <v>0.191194575959234</v>
      </c>
      <c r="P146" s="395">
        <v>0.21494861972817</v>
      </c>
      <c r="Q146" s="395">
        <v>0.19104580879712799</v>
      </c>
      <c r="R146" s="395"/>
      <c r="S146" s="395">
        <v>0.14643520879362901</v>
      </c>
      <c r="T146" s="395">
        <v>0.27691400804112298</v>
      </c>
      <c r="U146" s="395">
        <v>0.131426042506257</v>
      </c>
      <c r="V146" s="395">
        <v>0.128979747922847</v>
      </c>
      <c r="W146" s="395">
        <v>0.27264662991558197</v>
      </c>
      <c r="X146" s="395">
        <v>0.22223089712969599</v>
      </c>
      <c r="Y146" s="395">
        <v>0.16045011572129</v>
      </c>
      <c r="Z146" s="395">
        <v>0.15303483246036001</v>
      </c>
      <c r="AA146" s="395">
        <v>0.27509709471240001</v>
      </c>
      <c r="AB146" s="395">
        <v>0.20449624923750601</v>
      </c>
      <c r="AC146" s="395">
        <v>0.20164818062506801</v>
      </c>
      <c r="AD146" s="395">
        <v>0.22882837646812801</v>
      </c>
      <c r="AE146" s="395"/>
      <c r="AF146" s="395">
        <v>9.0520239566747498E-2</v>
      </c>
      <c r="AG146" s="395">
        <v>0.19407456230084399</v>
      </c>
      <c r="AH146" s="395">
        <v>0.190473173620994</v>
      </c>
      <c r="AI146" s="395">
        <v>0.290296990157907</v>
      </c>
      <c r="AJ146" s="395">
        <v>0.22957492400763899</v>
      </c>
      <c r="AK146" s="395">
        <v>0.32561635265529199</v>
      </c>
      <c r="AL146" s="395"/>
      <c r="AM146" s="395">
        <v>0.20299657663086301</v>
      </c>
      <c r="AN146" s="395">
        <v>0.214503334182295</v>
      </c>
      <c r="AO146" s="395">
        <v>0.17216076649759901</v>
      </c>
      <c r="AP146" s="395"/>
      <c r="AQ146" s="395">
        <v>0.216788820998777</v>
      </c>
      <c r="AR146" s="395">
        <v>0.18408247423108001</v>
      </c>
      <c r="AS146" s="395">
        <v>0.17457678189523901</v>
      </c>
    </row>
    <row r="147" spans="2:45" x14ac:dyDescent="0.25">
      <c r="B147" t="s">
        <v>145</v>
      </c>
      <c r="C147" s="395">
        <v>0.17519989680211201</v>
      </c>
      <c r="D147" s="395">
        <v>0.166537149634332</v>
      </c>
      <c r="E147" s="395">
        <v>0.18572989289375799</v>
      </c>
      <c r="F147" s="395"/>
      <c r="G147" s="395">
        <v>0.180986367098254</v>
      </c>
      <c r="H147" s="395">
        <v>0.172494990728607</v>
      </c>
      <c r="I147" s="395">
        <v>0.14065401237366501</v>
      </c>
      <c r="J147" s="395">
        <v>0.12104373011498</v>
      </c>
      <c r="K147" s="395">
        <v>0.27794651976033402</v>
      </c>
      <c r="L147" s="395">
        <v>0.17640580565420999</v>
      </c>
      <c r="M147" s="395"/>
      <c r="N147" s="395">
        <v>0.20547139666697101</v>
      </c>
      <c r="O147" s="395">
        <v>0.19394844313587201</v>
      </c>
      <c r="P147" s="395">
        <v>0.15860538060842899</v>
      </c>
      <c r="Q147" s="395">
        <v>0.13660387693766701</v>
      </c>
      <c r="R147" s="395"/>
      <c r="S147" s="395">
        <v>7.1743729476254306E-2</v>
      </c>
      <c r="T147" s="395">
        <v>0.16358457022339101</v>
      </c>
      <c r="U147" s="395">
        <v>0.24002283358554999</v>
      </c>
      <c r="V147" s="395">
        <v>0.188702554259536</v>
      </c>
      <c r="W147" s="395">
        <v>0.246819263773182</v>
      </c>
      <c r="X147" s="395">
        <v>0.18768378700919999</v>
      </c>
      <c r="Y147" s="395">
        <v>0.170753979154605</v>
      </c>
      <c r="Z147" s="395">
        <v>0.17390472506707499</v>
      </c>
      <c r="AA147" s="395">
        <v>0.16314144402819999</v>
      </c>
      <c r="AB147" s="395">
        <v>0.18498498024592899</v>
      </c>
      <c r="AC147" s="395">
        <v>0.21785997504622501</v>
      </c>
      <c r="AD147" s="395">
        <v>0.24795079604870399</v>
      </c>
      <c r="AE147" s="395"/>
      <c r="AF147" s="395">
        <v>9.1214839665092806E-2</v>
      </c>
      <c r="AG147" s="395">
        <v>0.128937366135702</v>
      </c>
      <c r="AH147" s="395">
        <v>0.15433376825945</v>
      </c>
      <c r="AI147" s="395">
        <v>0.24739583808921001</v>
      </c>
      <c r="AJ147" s="395">
        <v>0.322776852446306</v>
      </c>
      <c r="AK147" s="395">
        <v>0.23729545405279601</v>
      </c>
      <c r="AL147" s="395"/>
      <c r="AM147" s="395">
        <v>0.173816233893656</v>
      </c>
      <c r="AN147" s="395">
        <v>0.19655400469922199</v>
      </c>
      <c r="AO147" s="395">
        <v>0.116461489642493</v>
      </c>
      <c r="AP147" s="395"/>
      <c r="AQ147" s="395">
        <v>0.19892438067681201</v>
      </c>
      <c r="AR147" s="395">
        <v>0.180028071221492</v>
      </c>
      <c r="AS147" s="395">
        <v>0.10228711150289301</v>
      </c>
    </row>
    <row r="148" spans="2:45" x14ac:dyDescent="0.25">
      <c r="B148" t="s">
        <v>146</v>
      </c>
      <c r="C148" s="395">
        <v>7.1338380067273402E-2</v>
      </c>
      <c r="D148" s="395">
        <v>5.9470468665635802E-2</v>
      </c>
      <c r="E148" s="395">
        <v>8.3770377553452596E-2</v>
      </c>
      <c r="F148" s="395"/>
      <c r="G148" s="395">
        <v>5.1547829670873901E-2</v>
      </c>
      <c r="H148" s="395">
        <v>4.6670481958841999E-2</v>
      </c>
      <c r="I148" s="395">
        <v>9.5738766650151297E-2</v>
      </c>
      <c r="J148" s="395">
        <v>6.4224728268052103E-2</v>
      </c>
      <c r="K148" s="395">
        <v>5.3413323955886799E-2</v>
      </c>
      <c r="L148" s="395">
        <v>0.10278938274298299</v>
      </c>
      <c r="M148" s="395"/>
      <c r="N148" s="395">
        <v>7.4634738329933503E-2</v>
      </c>
      <c r="O148" s="395">
        <v>5.8681252301894797E-2</v>
      </c>
      <c r="P148" s="395">
        <v>7.1197914782941393E-2</v>
      </c>
      <c r="Q148" s="395">
        <v>7.8509938984944697E-2</v>
      </c>
      <c r="R148" s="395"/>
      <c r="S148" s="395">
        <v>2.0118234479940499E-2</v>
      </c>
      <c r="T148" s="395">
        <v>8.6261404501589103E-2</v>
      </c>
      <c r="U148" s="395">
        <v>0.123647387936506</v>
      </c>
      <c r="V148" s="395">
        <v>0.16123594703103999</v>
      </c>
      <c r="W148" s="395">
        <v>4.4086625371365797E-2</v>
      </c>
      <c r="X148" s="395">
        <v>6.3324015009503395E-2</v>
      </c>
      <c r="Y148" s="395">
        <v>4.8818582007668899E-2</v>
      </c>
      <c r="Z148" s="395">
        <v>9.5814120340584299E-2</v>
      </c>
      <c r="AA148" s="395">
        <v>2.6630192377933799E-2</v>
      </c>
      <c r="AB148" s="395">
        <v>8.5489624187608901E-2</v>
      </c>
      <c r="AC148" s="395">
        <v>0.116349149614715</v>
      </c>
      <c r="AD148" s="395">
        <v>0</v>
      </c>
      <c r="AE148" s="395"/>
      <c r="AF148" s="395">
        <v>3.6293534818052302E-2</v>
      </c>
      <c r="AG148" s="395">
        <v>4.07329724851372E-2</v>
      </c>
      <c r="AH148" s="395">
        <v>5.9367223404592502E-2</v>
      </c>
      <c r="AI148" s="395">
        <v>0.121544611058456</v>
      </c>
      <c r="AJ148" s="395">
        <v>0.12558483047892999</v>
      </c>
      <c r="AK148" s="395">
        <v>0.10950192430054299</v>
      </c>
      <c r="AL148" s="395"/>
      <c r="AM148" s="395">
        <v>8.0866553017909099E-2</v>
      </c>
      <c r="AN148" s="395">
        <v>7.1417994633060297E-2</v>
      </c>
      <c r="AO148" s="395">
        <v>4.9252349411916099E-2</v>
      </c>
      <c r="AP148" s="395"/>
      <c r="AQ148" s="395">
        <v>6.6325197069224795E-2</v>
      </c>
      <c r="AR148" s="395">
        <v>6.4709696999386598E-2</v>
      </c>
      <c r="AS148" s="395">
        <v>7.3421180779830994E-2</v>
      </c>
    </row>
    <row r="149" spans="2:45" x14ac:dyDescent="0.25">
      <c r="B149" t="s">
        <v>147</v>
      </c>
      <c r="C149" s="395">
        <v>3.8568133309833497E-2</v>
      </c>
      <c r="D149" s="395">
        <v>3.1190198360692301E-2</v>
      </c>
      <c r="E149" s="395">
        <v>4.6228408084071998E-2</v>
      </c>
      <c r="F149" s="395"/>
      <c r="G149" s="395">
        <v>1.35700502212312E-2</v>
      </c>
      <c r="H149" s="395">
        <v>2.93552887095666E-2</v>
      </c>
      <c r="I149" s="395">
        <v>3.7556975031148E-2</v>
      </c>
      <c r="J149" s="395">
        <v>2.2481471338471198E-2</v>
      </c>
      <c r="K149" s="395">
        <v>2.7623391423286701E-2</v>
      </c>
      <c r="L149" s="395">
        <v>8.3847394689933505E-2</v>
      </c>
      <c r="M149" s="395"/>
      <c r="N149" s="395">
        <v>1.05410668430238E-2</v>
      </c>
      <c r="O149" s="395">
        <v>3.23912021984432E-2</v>
      </c>
      <c r="P149" s="395">
        <v>5.1011038319579101E-2</v>
      </c>
      <c r="Q149" s="395">
        <v>6.48236849675842E-2</v>
      </c>
      <c r="R149" s="395"/>
      <c r="S149" s="395">
        <v>9.3942118053910208E-3</v>
      </c>
      <c r="T149" s="395">
        <v>3.6754080613399499E-2</v>
      </c>
      <c r="U149" s="395">
        <v>8.5291294932443196E-2</v>
      </c>
      <c r="V149" s="395">
        <v>6.6380537581687202E-2</v>
      </c>
      <c r="W149" s="395">
        <v>2.8817812310584001E-2</v>
      </c>
      <c r="X149" s="395">
        <v>1.3223508976006E-2</v>
      </c>
      <c r="Y149" s="395">
        <v>1.16459139221504E-2</v>
      </c>
      <c r="Z149" s="395">
        <v>2.3810664596643501E-2</v>
      </c>
      <c r="AA149" s="395">
        <v>2.6885969694621498E-2</v>
      </c>
      <c r="AB149" s="395">
        <v>9.7509701897628198E-2</v>
      </c>
      <c r="AC149" s="395">
        <v>4.3465766255314897E-2</v>
      </c>
      <c r="AD149" s="395">
        <v>3.4137024233672798E-2</v>
      </c>
      <c r="AE149" s="395"/>
      <c r="AF149" s="395">
        <v>0</v>
      </c>
      <c r="AG149" s="395">
        <v>7.8435922948926103E-3</v>
      </c>
      <c r="AH149" s="395">
        <v>4.16087882541527E-2</v>
      </c>
      <c r="AI149" s="395">
        <v>0.102384028778585</v>
      </c>
      <c r="AJ149" s="395">
        <v>4.6264610414697802E-2</v>
      </c>
      <c r="AK149" s="395">
        <v>9.3410213400749703E-2</v>
      </c>
      <c r="AL149" s="395"/>
      <c r="AM149" s="395">
        <v>5.12834968746207E-2</v>
      </c>
      <c r="AN149" s="395">
        <v>2.4409675945808298E-2</v>
      </c>
      <c r="AO149" s="395">
        <v>5.3526746344447602E-2</v>
      </c>
      <c r="AP149" s="395"/>
      <c r="AQ149" s="395">
        <v>4.7401892259220403E-2</v>
      </c>
      <c r="AR149" s="395">
        <v>2.5520174363379999E-2</v>
      </c>
      <c r="AS149" s="395">
        <v>8.7089122320727796E-2</v>
      </c>
    </row>
    <row r="150" spans="2:45" x14ac:dyDescent="0.25">
      <c r="B150" t="s">
        <v>85</v>
      </c>
      <c r="C150" s="395">
        <v>2.2971242683342701E-2</v>
      </c>
      <c r="D150" s="395">
        <v>2.0844882987394901E-2</v>
      </c>
      <c r="E150" s="395">
        <v>2.3297463630653999E-2</v>
      </c>
      <c r="F150" s="395"/>
      <c r="G150" s="395">
        <v>7.6514912208851399E-2</v>
      </c>
      <c r="H150" s="395">
        <v>2.7844840499167599E-2</v>
      </c>
      <c r="I150" s="395">
        <v>2.00478587236789E-2</v>
      </c>
      <c r="J150" s="395">
        <v>1.15394631039133E-2</v>
      </c>
      <c r="K150" s="395">
        <v>0</v>
      </c>
      <c r="L150" s="395">
        <v>1.02294728480246E-2</v>
      </c>
      <c r="M150" s="395"/>
      <c r="N150" s="395">
        <v>1.4071465906721699E-2</v>
      </c>
      <c r="O150" s="395">
        <v>2.91957112162206E-2</v>
      </c>
      <c r="P150" s="395">
        <v>1.3535431105501899E-2</v>
      </c>
      <c r="Q150" s="395">
        <v>3.4733559133532897E-2</v>
      </c>
      <c r="R150" s="395"/>
      <c r="S150" s="395">
        <v>2.6627958502136301E-2</v>
      </c>
      <c r="T150" s="395">
        <v>2.73949153857539E-2</v>
      </c>
      <c r="U150" s="395">
        <v>0</v>
      </c>
      <c r="V150" s="395">
        <v>5.0366121595262402E-2</v>
      </c>
      <c r="W150" s="395">
        <v>3.1167062047359601E-2</v>
      </c>
      <c r="X150" s="395">
        <v>2.3649998217233101E-2</v>
      </c>
      <c r="Y150" s="395">
        <v>2.29748762299334E-2</v>
      </c>
      <c r="Z150" s="395">
        <v>0</v>
      </c>
      <c r="AA150" s="395">
        <v>1.84553947414214E-2</v>
      </c>
      <c r="AB150" s="395">
        <v>1.9843831392229901E-2</v>
      </c>
      <c r="AC150" s="395">
        <v>2.3626900082554102E-2</v>
      </c>
      <c r="AD150" s="395">
        <v>0</v>
      </c>
      <c r="AE150" s="395"/>
      <c r="AF150" s="395">
        <v>1.8798179770518099E-2</v>
      </c>
      <c r="AG150" s="395">
        <v>1.7108076664664899E-2</v>
      </c>
      <c r="AH150" s="395">
        <v>5.0950809119955899E-2</v>
      </c>
      <c r="AI150" s="395">
        <v>2.6288368361875501E-2</v>
      </c>
      <c r="AJ150" s="395">
        <v>7.8323620927571499E-3</v>
      </c>
      <c r="AK150" s="395">
        <v>1.36833236891715E-2</v>
      </c>
      <c r="AL150" s="395"/>
      <c r="AM150" s="395">
        <v>2.2124782354363E-2</v>
      </c>
      <c r="AN150" s="395">
        <v>3.9862992005502999E-3</v>
      </c>
      <c r="AO150" s="395">
        <v>6.6488819205604996E-2</v>
      </c>
      <c r="AP150" s="395"/>
      <c r="AQ150" s="395">
        <v>2.5529219022454301E-2</v>
      </c>
      <c r="AR150" s="395">
        <v>1.7164450526175101E-2</v>
      </c>
      <c r="AS150" s="395">
        <v>2.5218195055238E-2</v>
      </c>
    </row>
    <row r="151" spans="2:45" x14ac:dyDescent="0.25">
      <c r="C151" s="395"/>
      <c r="D151" s="395"/>
      <c r="E151" s="395"/>
      <c r="F151" s="395"/>
      <c r="G151" s="395"/>
      <c r="H151" s="395"/>
      <c r="I151" s="395"/>
      <c r="J151" s="395"/>
      <c r="K151" s="395"/>
      <c r="L151" s="395"/>
      <c r="M151" s="395"/>
      <c r="N151" s="395"/>
      <c r="O151" s="395"/>
      <c r="P151" s="395"/>
      <c r="Q151" s="395"/>
      <c r="R151" s="395"/>
      <c r="S151" s="395"/>
      <c r="T151" s="395"/>
      <c r="U151" s="395"/>
      <c r="V151" s="395"/>
      <c r="W151" s="395"/>
      <c r="X151" s="395"/>
      <c r="Y151" s="395"/>
      <c r="Z151" s="395"/>
      <c r="AA151" s="395"/>
      <c r="AB151" s="395"/>
      <c r="AC151" s="395"/>
      <c r="AD151" s="395"/>
      <c r="AE151" s="395"/>
      <c r="AF151" s="395"/>
      <c r="AG151" s="395"/>
      <c r="AH151" s="395"/>
      <c r="AI151" s="395"/>
      <c r="AJ151" s="395"/>
      <c r="AK151" s="395"/>
      <c r="AL151" s="395"/>
      <c r="AM151" s="395"/>
      <c r="AN151" s="395"/>
      <c r="AO151" s="395"/>
      <c r="AP151" s="395"/>
      <c r="AQ151" s="395"/>
      <c r="AR151" s="395"/>
      <c r="AS151" s="395"/>
    </row>
    <row r="152" spans="2:45" x14ac:dyDescent="0.25">
      <c r="B152" s="2" t="s">
        <v>149</v>
      </c>
      <c r="C152" s="395"/>
      <c r="D152" s="395"/>
      <c r="E152" s="395"/>
      <c r="F152" s="395"/>
      <c r="G152" s="395"/>
      <c r="H152" s="395"/>
      <c r="I152" s="395"/>
      <c r="J152" s="395"/>
      <c r="K152" s="395"/>
      <c r="L152" s="395"/>
      <c r="M152" s="395"/>
      <c r="N152" s="395"/>
      <c r="O152" s="395"/>
      <c r="P152" s="395"/>
      <c r="Q152" s="395"/>
      <c r="R152" s="395"/>
      <c r="S152" s="395"/>
      <c r="T152" s="395"/>
      <c r="U152" s="395"/>
      <c r="V152" s="395"/>
      <c r="W152" s="395"/>
      <c r="X152" s="395"/>
      <c r="Y152" s="395"/>
      <c r="Z152" s="395"/>
      <c r="AA152" s="395"/>
      <c r="AB152" s="395"/>
      <c r="AC152" s="395"/>
      <c r="AD152" s="395"/>
      <c r="AE152" s="395"/>
      <c r="AF152" s="395"/>
      <c r="AG152" s="395"/>
      <c r="AH152" s="395"/>
      <c r="AI152" s="395"/>
      <c r="AJ152" s="395"/>
      <c r="AK152" s="395"/>
      <c r="AL152" s="395"/>
      <c r="AM152" s="395"/>
      <c r="AN152" s="395"/>
      <c r="AO152" s="395"/>
      <c r="AP152" s="395"/>
      <c r="AQ152" s="395"/>
      <c r="AR152" s="395"/>
      <c r="AS152" s="395"/>
    </row>
    <row r="153" spans="2:45" x14ac:dyDescent="0.25">
      <c r="B153" s="394" t="s">
        <v>68</v>
      </c>
      <c r="C153" s="395"/>
      <c r="D153" s="395"/>
      <c r="E153" s="395"/>
      <c r="F153" s="395"/>
      <c r="G153" s="395"/>
      <c r="H153" s="395"/>
      <c r="I153" s="395"/>
      <c r="J153" s="395"/>
      <c r="K153" s="395"/>
      <c r="L153" s="395"/>
      <c r="M153" s="395"/>
      <c r="N153" s="395"/>
      <c r="O153" s="395"/>
      <c r="P153" s="395"/>
      <c r="Q153" s="395"/>
      <c r="R153" s="395"/>
      <c r="S153" s="395"/>
      <c r="T153" s="395"/>
      <c r="U153" s="395"/>
      <c r="V153" s="395"/>
      <c r="W153" s="395"/>
      <c r="X153" s="395"/>
      <c r="Y153" s="395"/>
      <c r="Z153" s="395"/>
      <c r="AA153" s="395"/>
      <c r="AB153" s="395"/>
      <c r="AC153" s="395"/>
      <c r="AD153" s="395"/>
      <c r="AE153" s="395"/>
      <c r="AF153" s="395"/>
      <c r="AG153" s="395"/>
      <c r="AH153" s="395"/>
      <c r="AI153" s="395"/>
      <c r="AJ153" s="395"/>
      <c r="AK153" s="395"/>
      <c r="AL153" s="395"/>
      <c r="AM153" s="395"/>
      <c r="AN153" s="395"/>
      <c r="AO153" s="395"/>
      <c r="AP153" s="395"/>
      <c r="AQ153" s="395"/>
      <c r="AR153" s="395"/>
      <c r="AS153" s="395"/>
    </row>
    <row r="154" spans="2:45" x14ac:dyDescent="0.25">
      <c r="B154" t="s">
        <v>136</v>
      </c>
      <c r="C154" s="395">
        <v>4.4260633768832901E-2</v>
      </c>
      <c r="D154" s="395">
        <v>4.85523898579538E-2</v>
      </c>
      <c r="E154" s="395">
        <v>3.8508459520918699E-2</v>
      </c>
      <c r="F154" s="395"/>
      <c r="G154" s="395">
        <v>5.4105995133583697E-2</v>
      </c>
      <c r="H154" s="395">
        <v>8.8316228655561296E-2</v>
      </c>
      <c r="I154" s="395">
        <v>3.1094199647143401E-2</v>
      </c>
      <c r="J154" s="395">
        <v>4.3952019181778698E-2</v>
      </c>
      <c r="K154" s="395">
        <v>2.6572930385895699E-2</v>
      </c>
      <c r="L154" s="395">
        <v>2.42311914884576E-2</v>
      </c>
      <c r="M154" s="395"/>
      <c r="N154" s="395">
        <v>5.0472910884058399E-2</v>
      </c>
      <c r="O154" s="395">
        <v>4.0770220385076598E-2</v>
      </c>
      <c r="P154" s="395">
        <v>5.3552727048371003E-2</v>
      </c>
      <c r="Q154" s="395">
        <v>3.3754556765815999E-2</v>
      </c>
      <c r="R154" s="395"/>
      <c r="S154" s="395">
        <v>6.6061640623783294E-2</v>
      </c>
      <c r="T154" s="395">
        <v>3.0957558449915601E-2</v>
      </c>
      <c r="U154" s="395">
        <v>3.8791352870673597E-2</v>
      </c>
      <c r="V154" s="395">
        <v>3.2426676385640701E-2</v>
      </c>
      <c r="W154" s="395">
        <v>2.6729826219123301E-2</v>
      </c>
      <c r="X154" s="395">
        <v>6.7349561681551803E-2</v>
      </c>
      <c r="Y154" s="395">
        <v>2.56053092897294E-2</v>
      </c>
      <c r="Z154" s="395">
        <v>2.4523617004728201E-2</v>
      </c>
      <c r="AA154" s="395">
        <v>5.38876367149628E-2</v>
      </c>
      <c r="AB154" s="395">
        <v>4.26473891312623E-2</v>
      </c>
      <c r="AC154" s="395">
        <v>4.5225647297069897E-2</v>
      </c>
      <c r="AD154" s="395">
        <v>6.7615982268564398E-2</v>
      </c>
      <c r="AE154" s="395"/>
      <c r="AF154" s="395">
        <v>8.5844848554589001E-2</v>
      </c>
      <c r="AG154" s="395">
        <v>4.9488148333824103E-2</v>
      </c>
      <c r="AH154" s="395">
        <v>3.1861631501754299E-2</v>
      </c>
      <c r="AI154" s="395">
        <v>1.5632432811266899E-2</v>
      </c>
      <c r="AJ154" s="395">
        <v>1.7732175191019401E-2</v>
      </c>
      <c r="AK154" s="395">
        <v>4.6176015866649003E-2</v>
      </c>
      <c r="AL154" s="395"/>
      <c r="AM154" s="395">
        <v>3.3107684874570699E-2</v>
      </c>
      <c r="AN154" s="395">
        <v>5.9430866536381702E-2</v>
      </c>
      <c r="AO154" s="395">
        <v>3.0249122769681801E-2</v>
      </c>
      <c r="AP154" s="395"/>
      <c r="AQ154" s="395">
        <v>4.67972850534773E-2</v>
      </c>
      <c r="AR154" s="395">
        <v>5.87964667324175E-2</v>
      </c>
      <c r="AS154" s="395">
        <v>2.8895122416559199E-2</v>
      </c>
    </row>
    <row r="155" spans="2:45" x14ac:dyDescent="0.25">
      <c r="B155" t="s">
        <v>137</v>
      </c>
      <c r="C155" s="395">
        <v>0.17211511352255901</v>
      </c>
      <c r="D155" s="395">
        <v>0.18380399921680299</v>
      </c>
      <c r="E155" s="395">
        <v>0.16086283452450401</v>
      </c>
      <c r="F155" s="395"/>
      <c r="G155" s="395">
        <v>0.25517867425808799</v>
      </c>
      <c r="H155" s="395">
        <v>0.23074608601527599</v>
      </c>
      <c r="I155" s="395">
        <v>0.23456084363750301</v>
      </c>
      <c r="J155" s="395">
        <v>0.123599790707666</v>
      </c>
      <c r="K155" s="395">
        <v>8.4742111343607401E-2</v>
      </c>
      <c r="L155" s="395">
        <v>0.11581572185081</v>
      </c>
      <c r="M155" s="395"/>
      <c r="N155" s="395">
        <v>0.20073996682353601</v>
      </c>
      <c r="O155" s="395">
        <v>0.16640144752901401</v>
      </c>
      <c r="P155" s="395">
        <v>0.20656971499892601</v>
      </c>
      <c r="Q155" s="395">
        <v>0.119785595181314</v>
      </c>
      <c r="R155" s="395"/>
      <c r="S155" s="395">
        <v>0.24318411618525301</v>
      </c>
      <c r="T155" s="395">
        <v>0.14122321707581301</v>
      </c>
      <c r="U155" s="395">
        <v>0.127448924978186</v>
      </c>
      <c r="V155" s="395">
        <v>9.1466098860469899E-2</v>
      </c>
      <c r="W155" s="395">
        <v>0.12903857265336</v>
      </c>
      <c r="X155" s="395">
        <v>0.195877968776724</v>
      </c>
      <c r="Y155" s="395">
        <v>0.210767694462552</v>
      </c>
      <c r="Z155" s="395">
        <v>0.22202124776167501</v>
      </c>
      <c r="AA155" s="395">
        <v>0.25098227558150199</v>
      </c>
      <c r="AB155" s="395">
        <v>0.12188431324309899</v>
      </c>
      <c r="AC155" s="395">
        <v>0.112884246302817</v>
      </c>
      <c r="AD155" s="395">
        <v>0.15252305343060801</v>
      </c>
      <c r="AE155" s="395"/>
      <c r="AF155" s="395">
        <v>0.24356480728573701</v>
      </c>
      <c r="AG155" s="395">
        <v>0.18912622950896099</v>
      </c>
      <c r="AH155" s="395">
        <v>0.14056329847162999</v>
      </c>
      <c r="AI155" s="395">
        <v>0.135307302948492</v>
      </c>
      <c r="AJ155" s="395">
        <v>8.6494129265364095E-2</v>
      </c>
      <c r="AK155" s="395">
        <v>0.19532267118563401</v>
      </c>
      <c r="AL155" s="395"/>
      <c r="AM155" s="395">
        <v>0.13119386212945799</v>
      </c>
      <c r="AN155" s="395">
        <v>0.23008023548390799</v>
      </c>
      <c r="AO155" s="395">
        <v>9.9967150198723403E-2</v>
      </c>
      <c r="AP155" s="395"/>
      <c r="AQ155" s="395">
        <v>0.14890292868355301</v>
      </c>
      <c r="AR155" s="395">
        <v>0.23897321139753</v>
      </c>
      <c r="AS155" s="395">
        <v>0.31987227845955901</v>
      </c>
    </row>
    <row r="156" spans="2:45" x14ac:dyDescent="0.25">
      <c r="B156" t="s">
        <v>138</v>
      </c>
      <c r="C156" s="395">
        <v>0.43260151974326799</v>
      </c>
      <c r="D156" s="395">
        <v>0.414589217920322</v>
      </c>
      <c r="E156" s="395">
        <v>0.44946202172935601</v>
      </c>
      <c r="F156" s="395"/>
      <c r="G156" s="395">
        <v>0.446652947291651</v>
      </c>
      <c r="H156" s="395">
        <v>0.46207995206547597</v>
      </c>
      <c r="I156" s="395">
        <v>0.42430722510642799</v>
      </c>
      <c r="J156" s="395">
        <v>0.422684578703583</v>
      </c>
      <c r="K156" s="395">
        <v>0.41678592028033801</v>
      </c>
      <c r="L156" s="395">
        <v>0.42429358969991299</v>
      </c>
      <c r="M156" s="395"/>
      <c r="N156" s="395">
        <v>0.40558781476374201</v>
      </c>
      <c r="O156" s="395">
        <v>0.42931472125361098</v>
      </c>
      <c r="P156" s="395">
        <v>0.41681317400144502</v>
      </c>
      <c r="Q156" s="395">
        <v>0.48214366719900398</v>
      </c>
      <c r="R156" s="395"/>
      <c r="S156" s="395">
        <v>0.44610982722505599</v>
      </c>
      <c r="T156" s="395">
        <v>0.46728806589163302</v>
      </c>
      <c r="U156" s="395">
        <v>0.45011600147363501</v>
      </c>
      <c r="V156" s="395">
        <v>0.44804972972108398</v>
      </c>
      <c r="W156" s="395">
        <v>0.36699342739776197</v>
      </c>
      <c r="X156" s="395">
        <v>0.42843550432330502</v>
      </c>
      <c r="Y156" s="395">
        <v>0.36667941290136002</v>
      </c>
      <c r="Z156" s="395">
        <v>0.52188366260146601</v>
      </c>
      <c r="AA156" s="395">
        <v>0.39014768198869498</v>
      </c>
      <c r="AB156" s="395">
        <v>0.362209960559713</v>
      </c>
      <c r="AC156" s="395">
        <v>0.53171153568591201</v>
      </c>
      <c r="AD156" s="395">
        <v>0.52515646476047095</v>
      </c>
      <c r="AE156" s="395"/>
      <c r="AF156" s="395">
        <v>0.37785100525162202</v>
      </c>
      <c r="AG156" s="395">
        <v>0.42938079261248802</v>
      </c>
      <c r="AH156" s="395">
        <v>0.48992842363899602</v>
      </c>
      <c r="AI156" s="395">
        <v>0.43959412750895199</v>
      </c>
      <c r="AJ156" s="395">
        <v>0.45234666378217397</v>
      </c>
      <c r="AK156" s="395">
        <v>0.43453223796912299</v>
      </c>
      <c r="AL156" s="395"/>
      <c r="AM156" s="395">
        <v>0.38428801981424099</v>
      </c>
      <c r="AN156" s="395">
        <v>0.47383170470587199</v>
      </c>
      <c r="AO156" s="395">
        <v>0.52586381215640898</v>
      </c>
      <c r="AP156" s="395"/>
      <c r="AQ156" s="395">
        <v>0.38787946915979998</v>
      </c>
      <c r="AR156" s="395">
        <v>0.42576556708749502</v>
      </c>
      <c r="AS156" s="395">
        <v>0.47125027863570801</v>
      </c>
    </row>
    <row r="157" spans="2:45" x14ac:dyDescent="0.25">
      <c r="B157" t="s">
        <v>139</v>
      </c>
      <c r="C157" s="395">
        <v>0.22731412702248699</v>
      </c>
      <c r="D157" s="395">
        <v>0.229958125990886</v>
      </c>
      <c r="E157" s="395">
        <v>0.22741943297432701</v>
      </c>
      <c r="F157" s="395"/>
      <c r="G157" s="395">
        <v>0.117782191267056</v>
      </c>
      <c r="H157" s="395">
        <v>0.13871143942761599</v>
      </c>
      <c r="I157" s="395">
        <v>0.21261616665556199</v>
      </c>
      <c r="J157" s="395">
        <v>0.25994512423006999</v>
      </c>
      <c r="K157" s="395">
        <v>0.33726161592487203</v>
      </c>
      <c r="L157" s="395">
        <v>0.28506728542440801</v>
      </c>
      <c r="M157" s="395"/>
      <c r="N157" s="395">
        <v>0.22993103470875001</v>
      </c>
      <c r="O157" s="395">
        <v>0.246613820590841</v>
      </c>
      <c r="P157" s="395">
        <v>0.19880596939098</v>
      </c>
      <c r="Q157" s="395">
        <v>0.22495372752178</v>
      </c>
      <c r="R157" s="395"/>
      <c r="S157" s="395">
        <v>0.143765192709294</v>
      </c>
      <c r="T157" s="395">
        <v>0.220612646642902</v>
      </c>
      <c r="U157" s="395">
        <v>0.26887895732182299</v>
      </c>
      <c r="V157" s="395">
        <v>0.30042472803704401</v>
      </c>
      <c r="W157" s="395">
        <v>0.316510905076263</v>
      </c>
      <c r="X157" s="395">
        <v>0.19347619143770001</v>
      </c>
      <c r="Y157" s="395">
        <v>0.22423719301884601</v>
      </c>
      <c r="Z157" s="395">
        <v>0.1509146467727</v>
      </c>
      <c r="AA157" s="395">
        <v>0.20751652486934599</v>
      </c>
      <c r="AB157" s="395">
        <v>0.33128546553739402</v>
      </c>
      <c r="AC157" s="395">
        <v>0.17710591042037899</v>
      </c>
      <c r="AD157" s="395">
        <v>0.18696574855743001</v>
      </c>
      <c r="AE157" s="395"/>
      <c r="AF157" s="395">
        <v>0.169538691544356</v>
      </c>
      <c r="AG157" s="395">
        <v>0.22139475004968601</v>
      </c>
      <c r="AH157" s="395">
        <v>0.19876397651963501</v>
      </c>
      <c r="AI157" s="395">
        <v>0.27911158325254098</v>
      </c>
      <c r="AJ157" s="395">
        <v>0.30602658443762298</v>
      </c>
      <c r="AK157" s="395">
        <v>0.21803013297152701</v>
      </c>
      <c r="AL157" s="395"/>
      <c r="AM157" s="395">
        <v>0.30721288414127801</v>
      </c>
      <c r="AN157" s="395">
        <v>0.159396953957676</v>
      </c>
      <c r="AO157" s="395">
        <v>0.20056948859302801</v>
      </c>
      <c r="AP157" s="395"/>
      <c r="AQ157" s="395">
        <v>0.27727269032024898</v>
      </c>
      <c r="AR157" s="395">
        <v>0.17836845783307501</v>
      </c>
      <c r="AS157" s="395">
        <v>0.12979433925366901</v>
      </c>
    </row>
    <row r="158" spans="2:45" x14ac:dyDescent="0.25">
      <c r="B158" t="s">
        <v>140</v>
      </c>
      <c r="C158" s="395">
        <v>8.1428000241343196E-2</v>
      </c>
      <c r="D158" s="395">
        <v>8.8420431587029599E-2</v>
      </c>
      <c r="E158" s="395">
        <v>7.5562644547204794E-2</v>
      </c>
      <c r="F158" s="395"/>
      <c r="G158" s="395">
        <v>5.8211163354671802E-2</v>
      </c>
      <c r="H158" s="395">
        <v>5.2380176064665503E-2</v>
      </c>
      <c r="I158" s="395">
        <v>6.1016346733867799E-2</v>
      </c>
      <c r="J158" s="395">
        <v>0.101486498968668</v>
      </c>
      <c r="K158" s="395">
        <v>0.113665103714625</v>
      </c>
      <c r="L158" s="395">
        <v>9.9481440838370294E-2</v>
      </c>
      <c r="M158" s="395"/>
      <c r="N158" s="395">
        <v>6.1256482310991497E-2</v>
      </c>
      <c r="O158" s="395">
        <v>9.0869199588382604E-2</v>
      </c>
      <c r="P158" s="395">
        <v>8.0956781507312101E-2</v>
      </c>
      <c r="Q158" s="395">
        <v>9.0938100937038996E-2</v>
      </c>
      <c r="R158" s="395"/>
      <c r="S158" s="395">
        <v>5.27489917555534E-2</v>
      </c>
      <c r="T158" s="395">
        <v>9.0498204249521097E-2</v>
      </c>
      <c r="U158" s="395">
        <v>4.5891578403227697E-2</v>
      </c>
      <c r="V158" s="395">
        <v>7.3948026856396995E-2</v>
      </c>
      <c r="W158" s="395">
        <v>0.100783970770894</v>
      </c>
      <c r="X158" s="395">
        <v>8.7719774086622002E-2</v>
      </c>
      <c r="Y158" s="395">
        <v>0.125341569944419</v>
      </c>
      <c r="Z158" s="395">
        <v>5.3863486788045901E-2</v>
      </c>
      <c r="AA158" s="395">
        <v>7.9733145103091693E-2</v>
      </c>
      <c r="AB158" s="395">
        <v>0.10975546916390599</v>
      </c>
      <c r="AC158" s="395">
        <v>8.5713707081744001E-2</v>
      </c>
      <c r="AD158" s="395">
        <v>6.7738750982926796E-2</v>
      </c>
      <c r="AE158" s="395"/>
      <c r="AF158" s="395">
        <v>7.88736432004844E-2</v>
      </c>
      <c r="AG158" s="395">
        <v>7.8003226392757502E-2</v>
      </c>
      <c r="AH158" s="395">
        <v>8.3748647731864995E-2</v>
      </c>
      <c r="AI158" s="395">
        <v>8.1572396387474697E-2</v>
      </c>
      <c r="AJ158" s="395">
        <v>0.104211999040989</v>
      </c>
      <c r="AK158" s="395">
        <v>5.9953484231981803E-2</v>
      </c>
      <c r="AL158" s="395"/>
      <c r="AM158" s="395">
        <v>0.10521569668831</v>
      </c>
      <c r="AN158" s="395">
        <v>6.1875066772476797E-2</v>
      </c>
      <c r="AO158" s="395">
        <v>6.2239052387224297E-2</v>
      </c>
      <c r="AP158" s="395"/>
      <c r="AQ158" s="395">
        <v>9.8925545406664803E-2</v>
      </c>
      <c r="AR158" s="395">
        <v>6.0064138577961099E-2</v>
      </c>
      <c r="AS158" s="395">
        <v>2.4969786179266599E-2</v>
      </c>
    </row>
    <row r="159" spans="2:45" x14ac:dyDescent="0.25">
      <c r="B159" t="s">
        <v>85</v>
      </c>
      <c r="C159" s="395">
        <v>4.2280605701510397E-2</v>
      </c>
      <c r="D159" s="395">
        <v>3.4675835427005398E-2</v>
      </c>
      <c r="E159" s="395">
        <v>4.8184606703688702E-2</v>
      </c>
      <c r="F159" s="395"/>
      <c r="G159" s="395">
        <v>6.8069028694949393E-2</v>
      </c>
      <c r="H159" s="395">
        <v>2.77661177714064E-2</v>
      </c>
      <c r="I159" s="395">
        <v>3.6405218219495598E-2</v>
      </c>
      <c r="J159" s="395">
        <v>4.83319882082342E-2</v>
      </c>
      <c r="K159" s="395">
        <v>2.0972318350662E-2</v>
      </c>
      <c r="L159" s="395">
        <v>5.1110770698040597E-2</v>
      </c>
      <c r="M159" s="395"/>
      <c r="N159" s="395">
        <v>5.2011790508921803E-2</v>
      </c>
      <c r="O159" s="395">
        <v>2.60305906530757E-2</v>
      </c>
      <c r="P159" s="395">
        <v>4.3301633052966602E-2</v>
      </c>
      <c r="Q159" s="395">
        <v>4.8424352395046603E-2</v>
      </c>
      <c r="R159" s="395"/>
      <c r="S159" s="395">
        <v>4.8130231501060501E-2</v>
      </c>
      <c r="T159" s="395">
        <v>4.9420307690215E-2</v>
      </c>
      <c r="U159" s="395">
        <v>6.8873184952454702E-2</v>
      </c>
      <c r="V159" s="395">
        <v>5.3684740139363703E-2</v>
      </c>
      <c r="W159" s="395">
        <v>5.9943297882597397E-2</v>
      </c>
      <c r="X159" s="395">
        <v>2.71409996940962E-2</v>
      </c>
      <c r="Y159" s="395">
        <v>4.7368820383093403E-2</v>
      </c>
      <c r="Z159" s="395">
        <v>2.67933390713847E-2</v>
      </c>
      <c r="AA159" s="395">
        <v>1.7732735742403201E-2</v>
      </c>
      <c r="AB159" s="395">
        <v>3.2217402364626002E-2</v>
      </c>
      <c r="AC159" s="395">
        <v>4.7358953212077497E-2</v>
      </c>
      <c r="AD159" s="395">
        <v>0</v>
      </c>
      <c r="AE159" s="395"/>
      <c r="AF159" s="395">
        <v>4.4327004163210601E-2</v>
      </c>
      <c r="AG159" s="395">
        <v>3.2606853102283402E-2</v>
      </c>
      <c r="AH159" s="395">
        <v>5.5134022136120502E-2</v>
      </c>
      <c r="AI159" s="395">
        <v>4.8782157091273301E-2</v>
      </c>
      <c r="AJ159" s="395">
        <v>3.3188448282831899E-2</v>
      </c>
      <c r="AK159" s="395">
        <v>4.5985457775085503E-2</v>
      </c>
      <c r="AL159" s="395"/>
      <c r="AM159" s="395">
        <v>3.8981852352142E-2</v>
      </c>
      <c r="AN159" s="395">
        <v>1.53851725436854E-2</v>
      </c>
      <c r="AO159" s="395">
        <v>8.1111373894933697E-2</v>
      </c>
      <c r="AP159" s="395"/>
      <c r="AQ159" s="395">
        <v>4.02220813762557E-2</v>
      </c>
      <c r="AR159" s="395">
        <v>3.80321583715219E-2</v>
      </c>
      <c r="AS159" s="395">
        <v>2.5218195055238E-2</v>
      </c>
    </row>
    <row r="160" spans="2:45" x14ac:dyDescent="0.25">
      <c r="C160" s="395"/>
      <c r="D160" s="395"/>
      <c r="E160" s="395"/>
      <c r="F160" s="395"/>
      <c r="G160" s="395"/>
      <c r="H160" s="395"/>
      <c r="I160" s="395"/>
      <c r="J160" s="395"/>
      <c r="K160" s="395"/>
      <c r="L160" s="395"/>
      <c r="M160" s="395"/>
      <c r="N160" s="395"/>
      <c r="O160" s="395"/>
      <c r="P160" s="395"/>
      <c r="Q160" s="395"/>
      <c r="R160" s="395"/>
      <c r="S160" s="395"/>
      <c r="T160" s="395"/>
      <c r="U160" s="395"/>
      <c r="V160" s="395"/>
      <c r="W160" s="395"/>
      <c r="X160" s="395"/>
      <c r="Y160" s="395"/>
      <c r="Z160" s="395"/>
      <c r="AA160" s="395"/>
      <c r="AB160" s="395"/>
      <c r="AC160" s="395"/>
      <c r="AD160" s="395"/>
      <c r="AE160" s="395"/>
      <c r="AF160" s="395"/>
      <c r="AG160" s="395"/>
      <c r="AH160" s="395"/>
      <c r="AI160" s="395"/>
      <c r="AJ160" s="395"/>
      <c r="AK160" s="395"/>
      <c r="AL160" s="395"/>
      <c r="AM160" s="395"/>
      <c r="AN160" s="395"/>
      <c r="AO160" s="395"/>
      <c r="AP160" s="395"/>
      <c r="AQ160" s="395"/>
      <c r="AR160" s="395"/>
      <c r="AS160" s="395"/>
    </row>
    <row r="161" spans="2:45" x14ac:dyDescent="0.25">
      <c r="B161" s="2" t="s">
        <v>161</v>
      </c>
      <c r="C161" s="395"/>
      <c r="D161" s="395"/>
      <c r="E161" s="395"/>
      <c r="F161" s="395"/>
      <c r="G161" s="395"/>
      <c r="H161" s="395"/>
      <c r="I161" s="395"/>
      <c r="J161" s="395"/>
      <c r="K161" s="395"/>
      <c r="L161" s="395"/>
      <c r="M161" s="395"/>
      <c r="N161" s="395"/>
      <c r="O161" s="395"/>
      <c r="P161" s="395"/>
      <c r="Q161" s="395"/>
      <c r="R161" s="395"/>
      <c r="S161" s="395"/>
      <c r="T161" s="395"/>
      <c r="U161" s="395"/>
      <c r="V161" s="395"/>
      <c r="W161" s="395"/>
      <c r="X161" s="395"/>
      <c r="Y161" s="395"/>
      <c r="Z161" s="395"/>
      <c r="AA161" s="395"/>
      <c r="AB161" s="395"/>
      <c r="AC161" s="395"/>
      <c r="AD161" s="395"/>
      <c r="AE161" s="395"/>
      <c r="AF161" s="395"/>
      <c r="AG161" s="395"/>
      <c r="AH161" s="395"/>
      <c r="AI161" s="395"/>
      <c r="AJ161" s="395"/>
      <c r="AK161" s="395"/>
      <c r="AL161" s="395"/>
      <c r="AM161" s="395"/>
      <c r="AN161" s="395"/>
      <c r="AO161" s="395"/>
      <c r="AP161" s="395"/>
      <c r="AQ161" s="395"/>
      <c r="AR161" s="395"/>
      <c r="AS161" s="395"/>
    </row>
    <row r="162" spans="2:45" x14ac:dyDescent="0.25">
      <c r="B162" s="394" t="s">
        <v>162</v>
      </c>
      <c r="C162" s="395"/>
      <c r="D162" s="395"/>
      <c r="E162" s="395"/>
      <c r="F162" s="395"/>
      <c r="G162" s="395"/>
      <c r="H162" s="395"/>
      <c r="I162" s="395"/>
      <c r="J162" s="395"/>
      <c r="K162" s="395"/>
      <c r="L162" s="395"/>
      <c r="M162" s="395"/>
      <c r="N162" s="395"/>
      <c r="O162" s="395"/>
      <c r="P162" s="395"/>
      <c r="Q162" s="395"/>
      <c r="R162" s="395"/>
      <c r="S162" s="395"/>
      <c r="T162" s="395"/>
      <c r="U162" s="395"/>
      <c r="V162" s="395"/>
      <c r="W162" s="395"/>
      <c r="X162" s="395"/>
      <c r="Y162" s="395"/>
      <c r="Z162" s="395"/>
      <c r="AA162" s="395"/>
      <c r="AB162" s="395"/>
      <c r="AC162" s="395"/>
      <c r="AD162" s="395"/>
      <c r="AE162" s="395"/>
      <c r="AF162" s="395"/>
      <c r="AG162" s="395"/>
      <c r="AH162" s="395"/>
      <c r="AI162" s="395"/>
      <c r="AJ162" s="395"/>
      <c r="AK162" s="395"/>
      <c r="AL162" s="395"/>
      <c r="AM162" s="395"/>
      <c r="AN162" s="395"/>
      <c r="AO162" s="395"/>
      <c r="AP162" s="395"/>
      <c r="AQ162" s="395"/>
      <c r="AR162" s="395"/>
      <c r="AS162" s="395"/>
    </row>
    <row r="163" spans="2:45" x14ac:dyDescent="0.25">
      <c r="B163" t="s">
        <v>150</v>
      </c>
      <c r="C163" s="395">
        <v>0.47334624400979503</v>
      </c>
      <c r="D163" s="395">
        <v>0.43453303650230901</v>
      </c>
      <c r="E163" s="395">
        <v>0.503792360862646</v>
      </c>
      <c r="F163" s="395"/>
      <c r="G163" s="395">
        <v>0.50048022015541305</v>
      </c>
      <c r="H163" s="395">
        <v>0.274990827926749</v>
      </c>
      <c r="I163" s="395">
        <v>0.38819315674456101</v>
      </c>
      <c r="J163" s="395">
        <v>0.65539768636473195</v>
      </c>
      <c r="K163" s="395">
        <v>0.44757455322708301</v>
      </c>
      <c r="L163" s="395">
        <v>0.49167600687416302</v>
      </c>
      <c r="M163" s="395"/>
      <c r="N163" s="395">
        <v>0.53523081217892998</v>
      </c>
      <c r="O163" s="395">
        <v>0.47395227538902701</v>
      </c>
      <c r="P163" s="395">
        <v>0.39257327833118</v>
      </c>
      <c r="Q163" s="395">
        <v>0.48786604559996199</v>
      </c>
      <c r="R163" s="395"/>
      <c r="S163" s="395">
        <v>0.56478406999025599</v>
      </c>
      <c r="T163" s="395">
        <v>0.37397955571777802</v>
      </c>
      <c r="U163" s="395">
        <v>0.42791176029764999</v>
      </c>
      <c r="V163" s="395">
        <v>0.59084717249862095</v>
      </c>
      <c r="W163" s="395">
        <v>0.66695176496702202</v>
      </c>
      <c r="X163" s="395">
        <v>0.43243827023902498</v>
      </c>
      <c r="Y163" s="395">
        <v>0.37511761329389398</v>
      </c>
      <c r="Z163" s="395">
        <v>0.710514872616823</v>
      </c>
      <c r="AA163" s="395">
        <v>0.53868764326174501</v>
      </c>
      <c r="AB163" s="395">
        <v>0.25023893698220101</v>
      </c>
      <c r="AC163" s="395">
        <v>0.246426802818248</v>
      </c>
      <c r="AD163" s="395">
        <v>0.354333457921163</v>
      </c>
      <c r="AE163" s="395"/>
      <c r="AF163" s="395">
        <v>0.49441208774769102</v>
      </c>
      <c r="AG163" s="395">
        <v>0.52859129231007196</v>
      </c>
      <c r="AH163" s="395">
        <v>0.55130971660032602</v>
      </c>
      <c r="AI163" s="395">
        <v>0.45315870282098702</v>
      </c>
      <c r="AJ163" s="395">
        <v>0.19491072438920501</v>
      </c>
      <c r="AK163" s="395">
        <v>0.111722356798039</v>
      </c>
      <c r="AL163" s="395"/>
      <c r="AM163" s="395">
        <v>0.50311055183575404</v>
      </c>
      <c r="AN163" s="395">
        <v>0.39754208748043302</v>
      </c>
      <c r="AO163" s="395">
        <v>0.42252670678384502</v>
      </c>
      <c r="AP163" s="395"/>
      <c r="AQ163" s="395">
        <v>0.59659141417444195</v>
      </c>
      <c r="AR163" s="395">
        <v>0.45494183185517501</v>
      </c>
      <c r="AS163" s="395">
        <v>0.74061043635450696</v>
      </c>
    </row>
    <row r="164" spans="2:45" x14ac:dyDescent="0.25">
      <c r="B164" t="s">
        <v>151</v>
      </c>
      <c r="C164" s="395">
        <v>0.47833554272052897</v>
      </c>
      <c r="D164" s="395">
        <v>0.49635542660995702</v>
      </c>
      <c r="E164" s="395">
        <v>0.46618835359279298</v>
      </c>
      <c r="F164" s="395"/>
      <c r="G164" s="395">
        <v>0.302901026302833</v>
      </c>
      <c r="H164" s="395">
        <v>0.32164704977505698</v>
      </c>
      <c r="I164" s="395">
        <v>0.48014608777718998</v>
      </c>
      <c r="J164" s="395">
        <v>0.63954828450560697</v>
      </c>
      <c r="K164" s="395">
        <v>0.48541002929468502</v>
      </c>
      <c r="L164" s="395">
        <v>0.49777719506185297</v>
      </c>
      <c r="M164" s="395"/>
      <c r="N164" s="395">
        <v>0.51160049624248605</v>
      </c>
      <c r="O164" s="395">
        <v>0.47370868356148699</v>
      </c>
      <c r="P164" s="395">
        <v>0.483287039913878</v>
      </c>
      <c r="Q164" s="395">
        <v>0.45592144249590899</v>
      </c>
      <c r="R164" s="395"/>
      <c r="S164" s="395">
        <v>0.20290840154395601</v>
      </c>
      <c r="T164" s="395">
        <v>0.580847633909084</v>
      </c>
      <c r="U164" s="395">
        <v>0.511105329543592</v>
      </c>
      <c r="V164" s="395">
        <v>0.66383420343182797</v>
      </c>
      <c r="W164" s="395">
        <v>0.38191303648335001</v>
      </c>
      <c r="X164" s="395">
        <v>0.37367520541791299</v>
      </c>
      <c r="Y164" s="395">
        <v>0.43739726817813801</v>
      </c>
      <c r="Z164" s="395">
        <v>0.73153461195374703</v>
      </c>
      <c r="AA164" s="395">
        <v>0.47251127287703698</v>
      </c>
      <c r="AB164" s="395">
        <v>0.41894933542735802</v>
      </c>
      <c r="AC164" s="395">
        <v>0.76378064981221505</v>
      </c>
      <c r="AD164" s="395">
        <v>0.669285760761687</v>
      </c>
      <c r="AE164" s="395"/>
      <c r="AF164" s="395">
        <v>0.33043934720648199</v>
      </c>
      <c r="AG164" s="395">
        <v>0.48992624726630901</v>
      </c>
      <c r="AH164" s="395">
        <v>0.55599052465240295</v>
      </c>
      <c r="AI164" s="395">
        <v>0.601653881007854</v>
      </c>
      <c r="AJ164" s="395">
        <v>0.38737036307260497</v>
      </c>
      <c r="AK164" s="395">
        <v>0.24530115355528601</v>
      </c>
      <c r="AL164" s="395"/>
      <c r="AM164" s="395">
        <v>0.44719051874344601</v>
      </c>
      <c r="AN164" s="395">
        <v>0.62159767090781903</v>
      </c>
      <c r="AO164" s="395">
        <v>0.36422975636985</v>
      </c>
      <c r="AP164" s="395"/>
      <c r="AQ164" s="395">
        <v>0.39994657848797999</v>
      </c>
      <c r="AR164" s="395">
        <v>0.50831481305701698</v>
      </c>
      <c r="AS164" s="395">
        <v>0.487721470989876</v>
      </c>
    </row>
    <row r="165" spans="2:45" x14ac:dyDescent="0.25">
      <c r="B165" t="s">
        <v>152</v>
      </c>
      <c r="C165" s="395">
        <v>9.4394046926326594E-2</v>
      </c>
      <c r="D165" s="395">
        <v>0.10836741058151</v>
      </c>
      <c r="E165" s="395">
        <v>8.2623450935092005E-2</v>
      </c>
      <c r="F165" s="395"/>
      <c r="G165" s="395">
        <v>3.92901156622463E-2</v>
      </c>
      <c r="H165" s="395">
        <v>0.13442131741902599</v>
      </c>
      <c r="I165" s="395">
        <v>0.112213986562372</v>
      </c>
      <c r="J165" s="395">
        <v>0.10950062196278899</v>
      </c>
      <c r="K165" s="395">
        <v>3.05181113230352E-2</v>
      </c>
      <c r="L165" s="395">
        <v>0.112497375470735</v>
      </c>
      <c r="M165" s="395"/>
      <c r="N165" s="395">
        <v>8.0896656153155402E-2</v>
      </c>
      <c r="O165" s="395">
        <v>6.3023933699826104E-2</v>
      </c>
      <c r="P165" s="395">
        <v>0.115784778868412</v>
      </c>
      <c r="Q165" s="395">
        <v>0.120543503176102</v>
      </c>
      <c r="R165" s="395"/>
      <c r="S165" s="395">
        <v>3.0748486925771E-2</v>
      </c>
      <c r="T165" s="395">
        <v>8.2226839084467304E-2</v>
      </c>
      <c r="U165" s="395">
        <v>0</v>
      </c>
      <c r="V165" s="395">
        <v>9.1107634002481105E-2</v>
      </c>
      <c r="W165" s="395">
        <v>0.11155613064025401</v>
      </c>
      <c r="X165" s="395">
        <v>0.255939207542072</v>
      </c>
      <c r="Y165" s="395">
        <v>9.4151685270387406E-2</v>
      </c>
      <c r="Z165" s="395">
        <v>8.6402631633453394E-2</v>
      </c>
      <c r="AA165" s="395">
        <v>6.2626568708405703E-2</v>
      </c>
      <c r="AB165" s="395">
        <v>9.5719671542460499E-2</v>
      </c>
      <c r="AC165" s="395">
        <v>0.40227305004024999</v>
      </c>
      <c r="AD165" s="395">
        <v>0</v>
      </c>
      <c r="AE165" s="395"/>
      <c r="AF165" s="395">
        <v>4.3748126411189303E-2</v>
      </c>
      <c r="AG165" s="395">
        <v>0.14268349117090701</v>
      </c>
      <c r="AH165" s="395">
        <v>0.121924373552555</v>
      </c>
      <c r="AI165" s="395">
        <v>6.7283068121353803E-2</v>
      </c>
      <c r="AJ165" s="395">
        <v>0.114075073372035</v>
      </c>
      <c r="AK165" s="395">
        <v>0</v>
      </c>
      <c r="AL165" s="395"/>
      <c r="AM165" s="395">
        <v>8.1470123313641396E-2</v>
      </c>
      <c r="AN165" s="395">
        <v>0.130317390735086</v>
      </c>
      <c r="AO165" s="395">
        <v>4.4196514126385499E-2</v>
      </c>
      <c r="AP165" s="395"/>
      <c r="AQ165" s="395">
        <v>7.1666666062527196E-2</v>
      </c>
      <c r="AR165" s="395">
        <v>7.3226636340137999E-2</v>
      </c>
      <c r="AS165" s="395">
        <v>0</v>
      </c>
    </row>
    <row r="166" spans="2:45" x14ac:dyDescent="0.25">
      <c r="B166" t="s">
        <v>153</v>
      </c>
      <c r="C166" s="395">
        <v>0.32717328404416302</v>
      </c>
      <c r="D166" s="395">
        <v>0.31109072230142099</v>
      </c>
      <c r="E166" s="395">
        <v>0.34442609075006198</v>
      </c>
      <c r="F166" s="395"/>
      <c r="G166" s="395">
        <v>0.33889137070468101</v>
      </c>
      <c r="H166" s="395">
        <v>0.21618241412940301</v>
      </c>
      <c r="I166" s="395">
        <v>0.22962897557922499</v>
      </c>
      <c r="J166" s="395">
        <v>0.31916776554303899</v>
      </c>
      <c r="K166" s="395">
        <v>0.284631566912532</v>
      </c>
      <c r="L166" s="395">
        <v>0.47747663494939702</v>
      </c>
      <c r="M166" s="395"/>
      <c r="N166" s="395">
        <v>0.29217937267369498</v>
      </c>
      <c r="O166" s="395">
        <v>0.36607480179824797</v>
      </c>
      <c r="P166" s="395">
        <v>0.373641025617168</v>
      </c>
      <c r="Q166" s="395">
        <v>0.27654388737607599</v>
      </c>
      <c r="R166" s="395"/>
      <c r="S166" s="395">
        <v>0.28198151135650501</v>
      </c>
      <c r="T166" s="395">
        <v>0.24746954837680399</v>
      </c>
      <c r="U166" s="395">
        <v>0.28490104103751202</v>
      </c>
      <c r="V166" s="395">
        <v>0.34029802568668199</v>
      </c>
      <c r="W166" s="395">
        <v>0.42533301872219298</v>
      </c>
      <c r="X166" s="395">
        <v>0.31141682168332901</v>
      </c>
      <c r="Y166" s="395">
        <v>0.25905967800004098</v>
      </c>
      <c r="Z166" s="395">
        <v>0.37332691400477402</v>
      </c>
      <c r="AA166" s="395">
        <v>0.19946039458656301</v>
      </c>
      <c r="AB166" s="395">
        <v>0.52249571080217205</v>
      </c>
      <c r="AC166" s="395">
        <v>0.74984151409042199</v>
      </c>
      <c r="AD166" s="395">
        <v>0</v>
      </c>
      <c r="AE166" s="395"/>
      <c r="AF166" s="395">
        <v>0.36977473497277502</v>
      </c>
      <c r="AG166" s="395">
        <v>0.40291746238442699</v>
      </c>
      <c r="AH166" s="395">
        <v>0.21154069886131799</v>
      </c>
      <c r="AI166" s="395">
        <v>0.31353625961105003</v>
      </c>
      <c r="AJ166" s="395">
        <v>0.37142893619988598</v>
      </c>
      <c r="AK166" s="395">
        <v>0.243710152942479</v>
      </c>
      <c r="AL166" s="395"/>
      <c r="AM166" s="395">
        <v>0.37420264087270999</v>
      </c>
      <c r="AN166" s="395">
        <v>0.32493135577020898</v>
      </c>
      <c r="AO166" s="395">
        <v>7.8378432445458404E-2</v>
      </c>
      <c r="AP166" s="395"/>
      <c r="AQ166" s="395">
        <v>0.34620322200228998</v>
      </c>
      <c r="AR166" s="395">
        <v>0.33580486043248903</v>
      </c>
      <c r="AS166" s="395">
        <v>0.26422646821864798</v>
      </c>
    </row>
    <row r="167" spans="2:45" x14ac:dyDescent="0.25">
      <c r="B167" t="s">
        <v>154</v>
      </c>
      <c r="C167" s="395">
        <v>8.8798886910583893E-2</v>
      </c>
      <c r="D167" s="395">
        <v>8.5229910959898098E-2</v>
      </c>
      <c r="E167" s="395">
        <v>9.2765247234774695E-2</v>
      </c>
      <c r="F167" s="395"/>
      <c r="G167" s="395">
        <v>7.5247654141828296E-2</v>
      </c>
      <c r="H167" s="395">
        <v>0.13107074891214701</v>
      </c>
      <c r="I167" s="395">
        <v>7.68319853766187E-2</v>
      </c>
      <c r="J167" s="395">
        <v>6.81955532752338E-2</v>
      </c>
      <c r="K167" s="395">
        <v>8.3329172102122401E-2</v>
      </c>
      <c r="L167" s="395">
        <v>9.9032229095832799E-2</v>
      </c>
      <c r="M167" s="395"/>
      <c r="N167" s="395">
        <v>7.0235282139720995E-2</v>
      </c>
      <c r="O167" s="395">
        <v>9.5097691772475304E-2</v>
      </c>
      <c r="P167" s="395">
        <v>0.119881771788621</v>
      </c>
      <c r="Q167" s="395">
        <v>6.9217730641550804E-2</v>
      </c>
      <c r="R167" s="395"/>
      <c r="S167" s="395">
        <v>5.89670346588917E-2</v>
      </c>
      <c r="T167" s="395">
        <v>0.12900907935818701</v>
      </c>
      <c r="U167" s="395">
        <v>0.23737651902332199</v>
      </c>
      <c r="V167" s="395">
        <v>0</v>
      </c>
      <c r="W167" s="395">
        <v>0.11646609271644499</v>
      </c>
      <c r="X167" s="395">
        <v>7.1179634914812606E-2</v>
      </c>
      <c r="Y167" s="395">
        <v>9.6041669855502096E-2</v>
      </c>
      <c r="Z167" s="395">
        <v>9.6795178655732506E-2</v>
      </c>
      <c r="AA167" s="395">
        <v>0</v>
      </c>
      <c r="AB167" s="395">
        <v>0.128272384999496</v>
      </c>
      <c r="AC167" s="395">
        <v>0</v>
      </c>
      <c r="AD167" s="395">
        <v>0.330714239238313</v>
      </c>
      <c r="AE167" s="395"/>
      <c r="AF167" s="395">
        <v>1.9000112946226898E-2</v>
      </c>
      <c r="AG167" s="395">
        <v>6.9376483956521004E-2</v>
      </c>
      <c r="AH167" s="395">
        <v>9.6075389020916502E-2</v>
      </c>
      <c r="AI167" s="395">
        <v>0.11251898847724599</v>
      </c>
      <c r="AJ167" s="395">
        <v>0.20349494919390701</v>
      </c>
      <c r="AK167" s="395">
        <v>0.241682487443624</v>
      </c>
      <c r="AL167" s="395"/>
      <c r="AM167" s="395">
        <v>9.5403204381201395E-2</v>
      </c>
      <c r="AN167" s="395">
        <v>5.5606070761141498E-2</v>
      </c>
      <c r="AO167" s="395">
        <v>9.4880582071326602E-2</v>
      </c>
      <c r="AP167" s="395"/>
      <c r="AQ167" s="395">
        <v>8.3588779844492395E-2</v>
      </c>
      <c r="AR167" s="395">
        <v>4.4646610511155697E-2</v>
      </c>
      <c r="AS167" s="395">
        <v>0</v>
      </c>
    </row>
    <row r="168" spans="2:45" x14ac:dyDescent="0.25">
      <c r="B168" t="s">
        <v>155</v>
      </c>
      <c r="C168" s="395">
        <v>0.121767011489361</v>
      </c>
      <c r="D168" s="395">
        <v>0.13234086963831199</v>
      </c>
      <c r="E168" s="395">
        <v>0.11328801507490099</v>
      </c>
      <c r="F168" s="395"/>
      <c r="G168" s="395">
        <v>0.114347438817721</v>
      </c>
      <c r="H168" s="395">
        <v>0.375769284533293</v>
      </c>
      <c r="I168" s="395">
        <v>8.32878707026804E-2</v>
      </c>
      <c r="J168" s="395">
        <v>0.103677927788771</v>
      </c>
      <c r="K168" s="395">
        <v>5.4704617036761903E-2</v>
      </c>
      <c r="L168" s="395">
        <v>6.8244516524377394E-2</v>
      </c>
      <c r="M168" s="395"/>
      <c r="N168" s="395">
        <v>0.12808763219175401</v>
      </c>
      <c r="O168" s="395">
        <v>7.9259572249009994E-2</v>
      </c>
      <c r="P168" s="395">
        <v>0.11984519978467301</v>
      </c>
      <c r="Q168" s="395">
        <v>0.14745458121855301</v>
      </c>
      <c r="R168" s="395"/>
      <c r="S168" s="395">
        <v>0.14895944614993201</v>
      </c>
      <c r="T168" s="395">
        <v>7.9445875475775807E-2</v>
      </c>
      <c r="U168" s="395">
        <v>4.37835711766002E-2</v>
      </c>
      <c r="V168" s="395">
        <v>9.8891909927560903E-2</v>
      </c>
      <c r="W168" s="395">
        <v>5.3843210082820503E-2</v>
      </c>
      <c r="X168" s="395">
        <v>0.14631195552833201</v>
      </c>
      <c r="Y168" s="395">
        <v>9.6041669855502096E-2</v>
      </c>
      <c r="Z168" s="395">
        <v>8.4836784553895095E-2</v>
      </c>
      <c r="AA168" s="395">
        <v>0.202475328199994</v>
      </c>
      <c r="AB168" s="395">
        <v>0.162425926312395</v>
      </c>
      <c r="AC168" s="395">
        <v>0.25215166426739</v>
      </c>
      <c r="AD168" s="395">
        <v>0</v>
      </c>
      <c r="AE168" s="395"/>
      <c r="AF168" s="395">
        <v>0.21710554493711701</v>
      </c>
      <c r="AG168" s="395">
        <v>5.2747428835062102E-2</v>
      </c>
      <c r="AH168" s="395">
        <v>0.17459780371886499</v>
      </c>
      <c r="AI168" s="395">
        <v>4.6958960919515499E-2</v>
      </c>
      <c r="AJ168" s="395">
        <v>0.131433274319563</v>
      </c>
      <c r="AK168" s="395">
        <v>0.147314729116446</v>
      </c>
      <c r="AL168" s="395"/>
      <c r="AM168" s="395">
        <v>8.6678813808956298E-2</v>
      </c>
      <c r="AN168" s="395">
        <v>0.123573028225081</v>
      </c>
      <c r="AO168" s="395">
        <v>0.27689143534176702</v>
      </c>
      <c r="AP168" s="395"/>
      <c r="AQ168" s="395">
        <v>5.3784189378637201E-2</v>
      </c>
      <c r="AR168" s="395">
        <v>0.13605440538864699</v>
      </c>
      <c r="AS168" s="395">
        <v>0</v>
      </c>
    </row>
    <row r="169" spans="2:45" x14ac:dyDescent="0.25">
      <c r="B169" t="s">
        <v>156</v>
      </c>
      <c r="C169" s="395">
        <v>0.113122230106003</v>
      </c>
      <c r="D169" s="395">
        <v>0.103675636018668</v>
      </c>
      <c r="E169" s="395">
        <v>0.122584056811901</v>
      </c>
      <c r="F169" s="395"/>
      <c r="G169" s="395">
        <v>0.192777969635751</v>
      </c>
      <c r="H169" s="395">
        <v>0.124293754071334</v>
      </c>
      <c r="I169" s="395">
        <v>6.2185531809168103E-2</v>
      </c>
      <c r="J169" s="395">
        <v>0.124630010305245</v>
      </c>
      <c r="K169" s="395">
        <v>0.113956075795956</v>
      </c>
      <c r="L169" s="395">
        <v>9.6604348359214207E-2</v>
      </c>
      <c r="M169" s="395"/>
      <c r="N169" s="395">
        <v>0.109318908440247</v>
      </c>
      <c r="O169" s="395">
        <v>0.12699342272537101</v>
      </c>
      <c r="P169" s="395">
        <v>0.12580486955697701</v>
      </c>
      <c r="Q169" s="395">
        <v>9.0879241183485296E-2</v>
      </c>
      <c r="R169" s="395"/>
      <c r="S169" s="395">
        <v>5.8449160719508599E-2</v>
      </c>
      <c r="T169" s="395">
        <v>0.20616491635804199</v>
      </c>
      <c r="U169" s="395">
        <v>4.6618711228945703E-2</v>
      </c>
      <c r="V169" s="395">
        <v>8.7242488357692202E-2</v>
      </c>
      <c r="W169" s="395">
        <v>0.10889220963519999</v>
      </c>
      <c r="X169" s="395">
        <v>0.143342983831968</v>
      </c>
      <c r="Y169" s="395">
        <v>8.6628924604769605E-2</v>
      </c>
      <c r="Z169" s="395">
        <v>9.72259718589044E-2</v>
      </c>
      <c r="AA169" s="395">
        <v>0.13071383490511301</v>
      </c>
      <c r="AB169" s="395">
        <v>7.3505797273649698E-2</v>
      </c>
      <c r="AC169" s="395">
        <v>0</v>
      </c>
      <c r="AD169" s="395">
        <v>0.685047697159477</v>
      </c>
      <c r="AE169" s="395"/>
      <c r="AF169" s="395">
        <v>6.8050685085677298E-2</v>
      </c>
      <c r="AG169" s="395">
        <v>0.11585264266389</v>
      </c>
      <c r="AH169" s="395">
        <v>8.0536979936055797E-2</v>
      </c>
      <c r="AI169" s="395">
        <v>0.11658136812864001</v>
      </c>
      <c r="AJ169" s="395">
        <v>0.19222611232759601</v>
      </c>
      <c r="AK169" s="395">
        <v>0.38642528180555302</v>
      </c>
      <c r="AL169" s="395"/>
      <c r="AM169" s="395">
        <v>0.123503724836383</v>
      </c>
      <c r="AN169" s="395">
        <v>0.102952905053492</v>
      </c>
      <c r="AO169" s="395">
        <v>7.0916193105420702E-2</v>
      </c>
      <c r="AP169" s="395"/>
      <c r="AQ169" s="395">
        <v>0.12835569349763301</v>
      </c>
      <c r="AR169" s="395">
        <v>9.8328046385043999E-2</v>
      </c>
      <c r="AS169" s="395">
        <v>0.22833190734438399</v>
      </c>
    </row>
    <row r="170" spans="2:45" x14ac:dyDescent="0.25">
      <c r="B170" t="s">
        <v>157</v>
      </c>
      <c r="C170" s="395">
        <v>0.11654295142608</v>
      </c>
      <c r="D170" s="395">
        <v>0.14576470300441599</v>
      </c>
      <c r="E170" s="395">
        <v>8.2737768229832601E-2</v>
      </c>
      <c r="F170" s="395"/>
      <c r="G170" s="395">
        <v>0.159575999847647</v>
      </c>
      <c r="H170" s="395">
        <v>0.22047352841940601</v>
      </c>
      <c r="I170" s="395">
        <v>4.85902389352506E-2</v>
      </c>
      <c r="J170" s="395">
        <v>8.5012364286289693E-2</v>
      </c>
      <c r="K170" s="395">
        <v>0.12918885025395899</v>
      </c>
      <c r="L170" s="395">
        <v>0.102463759397354</v>
      </c>
      <c r="M170" s="395"/>
      <c r="N170" s="395">
        <v>0.107014028640062</v>
      </c>
      <c r="O170" s="395">
        <v>0.118297805798428</v>
      </c>
      <c r="P170" s="395">
        <v>0.14252622738225901</v>
      </c>
      <c r="Q170" s="395">
        <v>9.9125994637084103E-2</v>
      </c>
      <c r="R170" s="395"/>
      <c r="S170" s="395">
        <v>0.13979649241623601</v>
      </c>
      <c r="T170" s="395">
        <v>0.106300135754556</v>
      </c>
      <c r="U170" s="395">
        <v>0.100677198933804</v>
      </c>
      <c r="V170" s="395">
        <v>0.178346753299824</v>
      </c>
      <c r="W170" s="395">
        <v>0.171523945607019</v>
      </c>
      <c r="X170" s="395">
        <v>0.10717585650998999</v>
      </c>
      <c r="Y170" s="395">
        <v>0.19881176089761601</v>
      </c>
      <c r="Z170" s="395">
        <v>0</v>
      </c>
      <c r="AA170" s="395">
        <v>9.7668110442355696E-2</v>
      </c>
      <c r="AB170" s="395">
        <v>7.7985775163277093E-2</v>
      </c>
      <c r="AC170" s="395">
        <v>0</v>
      </c>
      <c r="AD170" s="395">
        <v>0.314952302840523</v>
      </c>
      <c r="AE170" s="395"/>
      <c r="AF170" s="395">
        <v>0.140875941154715</v>
      </c>
      <c r="AG170" s="395">
        <v>0.127480904739454</v>
      </c>
      <c r="AH170" s="395">
        <v>7.8212351497609703E-2</v>
      </c>
      <c r="AI170" s="395">
        <v>0.14034407769155399</v>
      </c>
      <c r="AJ170" s="395">
        <v>0.114075073372035</v>
      </c>
      <c r="AK170" s="395">
        <v>0</v>
      </c>
      <c r="AL170" s="395"/>
      <c r="AM170" s="395">
        <v>0.10184375135634401</v>
      </c>
      <c r="AN170" s="395">
        <v>0.13247269952941301</v>
      </c>
      <c r="AO170" s="395">
        <v>0.15301272961947299</v>
      </c>
      <c r="AP170" s="395"/>
      <c r="AQ170" s="395">
        <v>9.1777918238746994E-2</v>
      </c>
      <c r="AR170" s="395">
        <v>0.176301693899648</v>
      </c>
      <c r="AS170" s="395">
        <v>0</v>
      </c>
    </row>
    <row r="171" spans="2:45" x14ac:dyDescent="0.25">
      <c r="B171" t="s">
        <v>158</v>
      </c>
      <c r="C171" s="395">
        <v>0.22558654554067001</v>
      </c>
      <c r="D171" s="395">
        <v>0.24636938662372701</v>
      </c>
      <c r="E171" s="395">
        <v>0.208804268170343</v>
      </c>
      <c r="F171" s="395"/>
      <c r="G171" s="395">
        <v>0.19306745734372599</v>
      </c>
      <c r="H171" s="395">
        <v>0.19114171484270001</v>
      </c>
      <c r="I171" s="395">
        <v>0.17785999829778501</v>
      </c>
      <c r="J171" s="395">
        <v>0.192222827087806</v>
      </c>
      <c r="K171" s="395">
        <v>0.31716881505498101</v>
      </c>
      <c r="L171" s="395">
        <v>0.25571237794702401</v>
      </c>
      <c r="M171" s="395"/>
      <c r="N171" s="395">
        <v>0.22460186401207999</v>
      </c>
      <c r="O171" s="395">
        <v>0.214542968218112</v>
      </c>
      <c r="P171" s="395">
        <v>0.20959705599938899</v>
      </c>
      <c r="Q171" s="395">
        <v>0.25882217809154201</v>
      </c>
      <c r="R171" s="395"/>
      <c r="S171" s="395">
        <v>0.23252065795146701</v>
      </c>
      <c r="T171" s="395">
        <v>0.248349798770059</v>
      </c>
      <c r="U171" s="395">
        <v>0.28990691807569102</v>
      </c>
      <c r="V171" s="395">
        <v>0.26171693508677202</v>
      </c>
      <c r="W171" s="395">
        <v>0.17804758529039599</v>
      </c>
      <c r="X171" s="395">
        <v>0.24738474035392699</v>
      </c>
      <c r="Y171" s="395">
        <v>0.28209289006335603</v>
      </c>
      <c r="Z171" s="395">
        <v>9.72259718589044E-2</v>
      </c>
      <c r="AA171" s="395">
        <v>0.230971137385936</v>
      </c>
      <c r="AB171" s="395">
        <v>0.22014112025428401</v>
      </c>
      <c r="AC171" s="395">
        <v>0.117254126364844</v>
      </c>
      <c r="AD171" s="395">
        <v>0</v>
      </c>
      <c r="AE171" s="395"/>
      <c r="AF171" s="395">
        <v>0.21618024615818601</v>
      </c>
      <c r="AG171" s="395">
        <v>0.14637868345725899</v>
      </c>
      <c r="AH171" s="395">
        <v>0.198185690227585</v>
      </c>
      <c r="AI171" s="395">
        <v>0.27182887697607799</v>
      </c>
      <c r="AJ171" s="395">
        <v>0.430170163325444</v>
      </c>
      <c r="AK171" s="395">
        <v>0.369971222977096</v>
      </c>
      <c r="AL171" s="395"/>
      <c r="AM171" s="395">
        <v>0.236645386508715</v>
      </c>
      <c r="AN171" s="395">
        <v>0.19343391530028101</v>
      </c>
      <c r="AO171" s="395">
        <v>0.353384445039433</v>
      </c>
      <c r="AP171" s="395"/>
      <c r="AQ171" s="395">
        <v>0.24898524313131801</v>
      </c>
      <c r="AR171" s="395">
        <v>0.20935708569598999</v>
      </c>
      <c r="AS171" s="395">
        <v>0</v>
      </c>
    </row>
    <row r="172" spans="2:45" x14ac:dyDescent="0.25">
      <c r="B172" t="s">
        <v>159</v>
      </c>
      <c r="C172" s="395">
        <v>0.248652327762207</v>
      </c>
      <c r="D172" s="395">
        <v>0.28518167616373502</v>
      </c>
      <c r="E172" s="395">
        <v>0.21789752038249899</v>
      </c>
      <c r="F172" s="395"/>
      <c r="G172" s="395">
        <v>0.27316252525889001</v>
      </c>
      <c r="H172" s="395">
        <v>0.21945198574689001</v>
      </c>
      <c r="I172" s="395">
        <v>0.15447106838114599</v>
      </c>
      <c r="J172" s="395">
        <v>0.31808258420004099</v>
      </c>
      <c r="K172" s="395">
        <v>0.278646587947317</v>
      </c>
      <c r="L172" s="395">
        <v>0.23755095639956</v>
      </c>
      <c r="M172" s="395"/>
      <c r="N172" s="395">
        <v>0.25173539883145502</v>
      </c>
      <c r="O172" s="395">
        <v>0.19805498949797301</v>
      </c>
      <c r="P172" s="395">
        <v>0.34373009401203602</v>
      </c>
      <c r="Q172" s="395">
        <v>0.18923597031320599</v>
      </c>
      <c r="R172" s="395"/>
      <c r="S172" s="395">
        <v>0.39094225257130499</v>
      </c>
      <c r="T172" s="395">
        <v>0.143878465037897</v>
      </c>
      <c r="U172" s="395">
        <v>0.21741175218616099</v>
      </c>
      <c r="V172" s="395">
        <v>0.25585253099062499</v>
      </c>
      <c r="W172" s="395">
        <v>0.171522118003648</v>
      </c>
      <c r="X172" s="395">
        <v>0.296729840502298</v>
      </c>
      <c r="Y172" s="395">
        <v>0.35692680102119001</v>
      </c>
      <c r="Z172" s="395">
        <v>0.26872726974882399</v>
      </c>
      <c r="AA172" s="395">
        <v>0.270366073242431</v>
      </c>
      <c r="AB172" s="395">
        <v>0.20080669849413499</v>
      </c>
      <c r="AC172" s="395">
        <v>0.115260948007032</v>
      </c>
      <c r="AD172" s="395">
        <v>0.330714239238313</v>
      </c>
      <c r="AE172" s="395"/>
      <c r="AF172" s="395">
        <v>0.32191214329902301</v>
      </c>
      <c r="AG172" s="395">
        <v>0.30598059414182499</v>
      </c>
      <c r="AH172" s="395">
        <v>0.235223931443586</v>
      </c>
      <c r="AI172" s="395">
        <v>0.13133948858054101</v>
      </c>
      <c r="AJ172" s="395">
        <v>0.20232946002039201</v>
      </c>
      <c r="AK172" s="395">
        <v>0.25443748566111302</v>
      </c>
      <c r="AL172" s="395"/>
      <c r="AM172" s="395">
        <v>0.28586126394132</v>
      </c>
      <c r="AN172" s="395">
        <v>0.21847254004408301</v>
      </c>
      <c r="AO172" s="395">
        <v>0.167711210245793</v>
      </c>
      <c r="AP172" s="395"/>
      <c r="AQ172" s="395">
        <v>0.28844646461312501</v>
      </c>
      <c r="AR172" s="395">
        <v>0.25144614885540001</v>
      </c>
      <c r="AS172" s="395">
        <v>0.26422646821864798</v>
      </c>
    </row>
    <row r="173" spans="2:45" x14ac:dyDescent="0.25">
      <c r="B173" t="s">
        <v>160</v>
      </c>
      <c r="C173" s="395">
        <v>0.21585491642493501</v>
      </c>
      <c r="D173" s="395">
        <v>0.20091598327153901</v>
      </c>
      <c r="E173" s="395">
        <v>0.231132209783878</v>
      </c>
      <c r="F173" s="395"/>
      <c r="G173" s="395">
        <v>0.23023344642464899</v>
      </c>
      <c r="H173" s="395">
        <v>0.15181028535453001</v>
      </c>
      <c r="I173" s="395">
        <v>0.46860311695493501</v>
      </c>
      <c r="J173" s="395">
        <v>0.17240119514155799</v>
      </c>
      <c r="K173" s="395">
        <v>0.161128273104994</v>
      </c>
      <c r="L173" s="395">
        <v>0.15778163151569499</v>
      </c>
      <c r="M173" s="395"/>
      <c r="N173" s="395">
        <v>0.25006637753189198</v>
      </c>
      <c r="O173" s="395">
        <v>0.16739809194404801</v>
      </c>
      <c r="P173" s="395">
        <v>0.27001560270646502</v>
      </c>
      <c r="Q173" s="395">
        <v>0.18454727190755901</v>
      </c>
      <c r="R173" s="395"/>
      <c r="S173" s="395">
        <v>0.243977334619039</v>
      </c>
      <c r="T173" s="395">
        <v>0.18673500803870799</v>
      </c>
      <c r="U173" s="395">
        <v>0.22716187606025401</v>
      </c>
      <c r="V173" s="395">
        <v>0.26085638844402398</v>
      </c>
      <c r="W173" s="395">
        <v>0.17027396397768699</v>
      </c>
      <c r="X173" s="395">
        <v>7.76020582151353E-2</v>
      </c>
      <c r="Y173" s="395">
        <v>0</v>
      </c>
      <c r="Z173" s="395">
        <v>0.36058703817425702</v>
      </c>
      <c r="AA173" s="395">
        <v>0.30704819874356198</v>
      </c>
      <c r="AB173" s="395">
        <v>0.23717695331411201</v>
      </c>
      <c r="AC173" s="395">
        <v>0.11878507276962499</v>
      </c>
      <c r="AD173" s="395">
        <v>0.314952302840523</v>
      </c>
      <c r="AE173" s="395"/>
      <c r="AF173" s="395">
        <v>0.26749714405810798</v>
      </c>
      <c r="AG173" s="395">
        <v>0.15945209763313101</v>
      </c>
      <c r="AH173" s="395">
        <v>0.25662795365607199</v>
      </c>
      <c r="AI173" s="395">
        <v>0.21472489707461301</v>
      </c>
      <c r="AJ173" s="395">
        <v>0.25857626277037699</v>
      </c>
      <c r="AK173" s="395">
        <v>0</v>
      </c>
      <c r="AL173" s="395"/>
      <c r="AM173" s="395">
        <v>0.16742976201753601</v>
      </c>
      <c r="AN173" s="395">
        <v>0.26493262094387499</v>
      </c>
      <c r="AO173" s="395">
        <v>0.28727139675793401</v>
      </c>
      <c r="AP173" s="395"/>
      <c r="AQ173" s="395">
        <v>0.17180182416359099</v>
      </c>
      <c r="AR173" s="395">
        <v>0.21430559104017</v>
      </c>
      <c r="AS173" s="395">
        <v>0.50744162443696805</v>
      </c>
    </row>
    <row r="174" spans="2:45" x14ac:dyDescent="0.25">
      <c r="B174" t="s">
        <v>99</v>
      </c>
      <c r="C174" s="395">
        <v>8.42016191466817E-2</v>
      </c>
      <c r="D174" s="395">
        <v>7.9050534416016505E-2</v>
      </c>
      <c r="E174" s="395">
        <v>8.9552466681447201E-2</v>
      </c>
      <c r="F174" s="395"/>
      <c r="G174" s="395">
        <v>7.7421144653676194E-2</v>
      </c>
      <c r="H174" s="395">
        <v>3.29170863012044E-2</v>
      </c>
      <c r="I174" s="395">
        <v>2.94472309466755E-2</v>
      </c>
      <c r="J174" s="395">
        <v>0.10261953008815</v>
      </c>
      <c r="K174" s="395">
        <v>0.13676914875169799</v>
      </c>
      <c r="L174" s="395">
        <v>0.10029207405761301</v>
      </c>
      <c r="M174" s="395"/>
      <c r="N174" s="395">
        <v>3.3909533530128697E-2</v>
      </c>
      <c r="O174" s="395">
        <v>0.15467909341181699</v>
      </c>
      <c r="P174" s="395">
        <v>7.1715844310168503E-2</v>
      </c>
      <c r="Q174" s="395">
        <v>6.9756999074171697E-2</v>
      </c>
      <c r="R174" s="395"/>
      <c r="S174" s="395">
        <v>5.5039681562500997E-2</v>
      </c>
      <c r="T174" s="395">
        <v>0.136645381891593</v>
      </c>
      <c r="U174" s="395">
        <v>9.7112805010842004E-2</v>
      </c>
      <c r="V174" s="395">
        <v>4.6576607062367097E-2</v>
      </c>
      <c r="W174" s="395">
        <v>0.168540736094383</v>
      </c>
      <c r="X174" s="395">
        <v>0</v>
      </c>
      <c r="Y174" s="395">
        <v>0.18551249805689199</v>
      </c>
      <c r="Z174" s="395">
        <v>0</v>
      </c>
      <c r="AA174" s="395">
        <v>9.7161779011633601E-2</v>
      </c>
      <c r="AB174" s="395">
        <v>4.27504493845536E-2</v>
      </c>
      <c r="AC174" s="395">
        <v>0.115260948007032</v>
      </c>
      <c r="AD174" s="395">
        <v>0</v>
      </c>
      <c r="AE174" s="395"/>
      <c r="AF174" s="395">
        <v>7.9994444500323794E-2</v>
      </c>
      <c r="AG174" s="395">
        <v>6.5228882419696904E-2</v>
      </c>
      <c r="AH174" s="395">
        <v>9.4472678880614502E-2</v>
      </c>
      <c r="AI174" s="395">
        <v>0.1006355238107</v>
      </c>
      <c r="AJ174" s="395">
        <v>0</v>
      </c>
      <c r="AK174" s="395">
        <v>0.23737800398706299</v>
      </c>
      <c r="AL174" s="395"/>
      <c r="AM174" s="395">
        <v>6.7045831141213E-2</v>
      </c>
      <c r="AN174" s="395">
        <v>0.124499962208999</v>
      </c>
      <c r="AO174" s="395">
        <v>4.1153869566239502E-2</v>
      </c>
      <c r="AP174" s="395"/>
      <c r="AQ174" s="395">
        <v>7.8547774405163404E-2</v>
      </c>
      <c r="AR174" s="395">
        <v>8.6501017414654394E-2</v>
      </c>
      <c r="AS174" s="395">
        <v>0</v>
      </c>
    </row>
    <row r="175" spans="2:45" x14ac:dyDescent="0.25">
      <c r="B175" t="s">
        <v>65</v>
      </c>
      <c r="C175" s="395">
        <v>1.79648388991334E-2</v>
      </c>
      <c r="D175" s="395">
        <v>1.2010255144205E-2</v>
      </c>
      <c r="E175" s="395">
        <v>2.3475495669671699E-2</v>
      </c>
      <c r="F175" s="395"/>
      <c r="G175" s="395">
        <v>0</v>
      </c>
      <c r="H175" s="395">
        <v>4.1915292589973098E-2</v>
      </c>
      <c r="I175" s="395">
        <v>7.94895886986412E-2</v>
      </c>
      <c r="J175" s="395">
        <v>0</v>
      </c>
      <c r="K175" s="395">
        <v>0</v>
      </c>
      <c r="L175" s="395">
        <v>0</v>
      </c>
      <c r="M175" s="395"/>
      <c r="N175" s="395">
        <v>1.7458794911345301E-2</v>
      </c>
      <c r="O175" s="395">
        <v>0</v>
      </c>
      <c r="P175" s="395">
        <v>0</v>
      </c>
      <c r="Q175" s="395">
        <v>5.6416649990069803E-2</v>
      </c>
      <c r="R175" s="395"/>
      <c r="S175" s="395">
        <v>0</v>
      </c>
      <c r="T175" s="395">
        <v>0</v>
      </c>
      <c r="U175" s="395">
        <v>0</v>
      </c>
      <c r="V175" s="395">
        <v>0</v>
      </c>
      <c r="W175" s="395">
        <v>0</v>
      </c>
      <c r="X175" s="395">
        <v>8.0712305581849303E-2</v>
      </c>
      <c r="Y175" s="395">
        <v>8.4268540793670299E-2</v>
      </c>
      <c r="Z175" s="395">
        <v>0</v>
      </c>
      <c r="AA175" s="395">
        <v>3.45759901422577E-2</v>
      </c>
      <c r="AB175" s="395">
        <v>3.8217386553097803E-2</v>
      </c>
      <c r="AC175" s="395">
        <v>0</v>
      </c>
      <c r="AD175" s="395">
        <v>0</v>
      </c>
      <c r="AE175" s="395"/>
      <c r="AF175" s="395">
        <v>2.68367243302025E-2</v>
      </c>
      <c r="AG175" s="395">
        <v>1.7241187075628901E-2</v>
      </c>
      <c r="AH175" s="395">
        <v>1.8255883222342201E-2</v>
      </c>
      <c r="AI175" s="395">
        <v>0</v>
      </c>
      <c r="AJ175" s="395">
        <v>5.8180599878641603E-2</v>
      </c>
      <c r="AK175" s="395">
        <v>0</v>
      </c>
      <c r="AL175" s="395"/>
      <c r="AM175" s="395">
        <v>7.55961888444414E-3</v>
      </c>
      <c r="AN175" s="395">
        <v>1.1863820355159401E-2</v>
      </c>
      <c r="AO175" s="395">
        <v>9.9995150949066899E-2</v>
      </c>
      <c r="AP175" s="395"/>
      <c r="AQ175" s="395">
        <v>0</v>
      </c>
      <c r="AR175" s="395">
        <v>1.39550775570292E-2</v>
      </c>
      <c r="AS175" s="395">
        <v>0</v>
      </c>
    </row>
    <row r="176" spans="2:45" x14ac:dyDescent="0.25">
      <c r="B176" t="s">
        <v>78</v>
      </c>
      <c r="C176" s="395">
        <v>3.8787807713732401E-3</v>
      </c>
      <c r="D176" s="395">
        <v>0</v>
      </c>
      <c r="E176" s="395">
        <v>7.4018718374906896E-3</v>
      </c>
      <c r="F176" s="395"/>
      <c r="G176" s="395">
        <v>0</v>
      </c>
      <c r="H176" s="395">
        <v>0</v>
      </c>
      <c r="I176" s="395">
        <v>2.5063230026802601E-2</v>
      </c>
      <c r="J176" s="395">
        <v>0</v>
      </c>
      <c r="K176" s="395">
        <v>0</v>
      </c>
      <c r="L176" s="395">
        <v>0</v>
      </c>
      <c r="M176" s="395"/>
      <c r="N176" s="395">
        <v>0</v>
      </c>
      <c r="O176" s="395">
        <v>1.46191832837489E-2</v>
      </c>
      <c r="P176" s="395">
        <v>0</v>
      </c>
      <c r="Q176" s="395">
        <v>0</v>
      </c>
      <c r="R176" s="395"/>
      <c r="S176" s="395">
        <v>2.7299405939531701E-2</v>
      </c>
      <c r="T176" s="395">
        <v>0</v>
      </c>
      <c r="U176" s="395">
        <v>0</v>
      </c>
      <c r="V176" s="395">
        <v>0</v>
      </c>
      <c r="W176" s="395">
        <v>0</v>
      </c>
      <c r="X176" s="395">
        <v>0</v>
      </c>
      <c r="Y176" s="395">
        <v>0</v>
      </c>
      <c r="Z176" s="395">
        <v>0</v>
      </c>
      <c r="AA176" s="395">
        <v>0</v>
      </c>
      <c r="AB176" s="395">
        <v>0</v>
      </c>
      <c r="AC176" s="395">
        <v>0</v>
      </c>
      <c r="AD176" s="395">
        <v>0</v>
      </c>
      <c r="AE176" s="395"/>
      <c r="AF176" s="395">
        <v>1.8381236381176301E-2</v>
      </c>
      <c r="AG176" s="395">
        <v>0</v>
      </c>
      <c r="AH176" s="395">
        <v>0</v>
      </c>
      <c r="AI176" s="395">
        <v>0</v>
      </c>
      <c r="AJ176" s="395">
        <v>0</v>
      </c>
      <c r="AK176" s="395">
        <v>0</v>
      </c>
      <c r="AL176" s="395"/>
      <c r="AM176" s="395">
        <v>0</v>
      </c>
      <c r="AN176" s="395">
        <v>0</v>
      </c>
      <c r="AO176" s="395">
        <v>0</v>
      </c>
      <c r="AP176" s="395"/>
      <c r="AQ176" s="395">
        <v>0</v>
      </c>
      <c r="AR176" s="395">
        <v>0</v>
      </c>
      <c r="AS176" s="395">
        <v>0</v>
      </c>
    </row>
    <row r="177" spans="2:45" x14ac:dyDescent="0.25">
      <c r="C177" s="395"/>
      <c r="D177" s="395"/>
      <c r="E177" s="395"/>
      <c r="F177" s="395"/>
      <c r="G177" s="395"/>
      <c r="H177" s="395"/>
      <c r="I177" s="395"/>
      <c r="J177" s="395"/>
      <c r="K177" s="395"/>
      <c r="L177" s="395"/>
      <c r="M177" s="395"/>
      <c r="N177" s="395"/>
      <c r="O177" s="395"/>
      <c r="P177" s="395"/>
      <c r="Q177" s="395"/>
      <c r="R177" s="395"/>
      <c r="S177" s="395"/>
      <c r="T177" s="395"/>
      <c r="U177" s="395"/>
      <c r="V177" s="395"/>
      <c r="W177" s="395"/>
      <c r="X177" s="395"/>
      <c r="Y177" s="395"/>
      <c r="Z177" s="395"/>
      <c r="AA177" s="395"/>
      <c r="AB177" s="395"/>
      <c r="AC177" s="395"/>
      <c r="AD177" s="395"/>
      <c r="AE177" s="395"/>
      <c r="AF177" s="395"/>
      <c r="AG177" s="395"/>
      <c r="AH177" s="395"/>
      <c r="AI177" s="395"/>
      <c r="AJ177" s="395"/>
      <c r="AK177" s="395"/>
      <c r="AL177" s="395"/>
      <c r="AM177" s="395"/>
      <c r="AN177" s="395"/>
      <c r="AO177" s="395"/>
      <c r="AP177" s="395"/>
      <c r="AQ177" s="395"/>
      <c r="AR177" s="395"/>
      <c r="AS177" s="395"/>
    </row>
    <row r="178" spans="2:45" x14ac:dyDescent="0.25">
      <c r="B178" s="2" t="s">
        <v>164</v>
      </c>
      <c r="C178" s="395"/>
      <c r="D178" s="395"/>
      <c r="E178" s="395"/>
      <c r="F178" s="395"/>
      <c r="G178" s="395"/>
      <c r="H178" s="395"/>
      <c r="I178" s="395"/>
      <c r="J178" s="395"/>
      <c r="K178" s="395"/>
      <c r="L178" s="395"/>
      <c r="M178" s="395"/>
      <c r="N178" s="395"/>
      <c r="O178" s="395"/>
      <c r="P178" s="395"/>
      <c r="Q178" s="395"/>
      <c r="R178" s="395"/>
      <c r="S178" s="395"/>
      <c r="T178" s="395"/>
      <c r="U178" s="395"/>
      <c r="V178" s="395"/>
      <c r="W178" s="395"/>
      <c r="X178" s="395"/>
      <c r="Y178" s="395"/>
      <c r="Z178" s="395"/>
      <c r="AA178" s="395"/>
      <c r="AB178" s="395"/>
      <c r="AC178" s="395"/>
      <c r="AD178" s="395"/>
      <c r="AE178" s="395"/>
      <c r="AF178" s="395"/>
      <c r="AG178" s="395"/>
      <c r="AH178" s="395"/>
      <c r="AI178" s="395"/>
      <c r="AJ178" s="395"/>
      <c r="AK178" s="395"/>
      <c r="AL178" s="395"/>
      <c r="AM178" s="395"/>
      <c r="AN178" s="395"/>
      <c r="AO178" s="395"/>
      <c r="AP178" s="395"/>
      <c r="AQ178" s="395"/>
      <c r="AR178" s="395"/>
      <c r="AS178" s="395"/>
    </row>
    <row r="179" spans="2:45" x14ac:dyDescent="0.25">
      <c r="B179" s="394" t="s">
        <v>165</v>
      </c>
      <c r="C179" s="395"/>
      <c r="D179" s="395"/>
      <c r="E179" s="395"/>
      <c r="F179" s="395"/>
      <c r="G179" s="395"/>
      <c r="H179" s="395"/>
      <c r="I179" s="395"/>
      <c r="J179" s="395"/>
      <c r="K179" s="395"/>
      <c r="L179" s="395"/>
      <c r="M179" s="395"/>
      <c r="N179" s="395"/>
      <c r="O179" s="395"/>
      <c r="P179" s="395"/>
      <c r="Q179" s="395"/>
      <c r="R179" s="395"/>
      <c r="S179" s="395"/>
      <c r="T179" s="395"/>
      <c r="U179" s="395"/>
      <c r="V179" s="395"/>
      <c r="W179" s="395"/>
      <c r="X179" s="395"/>
      <c r="Y179" s="395"/>
      <c r="Z179" s="395"/>
      <c r="AA179" s="395"/>
      <c r="AB179" s="395"/>
      <c r="AC179" s="395"/>
      <c r="AD179" s="395"/>
      <c r="AE179" s="395"/>
      <c r="AF179" s="395"/>
      <c r="AG179" s="395"/>
      <c r="AH179" s="395"/>
      <c r="AI179" s="395"/>
      <c r="AJ179" s="395"/>
      <c r="AK179" s="395"/>
      <c r="AL179" s="395"/>
      <c r="AM179" s="395"/>
      <c r="AN179" s="395"/>
      <c r="AO179" s="395"/>
      <c r="AP179" s="395"/>
      <c r="AQ179" s="395"/>
      <c r="AR179" s="395"/>
      <c r="AS179" s="395"/>
    </row>
    <row r="180" spans="2:45" x14ac:dyDescent="0.25">
      <c r="B180" t="s">
        <v>150</v>
      </c>
      <c r="C180" s="395">
        <v>0.48823351491587103</v>
      </c>
      <c r="D180" s="395">
        <v>0.46643651850919998</v>
      </c>
      <c r="E180" s="395">
        <v>0.51059928997508897</v>
      </c>
      <c r="F180" s="395"/>
      <c r="G180" s="395">
        <v>0.62583898346536004</v>
      </c>
      <c r="H180" s="395">
        <v>0.46707059102850801</v>
      </c>
      <c r="I180" s="395">
        <v>0.42542882389456799</v>
      </c>
      <c r="J180" s="395">
        <v>0.51821587155075499</v>
      </c>
      <c r="K180" s="395">
        <v>0.53703770726258804</v>
      </c>
      <c r="L180" s="395">
        <v>0.43003541104784698</v>
      </c>
      <c r="M180" s="395"/>
      <c r="N180" s="395">
        <v>0.44902870333915801</v>
      </c>
      <c r="O180" s="395">
        <v>0.48369607388824098</v>
      </c>
      <c r="P180" s="395">
        <v>0.52798543238003404</v>
      </c>
      <c r="Q180" s="395">
        <v>0.49387505317087999</v>
      </c>
      <c r="R180" s="395"/>
      <c r="S180" s="395">
        <v>0.61944244113503499</v>
      </c>
      <c r="T180" s="395">
        <v>0.39060198389761502</v>
      </c>
      <c r="U180" s="395">
        <v>0.58790759437079099</v>
      </c>
      <c r="V180" s="395">
        <v>0.47134768968094998</v>
      </c>
      <c r="W180" s="395">
        <v>0.492752590074926</v>
      </c>
      <c r="X180" s="395">
        <v>0.62794157755843405</v>
      </c>
      <c r="Y180" s="395">
        <v>0.49835175647843599</v>
      </c>
      <c r="Z180" s="395">
        <v>0.73530491870450099</v>
      </c>
      <c r="AA180" s="395">
        <v>0.59020179228728598</v>
      </c>
      <c r="AB180" s="395">
        <v>0.299602476010771</v>
      </c>
      <c r="AC180" s="395">
        <v>0.42396689801294901</v>
      </c>
      <c r="AD180" s="395">
        <v>0.13402599598859399</v>
      </c>
      <c r="AE180" s="395"/>
      <c r="AF180" s="395">
        <v>0.54465294711671497</v>
      </c>
      <c r="AG180" s="395">
        <v>0.396869756725863</v>
      </c>
      <c r="AH180" s="395">
        <v>0.57712329396279705</v>
      </c>
      <c r="AI180" s="395">
        <v>0.49912419802390001</v>
      </c>
      <c r="AJ180" s="395">
        <v>0.51031880863590495</v>
      </c>
      <c r="AK180" s="395">
        <v>0.46349277019790802</v>
      </c>
      <c r="AL180" s="395"/>
      <c r="AM180" s="395">
        <v>0.52232568654929201</v>
      </c>
      <c r="AN180" s="395">
        <v>0.38539387025558602</v>
      </c>
      <c r="AO180" s="395">
        <v>0.60201183903465705</v>
      </c>
      <c r="AP180" s="395"/>
      <c r="AQ180" s="395">
        <v>0.52279034062867202</v>
      </c>
      <c r="AR180" s="395">
        <v>0.51634641206196596</v>
      </c>
      <c r="AS180" s="395">
        <v>0.16134091870074099</v>
      </c>
    </row>
    <row r="181" spans="2:45" x14ac:dyDescent="0.25">
      <c r="B181" t="s">
        <v>163</v>
      </c>
      <c r="C181" s="395">
        <v>0.636895871443655</v>
      </c>
      <c r="D181" s="395">
        <v>0.59789822795343595</v>
      </c>
      <c r="E181" s="395">
        <v>0.67691113344896903</v>
      </c>
      <c r="F181" s="395"/>
      <c r="G181" s="395">
        <v>0.48644272392593702</v>
      </c>
      <c r="H181" s="395">
        <v>0.40096546730849397</v>
      </c>
      <c r="I181" s="395">
        <v>0.51003988747381201</v>
      </c>
      <c r="J181" s="395">
        <v>0.77058491806784601</v>
      </c>
      <c r="K181" s="395">
        <v>0.70931301007610903</v>
      </c>
      <c r="L181" s="395">
        <v>0.69375637852046701</v>
      </c>
      <c r="M181" s="395"/>
      <c r="N181" s="395">
        <v>0.73028568484766099</v>
      </c>
      <c r="O181" s="395">
        <v>0.64738452814221004</v>
      </c>
      <c r="P181" s="395">
        <v>0.52599434178265703</v>
      </c>
      <c r="Q181" s="395">
        <v>0.60465436105991299</v>
      </c>
      <c r="R181" s="395"/>
      <c r="S181" s="395">
        <v>0.41664584857669001</v>
      </c>
      <c r="T181" s="395">
        <v>0.69287126006194699</v>
      </c>
      <c r="U181" s="395">
        <v>0.58358779116280202</v>
      </c>
      <c r="V181" s="395">
        <v>0.58558685720805403</v>
      </c>
      <c r="W181" s="395">
        <v>0.70044838668166998</v>
      </c>
      <c r="X181" s="395">
        <v>0.67541759650014499</v>
      </c>
      <c r="Y181" s="395">
        <v>0.61427287482111703</v>
      </c>
      <c r="Z181" s="395">
        <v>0.74366748572274399</v>
      </c>
      <c r="AA181" s="395">
        <v>0.61879848377551805</v>
      </c>
      <c r="AB181" s="395">
        <v>0.663336502714864</v>
      </c>
      <c r="AC181" s="395">
        <v>0.74676787106143505</v>
      </c>
      <c r="AD181" s="395">
        <v>0.86597400401140601</v>
      </c>
      <c r="AE181" s="395"/>
      <c r="AF181" s="395">
        <v>0.43820819561112101</v>
      </c>
      <c r="AG181" s="395">
        <v>0.59696330725687397</v>
      </c>
      <c r="AH181" s="395">
        <v>0.58379236890719</v>
      </c>
      <c r="AI181" s="395">
        <v>0.72363045368974399</v>
      </c>
      <c r="AJ181" s="395">
        <v>0.80489047082895504</v>
      </c>
      <c r="AK181" s="395">
        <v>0.77126855833663899</v>
      </c>
      <c r="AL181" s="395"/>
      <c r="AM181" s="395">
        <v>0.59735925692270897</v>
      </c>
      <c r="AN181" s="395">
        <v>0.73601869940819598</v>
      </c>
      <c r="AO181" s="395">
        <v>0.57294049541463599</v>
      </c>
      <c r="AP181" s="395"/>
      <c r="AQ181" s="395">
        <v>0.62727177422825797</v>
      </c>
      <c r="AR181" s="395">
        <v>0.70500212224874803</v>
      </c>
      <c r="AS181" s="395">
        <v>0.67001225537917097</v>
      </c>
    </row>
    <row r="182" spans="2:45" x14ac:dyDescent="0.25">
      <c r="B182" t="s">
        <v>152</v>
      </c>
      <c r="C182" s="395">
        <v>0.127259629509857</v>
      </c>
      <c r="D182" s="395">
        <v>0.14145477166397699</v>
      </c>
      <c r="E182" s="395">
        <v>0.11269407421823401</v>
      </c>
      <c r="F182" s="395"/>
      <c r="G182" s="395">
        <v>7.3028275123688105E-2</v>
      </c>
      <c r="H182" s="395">
        <v>0.148399001409701</v>
      </c>
      <c r="I182" s="395">
        <v>0.28563657203626303</v>
      </c>
      <c r="J182" s="395">
        <v>6.1954335975796901E-2</v>
      </c>
      <c r="K182" s="395">
        <v>4.80816801745984E-2</v>
      </c>
      <c r="L182" s="395">
        <v>0.15578867704544</v>
      </c>
      <c r="M182" s="395"/>
      <c r="N182" s="395">
        <v>0.10634436758445701</v>
      </c>
      <c r="O182" s="395">
        <v>0.15061786484543299</v>
      </c>
      <c r="P182" s="395">
        <v>0.18361518006090399</v>
      </c>
      <c r="Q182" s="395">
        <v>8.3351387929568505E-2</v>
      </c>
      <c r="R182" s="395"/>
      <c r="S182" s="395">
        <v>7.6396418483366604E-2</v>
      </c>
      <c r="T182" s="395">
        <v>0.105376410052981</v>
      </c>
      <c r="U182" s="395">
        <v>3.48714033231496E-2</v>
      </c>
      <c r="V182" s="395">
        <v>0.17110805943030999</v>
      </c>
      <c r="W182" s="395">
        <v>9.5557154146158105E-2</v>
      </c>
      <c r="X182" s="395">
        <v>0.17989827154677801</v>
      </c>
      <c r="Y182" s="395">
        <v>0.16612857979788301</v>
      </c>
      <c r="Z182" s="395">
        <v>0</v>
      </c>
      <c r="AA182" s="395">
        <v>0.15860895285204701</v>
      </c>
      <c r="AB182" s="395">
        <v>0.15589185341621301</v>
      </c>
      <c r="AC182" s="395">
        <v>0.25458021172314899</v>
      </c>
      <c r="AD182" s="395">
        <v>0</v>
      </c>
      <c r="AE182" s="395"/>
      <c r="AF182" s="395">
        <v>0.14079652094137499</v>
      </c>
      <c r="AG182" s="395">
        <v>9.7432077610226098E-2</v>
      </c>
      <c r="AH182" s="395">
        <v>0.15709116612652399</v>
      </c>
      <c r="AI182" s="395">
        <v>0.12781734313235299</v>
      </c>
      <c r="AJ182" s="395">
        <v>0.148200710988452</v>
      </c>
      <c r="AK182" s="395">
        <v>0.10784038653516401</v>
      </c>
      <c r="AL182" s="395"/>
      <c r="AM182" s="395">
        <v>0.13971806126967701</v>
      </c>
      <c r="AN182" s="395">
        <v>0.14284261642916299</v>
      </c>
      <c r="AO182" s="395">
        <v>3.1805035504369403E-2</v>
      </c>
      <c r="AP182" s="395"/>
      <c r="AQ182" s="395">
        <v>0.16178918138475001</v>
      </c>
      <c r="AR182" s="395">
        <v>9.6048316121508701E-2</v>
      </c>
      <c r="AS182" s="395">
        <v>0</v>
      </c>
    </row>
    <row r="183" spans="2:45" x14ac:dyDescent="0.25">
      <c r="B183" t="s">
        <v>153</v>
      </c>
      <c r="C183" s="395">
        <v>0.25891978308240798</v>
      </c>
      <c r="D183" s="395">
        <v>0.29907011029590902</v>
      </c>
      <c r="E183" s="395">
        <v>0.21772175881075501</v>
      </c>
      <c r="F183" s="395"/>
      <c r="G183" s="395">
        <v>0.299260792115912</v>
      </c>
      <c r="H183" s="395">
        <v>0.27601050590121801</v>
      </c>
      <c r="I183" s="395">
        <v>0.19686188416459699</v>
      </c>
      <c r="J183" s="395">
        <v>0.16462056634171299</v>
      </c>
      <c r="K183" s="395">
        <v>0.34682653652200102</v>
      </c>
      <c r="L183" s="395">
        <v>0.27778656021082299</v>
      </c>
      <c r="M183" s="395"/>
      <c r="N183" s="395">
        <v>0.26256990098624799</v>
      </c>
      <c r="O183" s="395">
        <v>0.23438286762378499</v>
      </c>
      <c r="P183" s="395">
        <v>0.24764413482093001</v>
      </c>
      <c r="Q183" s="395">
        <v>0.27543204734411603</v>
      </c>
      <c r="R183" s="395"/>
      <c r="S183" s="395">
        <v>0.181588116346627</v>
      </c>
      <c r="T183" s="395">
        <v>0.35496116716496801</v>
      </c>
      <c r="U183" s="395">
        <v>0.26612740163034398</v>
      </c>
      <c r="V183" s="395">
        <v>0.16055877475466299</v>
      </c>
      <c r="W183" s="395">
        <v>0.30297989933609099</v>
      </c>
      <c r="X183" s="395">
        <v>0.42634507636083602</v>
      </c>
      <c r="Y183" s="395">
        <v>0.14575799414372601</v>
      </c>
      <c r="Z183" s="395">
        <v>0.132126957748739</v>
      </c>
      <c r="AA183" s="395">
        <v>0.15485424562875</v>
      </c>
      <c r="AB183" s="395">
        <v>0.34498043937790601</v>
      </c>
      <c r="AC183" s="395">
        <v>0.410627155186918</v>
      </c>
      <c r="AD183" s="395">
        <v>0</v>
      </c>
      <c r="AE183" s="395"/>
      <c r="AF183" s="395">
        <v>0.19349697042018599</v>
      </c>
      <c r="AG183" s="395">
        <v>0.32707992180078299</v>
      </c>
      <c r="AH183" s="395">
        <v>0.28819839894982502</v>
      </c>
      <c r="AI183" s="395">
        <v>0.18162048971476499</v>
      </c>
      <c r="AJ183" s="395">
        <v>0.26802904556732898</v>
      </c>
      <c r="AK183" s="395">
        <v>0.31821831300870201</v>
      </c>
      <c r="AL183" s="395"/>
      <c r="AM183" s="395">
        <v>0.26653537558245999</v>
      </c>
      <c r="AN183" s="395">
        <v>0.27441290505096</v>
      </c>
      <c r="AO183" s="395">
        <v>0.13374744560277901</v>
      </c>
      <c r="AP183" s="395"/>
      <c r="AQ183" s="395">
        <v>0.19695056125690899</v>
      </c>
      <c r="AR183" s="395">
        <v>0.29747625764097202</v>
      </c>
      <c r="AS183" s="395">
        <v>0.167043816334557</v>
      </c>
    </row>
    <row r="184" spans="2:45" x14ac:dyDescent="0.25">
      <c r="B184" t="s">
        <v>154</v>
      </c>
      <c r="C184" s="395">
        <v>7.9466004149598896E-2</v>
      </c>
      <c r="D184" s="395">
        <v>6.6258327169123901E-2</v>
      </c>
      <c r="E184" s="395">
        <v>9.3018326996691394E-2</v>
      </c>
      <c r="F184" s="395"/>
      <c r="G184" s="395">
        <v>0.142245846237811</v>
      </c>
      <c r="H184" s="395">
        <v>0.15002124416872101</v>
      </c>
      <c r="I184" s="395">
        <v>1.9865706014636501E-2</v>
      </c>
      <c r="J184" s="395">
        <v>7.5152560063004706E-2</v>
      </c>
      <c r="K184" s="395">
        <v>7.5853757070688102E-2</v>
      </c>
      <c r="L184" s="395">
        <v>7.1840151603378394E-2</v>
      </c>
      <c r="M184" s="395"/>
      <c r="N184" s="395">
        <v>7.1306279210519602E-2</v>
      </c>
      <c r="O184" s="395">
        <v>0.105893260716445</v>
      </c>
      <c r="P184" s="395">
        <v>8.2137821051627799E-2</v>
      </c>
      <c r="Q184" s="395">
        <v>5.9326909578389299E-2</v>
      </c>
      <c r="R184" s="395"/>
      <c r="S184" s="395">
        <v>0.131928783928244</v>
      </c>
      <c r="T184" s="395">
        <v>8.7233592428018397E-2</v>
      </c>
      <c r="U184" s="395">
        <v>0.18393171444867201</v>
      </c>
      <c r="V184" s="395">
        <v>0.113780414849394</v>
      </c>
      <c r="W184" s="395">
        <v>3.2157488171790802E-2</v>
      </c>
      <c r="X184" s="395">
        <v>4.69661974578722E-2</v>
      </c>
      <c r="Y184" s="395">
        <v>0.106295318708062</v>
      </c>
      <c r="Z184" s="395">
        <v>0</v>
      </c>
      <c r="AA184" s="395">
        <v>6.3314937377208697E-2</v>
      </c>
      <c r="AB184" s="395">
        <v>4.6863544676685298E-2</v>
      </c>
      <c r="AC184" s="395">
        <v>0</v>
      </c>
      <c r="AD184" s="395">
        <v>0</v>
      </c>
      <c r="AE184" s="395"/>
      <c r="AF184" s="395">
        <v>5.4088515215871998E-2</v>
      </c>
      <c r="AG184" s="395">
        <v>9.9454489120062606E-2</v>
      </c>
      <c r="AH184" s="395">
        <v>0.111499130184079</v>
      </c>
      <c r="AI184" s="395">
        <v>5.7071528058330601E-2</v>
      </c>
      <c r="AJ184" s="395">
        <v>6.09166652013962E-2</v>
      </c>
      <c r="AK184" s="395">
        <v>0.11184158232628599</v>
      </c>
      <c r="AL184" s="395"/>
      <c r="AM184" s="395">
        <v>6.5998012424123106E-2</v>
      </c>
      <c r="AN184" s="395">
        <v>0.112720917357209</v>
      </c>
      <c r="AO184" s="395">
        <v>3.0954746398096498E-2</v>
      </c>
      <c r="AP184" s="395"/>
      <c r="AQ184" s="395">
        <v>5.5719240844793801E-2</v>
      </c>
      <c r="AR184" s="395">
        <v>9.0313453216266604E-2</v>
      </c>
      <c r="AS184" s="395">
        <v>0.49966011534980398</v>
      </c>
    </row>
    <row r="185" spans="2:45" x14ac:dyDescent="0.25">
      <c r="B185" t="s">
        <v>155</v>
      </c>
      <c r="C185" s="395">
        <v>0.115612674290379</v>
      </c>
      <c r="D185" s="395">
        <v>0.134326096805885</v>
      </c>
      <c r="E185" s="395">
        <v>9.6410937006896194E-2</v>
      </c>
      <c r="F185" s="395"/>
      <c r="G185" s="395">
        <v>7.56225831748982E-2</v>
      </c>
      <c r="H185" s="395">
        <v>0.143952937745736</v>
      </c>
      <c r="I185" s="395">
        <v>0.13479644360736701</v>
      </c>
      <c r="J185" s="395">
        <v>0.18488652564862301</v>
      </c>
      <c r="K185" s="395">
        <v>7.4333537033845196E-2</v>
      </c>
      <c r="L185" s="395">
        <v>8.5130767325807294E-2</v>
      </c>
      <c r="M185" s="395"/>
      <c r="N185" s="395">
        <v>0.153556663395301</v>
      </c>
      <c r="O185" s="395">
        <v>7.8027680040765907E-2</v>
      </c>
      <c r="P185" s="395">
        <v>0.136918165026057</v>
      </c>
      <c r="Q185" s="395">
        <v>0.10753916942130699</v>
      </c>
      <c r="R185" s="395"/>
      <c r="S185" s="395">
        <v>0.25329231078239201</v>
      </c>
      <c r="T185" s="395">
        <v>0.110785021890935</v>
      </c>
      <c r="U185" s="395">
        <v>3.3439984598918698E-2</v>
      </c>
      <c r="V185" s="395">
        <v>0.224005623563792</v>
      </c>
      <c r="W185" s="395">
        <v>8.5009379782813796E-2</v>
      </c>
      <c r="X185" s="395">
        <v>8.4899432701693797E-2</v>
      </c>
      <c r="Y185" s="395">
        <v>0.151884235891039</v>
      </c>
      <c r="Z185" s="395">
        <v>0</v>
      </c>
      <c r="AA185" s="395">
        <v>0.10322744232452</v>
      </c>
      <c r="AB185" s="395">
        <v>9.7013847631331904E-2</v>
      </c>
      <c r="AC185" s="395">
        <v>0</v>
      </c>
      <c r="AD185" s="395">
        <v>0</v>
      </c>
      <c r="AE185" s="395"/>
      <c r="AF185" s="395">
        <v>0.17322917170969501</v>
      </c>
      <c r="AG185" s="395">
        <v>0.165819293223992</v>
      </c>
      <c r="AH185" s="395">
        <v>0.155341939355156</v>
      </c>
      <c r="AI185" s="395">
        <v>3.4993967263294602E-2</v>
      </c>
      <c r="AJ185" s="395">
        <v>6.23328265894963E-2</v>
      </c>
      <c r="AK185" s="395">
        <v>5.4247783236597701E-2</v>
      </c>
      <c r="AL185" s="395"/>
      <c r="AM185" s="395">
        <v>0.10364006763116899</v>
      </c>
      <c r="AN185" s="395">
        <v>0.122289011233184</v>
      </c>
      <c r="AO185" s="395">
        <v>0.156890218947004</v>
      </c>
      <c r="AP185" s="395"/>
      <c r="AQ185" s="395">
        <v>0.10180862892939201</v>
      </c>
      <c r="AR185" s="395">
        <v>0.154513924212933</v>
      </c>
      <c r="AS185" s="395">
        <v>0.15842370953898099</v>
      </c>
    </row>
    <row r="186" spans="2:45" x14ac:dyDescent="0.25">
      <c r="B186" t="s">
        <v>156</v>
      </c>
      <c r="C186" s="395">
        <v>7.9586753704529903E-2</v>
      </c>
      <c r="D186" s="395">
        <v>6.0413583470734798E-2</v>
      </c>
      <c r="E186" s="395">
        <v>9.9260235528379703E-2</v>
      </c>
      <c r="F186" s="395"/>
      <c r="G186" s="395">
        <v>3.9119543320093701E-2</v>
      </c>
      <c r="H186" s="395">
        <v>0.135528789564129</v>
      </c>
      <c r="I186" s="395">
        <v>4.9103785392608401E-2</v>
      </c>
      <c r="J186" s="395">
        <v>0.16501619758053299</v>
      </c>
      <c r="K186" s="395">
        <v>4.4774099400383502E-2</v>
      </c>
      <c r="L186" s="395">
        <v>4.9182107397918902E-2</v>
      </c>
      <c r="M186" s="395"/>
      <c r="N186" s="395">
        <v>0.116871174797605</v>
      </c>
      <c r="O186" s="395">
        <v>8.5384512946667906E-2</v>
      </c>
      <c r="P186" s="395">
        <v>4.7396174106897997E-2</v>
      </c>
      <c r="Q186" s="395">
        <v>6.4282843454288599E-2</v>
      </c>
      <c r="R186" s="395"/>
      <c r="S186" s="395">
        <v>0.112661322051665</v>
      </c>
      <c r="T186" s="395">
        <v>0.112145999547309</v>
      </c>
      <c r="U186" s="395">
        <v>7.4363553046633196E-2</v>
      </c>
      <c r="V186" s="395">
        <v>0.140367571179697</v>
      </c>
      <c r="W186" s="395">
        <v>3.6065318141520503E-2</v>
      </c>
      <c r="X186" s="395">
        <v>4.5190048865376899E-2</v>
      </c>
      <c r="Y186" s="395">
        <v>0</v>
      </c>
      <c r="Z186" s="395">
        <v>0</v>
      </c>
      <c r="AA186" s="395">
        <v>8.7453613431746E-2</v>
      </c>
      <c r="AB186" s="395">
        <v>0.112707138741758</v>
      </c>
      <c r="AC186" s="395">
        <v>0</v>
      </c>
      <c r="AD186" s="395">
        <v>0.13402599598859399</v>
      </c>
      <c r="AE186" s="395"/>
      <c r="AF186" s="395">
        <v>8.8423685632312704E-2</v>
      </c>
      <c r="AG186" s="395">
        <v>9.03538603409417E-2</v>
      </c>
      <c r="AH186" s="395">
        <v>2.3514793470060299E-2</v>
      </c>
      <c r="AI186" s="395">
        <v>8.5069499899557505E-2</v>
      </c>
      <c r="AJ186" s="395">
        <v>0.10282210591299901</v>
      </c>
      <c r="AK186" s="395">
        <v>5.4598821743968698E-2</v>
      </c>
      <c r="AL186" s="395"/>
      <c r="AM186" s="395">
        <v>6.3206863307868399E-2</v>
      </c>
      <c r="AN186" s="395">
        <v>0.117054646858322</v>
      </c>
      <c r="AO186" s="395">
        <v>9.4686260745370995E-2</v>
      </c>
      <c r="AP186" s="395"/>
      <c r="AQ186" s="395">
        <v>5.8257348233711398E-2</v>
      </c>
      <c r="AR186" s="395">
        <v>6.22606938673987E-2</v>
      </c>
      <c r="AS186" s="395">
        <v>0.16134091870074099</v>
      </c>
    </row>
    <row r="187" spans="2:45" x14ac:dyDescent="0.25">
      <c r="B187" t="s">
        <v>157</v>
      </c>
      <c r="C187" s="395">
        <v>5.27815695100841E-2</v>
      </c>
      <c r="D187" s="395">
        <v>5.9402543014888599E-2</v>
      </c>
      <c r="E187" s="395">
        <v>4.5987825944746798E-2</v>
      </c>
      <c r="F187" s="395"/>
      <c r="G187" s="395">
        <v>7.2418547482474796E-2</v>
      </c>
      <c r="H187" s="395">
        <v>6.0207256575255698E-2</v>
      </c>
      <c r="I187" s="395">
        <v>7.6588266421117199E-2</v>
      </c>
      <c r="J187" s="395">
        <v>1.70189590568482E-2</v>
      </c>
      <c r="K187" s="395">
        <v>1.45584784812204E-2</v>
      </c>
      <c r="L187" s="395">
        <v>8.7122015436718395E-2</v>
      </c>
      <c r="M187" s="395"/>
      <c r="N187" s="395">
        <v>3.5105185184835401E-2</v>
      </c>
      <c r="O187" s="395">
        <v>5.7353228693014499E-2</v>
      </c>
      <c r="P187" s="395">
        <v>7.1420189374416396E-2</v>
      </c>
      <c r="Q187" s="395">
        <v>5.2833825883729597E-2</v>
      </c>
      <c r="R187" s="395"/>
      <c r="S187" s="395">
        <v>6.1819755229223998E-2</v>
      </c>
      <c r="T187" s="395">
        <v>0</v>
      </c>
      <c r="U187" s="395">
        <v>3.48714033231496E-2</v>
      </c>
      <c r="V187" s="395">
        <v>0</v>
      </c>
      <c r="W187" s="395">
        <v>0.185096306598413</v>
      </c>
      <c r="X187" s="395">
        <v>4.3891291570120401E-2</v>
      </c>
      <c r="Y187" s="395">
        <v>3.87361888139236E-2</v>
      </c>
      <c r="Z187" s="395">
        <v>0.12622432431715899</v>
      </c>
      <c r="AA187" s="395">
        <v>5.9557667569775298E-2</v>
      </c>
      <c r="AB187" s="395">
        <v>5.6470010144581299E-2</v>
      </c>
      <c r="AC187" s="395">
        <v>0</v>
      </c>
      <c r="AD187" s="395">
        <v>0.13245408835932601</v>
      </c>
      <c r="AE187" s="395"/>
      <c r="AF187" s="395">
        <v>9.0070786025089902E-2</v>
      </c>
      <c r="AG187" s="395">
        <v>8.8549277970594698E-2</v>
      </c>
      <c r="AH187" s="395">
        <v>2.6364348474377901E-2</v>
      </c>
      <c r="AI187" s="395">
        <v>3.1260569293310198E-2</v>
      </c>
      <c r="AJ187" s="395">
        <v>1.9545087178336199E-2</v>
      </c>
      <c r="AK187" s="395">
        <v>0</v>
      </c>
      <c r="AL187" s="395"/>
      <c r="AM187" s="395">
        <v>5.9526625517389999E-2</v>
      </c>
      <c r="AN187" s="395">
        <v>3.4879780000794197E-2</v>
      </c>
      <c r="AO187" s="395">
        <v>2.863983300007E-2</v>
      </c>
      <c r="AP187" s="395"/>
      <c r="AQ187" s="395">
        <v>6.6394641670610793E-2</v>
      </c>
      <c r="AR187" s="395">
        <v>3.68952009306674E-2</v>
      </c>
      <c r="AS187" s="395">
        <v>0</v>
      </c>
    </row>
    <row r="188" spans="2:45" x14ac:dyDescent="0.25">
      <c r="B188" t="s">
        <v>158</v>
      </c>
      <c r="C188" s="395">
        <v>0.15201432235624099</v>
      </c>
      <c r="D188" s="395">
        <v>0.15084429295628601</v>
      </c>
      <c r="E188" s="395">
        <v>0.15321488292356999</v>
      </c>
      <c r="F188" s="395"/>
      <c r="G188" s="395">
        <v>3.6692527185373303E-2</v>
      </c>
      <c r="H188" s="395">
        <v>0.14691806829679299</v>
      </c>
      <c r="I188" s="395">
        <v>9.9143075345107898E-2</v>
      </c>
      <c r="J188" s="395">
        <v>0.12377321369293499</v>
      </c>
      <c r="K188" s="395">
        <v>0.166685990894549</v>
      </c>
      <c r="L188" s="395">
        <v>0.22943075084765999</v>
      </c>
      <c r="M188" s="395"/>
      <c r="N188" s="395">
        <v>0.15466509838205</v>
      </c>
      <c r="O188" s="395">
        <v>0.181829158868274</v>
      </c>
      <c r="P188" s="395">
        <v>0.16261800176360799</v>
      </c>
      <c r="Q188" s="395">
        <v>0.11407073050619999</v>
      </c>
      <c r="R188" s="395"/>
      <c r="S188" s="395">
        <v>0.23535406599835701</v>
      </c>
      <c r="T188" s="395">
        <v>0.24851865219613301</v>
      </c>
      <c r="U188" s="395">
        <v>0.14584757941688201</v>
      </c>
      <c r="V188" s="395">
        <v>0.198791505680288</v>
      </c>
      <c r="W188" s="395">
        <v>0.142570266322572</v>
      </c>
      <c r="X188" s="395">
        <v>4.5190048865376899E-2</v>
      </c>
      <c r="Y188" s="395">
        <v>0.14757197161062199</v>
      </c>
      <c r="Z188" s="395">
        <v>0</v>
      </c>
      <c r="AA188" s="395">
        <v>0.150538678888088</v>
      </c>
      <c r="AB188" s="395">
        <v>0.12090282486182501</v>
      </c>
      <c r="AC188" s="395">
        <v>0</v>
      </c>
      <c r="AD188" s="395">
        <v>0.13402599598859399</v>
      </c>
      <c r="AE188" s="395"/>
      <c r="AF188" s="395">
        <v>0.185637919544824</v>
      </c>
      <c r="AG188" s="395">
        <v>0.164953294232457</v>
      </c>
      <c r="AH188" s="395">
        <v>9.2214188587475293E-2</v>
      </c>
      <c r="AI188" s="395">
        <v>0.17156211443330899</v>
      </c>
      <c r="AJ188" s="395">
        <v>0.132586663743682</v>
      </c>
      <c r="AK188" s="395">
        <v>0.108125176407298</v>
      </c>
      <c r="AL188" s="395"/>
      <c r="AM188" s="395">
        <v>0.18398674780271801</v>
      </c>
      <c r="AN188" s="395">
        <v>0.132267127391553</v>
      </c>
      <c r="AO188" s="395">
        <v>9.8159155789959304E-2</v>
      </c>
      <c r="AP188" s="395"/>
      <c r="AQ188" s="395">
        <v>0.17352912497806899</v>
      </c>
      <c r="AR188" s="395">
        <v>0.13234940156070499</v>
      </c>
      <c r="AS188" s="395">
        <v>0.17035214002936699</v>
      </c>
    </row>
    <row r="189" spans="2:45" x14ac:dyDescent="0.25">
      <c r="B189" t="s">
        <v>159</v>
      </c>
      <c r="C189" s="395">
        <v>0.22324970766039201</v>
      </c>
      <c r="D189" s="395">
        <v>0.268742829770106</v>
      </c>
      <c r="E189" s="395">
        <v>0.17656947168366</v>
      </c>
      <c r="F189" s="395"/>
      <c r="G189" s="395">
        <v>0.52322308163408304</v>
      </c>
      <c r="H189" s="395">
        <v>0.16757921497708</v>
      </c>
      <c r="I189" s="395">
        <v>0.132249529101338</v>
      </c>
      <c r="J189" s="395">
        <v>0.26951097450915801</v>
      </c>
      <c r="K189" s="395">
        <v>0.15516685295385699</v>
      </c>
      <c r="L189" s="395">
        <v>0.225022847402369</v>
      </c>
      <c r="M189" s="395"/>
      <c r="N189" s="395">
        <v>0.229615217319495</v>
      </c>
      <c r="O189" s="395">
        <v>0.21012034399121299</v>
      </c>
      <c r="P189" s="395">
        <v>0.25425652308615798</v>
      </c>
      <c r="Q189" s="395">
        <v>0.216079138132835</v>
      </c>
      <c r="R189" s="395"/>
      <c r="S189" s="395">
        <v>0.33920142913032197</v>
      </c>
      <c r="T189" s="395">
        <v>0.225131638280364</v>
      </c>
      <c r="U189" s="395">
        <v>0.213339235773536</v>
      </c>
      <c r="V189" s="395">
        <v>0.24504377362013599</v>
      </c>
      <c r="W189" s="395">
        <v>0.16900464728133599</v>
      </c>
      <c r="X189" s="395">
        <v>0.273373223651595</v>
      </c>
      <c r="Y189" s="395">
        <v>0.34884382147828302</v>
      </c>
      <c r="Z189" s="395">
        <v>0.38925771490164601</v>
      </c>
      <c r="AA189" s="395">
        <v>0.22512247667360599</v>
      </c>
      <c r="AB189" s="395">
        <v>9.5026233371276497E-2</v>
      </c>
      <c r="AC189" s="395">
        <v>0</v>
      </c>
      <c r="AD189" s="395">
        <v>0.147683977308329</v>
      </c>
      <c r="AE189" s="395"/>
      <c r="AF189" s="395">
        <v>0.28834702982295501</v>
      </c>
      <c r="AG189" s="395">
        <v>0.21747213516543601</v>
      </c>
      <c r="AH189" s="395">
        <v>0.31883630024100901</v>
      </c>
      <c r="AI189" s="395">
        <v>0.15574690226826701</v>
      </c>
      <c r="AJ189" s="395">
        <v>0.151271783348042</v>
      </c>
      <c r="AK189" s="395">
        <v>0.27958034841100199</v>
      </c>
      <c r="AL189" s="395"/>
      <c r="AM189" s="395">
        <v>0.24703164194271299</v>
      </c>
      <c r="AN189" s="395">
        <v>0.184383663281459</v>
      </c>
      <c r="AO189" s="395">
        <v>0.158355932371891</v>
      </c>
      <c r="AP189" s="395"/>
      <c r="AQ189" s="395">
        <v>0.25152373319067001</v>
      </c>
      <c r="AR189" s="395">
        <v>0.24307626384141401</v>
      </c>
      <c r="AS189" s="395">
        <v>0.32998774462082903</v>
      </c>
    </row>
    <row r="190" spans="2:45" x14ac:dyDescent="0.25">
      <c r="B190" t="s">
        <v>160</v>
      </c>
      <c r="C190" s="395">
        <v>0.220157556467689</v>
      </c>
      <c r="D190" s="395">
        <v>0.181143564919619</v>
      </c>
      <c r="E190" s="395">
        <v>0.26018959312294598</v>
      </c>
      <c r="F190" s="395"/>
      <c r="G190" s="395">
        <v>0.29582694134756099</v>
      </c>
      <c r="H190" s="395">
        <v>0.19910202900648499</v>
      </c>
      <c r="I190" s="395">
        <v>0.32203527845759999</v>
      </c>
      <c r="J190" s="395">
        <v>0.25284602550589602</v>
      </c>
      <c r="K190" s="395">
        <v>0.237826484084568</v>
      </c>
      <c r="L190" s="395">
        <v>0.108694753651214</v>
      </c>
      <c r="M190" s="395"/>
      <c r="N190" s="395">
        <v>0.20761859587443299</v>
      </c>
      <c r="O190" s="395">
        <v>0.15801156097701999</v>
      </c>
      <c r="P190" s="395">
        <v>0.22568032097489699</v>
      </c>
      <c r="Q190" s="395">
        <v>0.29259825662440198</v>
      </c>
      <c r="R190" s="395"/>
      <c r="S190" s="395">
        <v>0.20345954932326299</v>
      </c>
      <c r="T190" s="395">
        <v>0.164875195462825</v>
      </c>
      <c r="U190" s="395">
        <v>0.10984201237296499</v>
      </c>
      <c r="V190" s="395">
        <v>0.24957251433237901</v>
      </c>
      <c r="W190" s="395">
        <v>9.9089405377805098E-2</v>
      </c>
      <c r="X190" s="395">
        <v>9.5219274448688301E-2</v>
      </c>
      <c r="Y190" s="395">
        <v>0.33303081304578802</v>
      </c>
      <c r="Z190" s="395">
        <v>0.49396363486915901</v>
      </c>
      <c r="AA190" s="395">
        <v>0.218478203626228</v>
      </c>
      <c r="AB190" s="395">
        <v>0.299493183838965</v>
      </c>
      <c r="AC190" s="395">
        <v>0.250102964010332</v>
      </c>
      <c r="AD190" s="395">
        <v>0.54243951634725196</v>
      </c>
      <c r="AE190" s="395"/>
      <c r="AF190" s="395">
        <v>0.26803156272686501</v>
      </c>
      <c r="AG190" s="395">
        <v>0.19493899090874101</v>
      </c>
      <c r="AH190" s="395">
        <v>0.18357314828562399</v>
      </c>
      <c r="AI190" s="395">
        <v>0.235225844401204</v>
      </c>
      <c r="AJ190" s="395">
        <v>0.18947266307503099</v>
      </c>
      <c r="AK190" s="395">
        <v>0.31380719056420903</v>
      </c>
      <c r="AL190" s="395"/>
      <c r="AM190" s="395">
        <v>0.18457968103636499</v>
      </c>
      <c r="AN190" s="395">
        <v>0.202614164021857</v>
      </c>
      <c r="AO190" s="395">
        <v>0.49375878467801598</v>
      </c>
      <c r="AP190" s="395"/>
      <c r="AQ190" s="395">
        <v>0.169331387401158</v>
      </c>
      <c r="AR190" s="395">
        <v>0.22747315155009801</v>
      </c>
      <c r="AS190" s="395">
        <v>0</v>
      </c>
    </row>
    <row r="191" spans="2:45" x14ac:dyDescent="0.25">
      <c r="B191" t="s">
        <v>99</v>
      </c>
      <c r="C191" s="395">
        <v>7.2137584894627002E-2</v>
      </c>
      <c r="D191" s="395">
        <v>7.8673413367547407E-2</v>
      </c>
      <c r="E191" s="395">
        <v>6.5431208166215296E-2</v>
      </c>
      <c r="F191" s="395"/>
      <c r="G191" s="395">
        <v>3.5046873885819403E-2</v>
      </c>
      <c r="H191" s="395">
        <v>0</v>
      </c>
      <c r="I191" s="395">
        <v>0.10001844717178</v>
      </c>
      <c r="J191" s="395">
        <v>7.6288796086691604E-2</v>
      </c>
      <c r="K191" s="395">
        <v>8.0222668625139396E-2</v>
      </c>
      <c r="L191" s="395">
        <v>8.7388891949768996E-2</v>
      </c>
      <c r="M191" s="395"/>
      <c r="N191" s="395">
        <v>6.3000473372065602E-2</v>
      </c>
      <c r="O191" s="395">
        <v>0.112243453647615</v>
      </c>
      <c r="P191" s="395">
        <v>4.0718653131844897E-2</v>
      </c>
      <c r="Q191" s="395">
        <v>5.1506053618609098E-2</v>
      </c>
      <c r="R191" s="395"/>
      <c r="S191" s="395">
        <v>3.2680656822054802E-2</v>
      </c>
      <c r="T191" s="395">
        <v>6.7793530832836305E-2</v>
      </c>
      <c r="U191" s="395">
        <v>0.10795615271088101</v>
      </c>
      <c r="V191" s="395">
        <v>0</v>
      </c>
      <c r="W191" s="395">
        <v>0.147212007977367</v>
      </c>
      <c r="X191" s="395">
        <v>0.133824076948484</v>
      </c>
      <c r="Y191" s="395">
        <v>7.1037798665711693E-2</v>
      </c>
      <c r="Z191" s="395">
        <v>0</v>
      </c>
      <c r="AA191" s="395">
        <v>0.12629676070280599</v>
      </c>
      <c r="AB191" s="395">
        <v>3.0397387044433299E-2</v>
      </c>
      <c r="AC191" s="395">
        <v>7.7956545702092303E-2</v>
      </c>
      <c r="AD191" s="395">
        <v>0</v>
      </c>
      <c r="AE191" s="395"/>
      <c r="AF191" s="395">
        <v>7.9419887335429595E-2</v>
      </c>
      <c r="AG191" s="395">
        <v>7.55235236669142E-2</v>
      </c>
      <c r="AH191" s="395">
        <v>6.9382051674097903E-2</v>
      </c>
      <c r="AI191" s="395">
        <v>4.2615854668318798E-2</v>
      </c>
      <c r="AJ191" s="395">
        <v>6.5778294459558698E-2</v>
      </c>
      <c r="AK191" s="395">
        <v>0.17164533641735399</v>
      </c>
      <c r="AL191" s="395"/>
      <c r="AM191" s="395">
        <v>7.7120592117149098E-2</v>
      </c>
      <c r="AN191" s="395">
        <v>6.5771447411067205E-2</v>
      </c>
      <c r="AO191" s="395">
        <v>6.7891643863238496E-2</v>
      </c>
      <c r="AP191" s="395"/>
      <c r="AQ191" s="395">
        <v>7.0294628400354303E-2</v>
      </c>
      <c r="AR191" s="395">
        <v>5.32927671566817E-2</v>
      </c>
      <c r="AS191" s="395">
        <v>0.16864682592008801</v>
      </c>
    </row>
    <row r="192" spans="2:45" x14ac:dyDescent="0.25">
      <c r="B192" t="s">
        <v>65</v>
      </c>
      <c r="C192" s="395">
        <v>1.2883367058174699E-2</v>
      </c>
      <c r="D192" s="395">
        <v>1.4157939228195599E-2</v>
      </c>
      <c r="E192" s="395">
        <v>1.15755357441913E-2</v>
      </c>
      <c r="F192" s="395"/>
      <c r="G192" s="395">
        <v>0</v>
      </c>
      <c r="H192" s="395">
        <v>0</v>
      </c>
      <c r="I192" s="395">
        <v>4.4088439608762402E-2</v>
      </c>
      <c r="J192" s="395">
        <v>0</v>
      </c>
      <c r="K192" s="395">
        <v>0</v>
      </c>
      <c r="L192" s="395">
        <v>2.4009354908551401E-2</v>
      </c>
      <c r="M192" s="395"/>
      <c r="N192" s="395">
        <v>1.4889699184700801E-2</v>
      </c>
      <c r="O192" s="395">
        <v>1.01785805477359E-2</v>
      </c>
      <c r="P192" s="395">
        <v>1.7127427695209401E-2</v>
      </c>
      <c r="Q192" s="395">
        <v>1.10937129179832E-2</v>
      </c>
      <c r="R192" s="395"/>
      <c r="S192" s="395">
        <v>0</v>
      </c>
      <c r="T192" s="395">
        <v>0</v>
      </c>
      <c r="U192" s="395">
        <v>4.64438716642099E-2</v>
      </c>
      <c r="V192" s="395">
        <v>2.64855925923701E-2</v>
      </c>
      <c r="W192" s="395">
        <v>0</v>
      </c>
      <c r="X192" s="395">
        <v>0</v>
      </c>
      <c r="Y192" s="395">
        <v>0</v>
      </c>
      <c r="Z192" s="395">
        <v>0</v>
      </c>
      <c r="AA192" s="395">
        <v>3.3355395437616599E-2</v>
      </c>
      <c r="AB192" s="395">
        <v>2.34494776999064E-2</v>
      </c>
      <c r="AC192" s="395">
        <v>0</v>
      </c>
      <c r="AD192" s="395">
        <v>0</v>
      </c>
      <c r="AE192" s="395"/>
      <c r="AF192" s="395">
        <v>2.2989848969802398E-2</v>
      </c>
      <c r="AG192" s="395">
        <v>2.2469127819667801E-2</v>
      </c>
      <c r="AH192" s="395">
        <v>0</v>
      </c>
      <c r="AI192" s="395">
        <v>0</v>
      </c>
      <c r="AJ192" s="395">
        <v>1.95597454361667E-2</v>
      </c>
      <c r="AK192" s="395">
        <v>0</v>
      </c>
      <c r="AL192" s="395"/>
      <c r="AM192" s="395">
        <v>1.69730497884308E-2</v>
      </c>
      <c r="AN192" s="395">
        <v>1.12345845287278E-2</v>
      </c>
      <c r="AO192" s="395">
        <v>0</v>
      </c>
      <c r="AP192" s="395"/>
      <c r="AQ192" s="395">
        <v>1.6416505099131801E-2</v>
      </c>
      <c r="AR192" s="395">
        <v>0</v>
      </c>
      <c r="AS192" s="395">
        <v>0</v>
      </c>
    </row>
    <row r="193" spans="2:45" x14ac:dyDescent="0.25">
      <c r="B193" t="s">
        <v>78</v>
      </c>
      <c r="C193" s="395">
        <v>6.0380081060205804E-3</v>
      </c>
      <c r="D193" s="395">
        <v>5.7514028863637004E-3</v>
      </c>
      <c r="E193" s="395">
        <v>6.3320921052123997E-3</v>
      </c>
      <c r="F193" s="395"/>
      <c r="G193" s="395">
        <v>0</v>
      </c>
      <c r="H193" s="395">
        <v>0</v>
      </c>
      <c r="I193" s="395">
        <v>2.0852994248196199E-2</v>
      </c>
      <c r="J193" s="395">
        <v>0</v>
      </c>
      <c r="K193" s="395">
        <v>1.4230685640301E-2</v>
      </c>
      <c r="L193" s="395">
        <v>0</v>
      </c>
      <c r="M193" s="395"/>
      <c r="N193" s="395">
        <v>0</v>
      </c>
      <c r="O193" s="395">
        <v>1.0300020822364E-2</v>
      </c>
      <c r="P193" s="395">
        <v>0</v>
      </c>
      <c r="Q193" s="395">
        <v>1.22303080728179E-2</v>
      </c>
      <c r="R193" s="395"/>
      <c r="S193" s="395">
        <v>3.2637629096338903E-2</v>
      </c>
      <c r="T193" s="395">
        <v>0</v>
      </c>
      <c r="U193" s="395">
        <v>0</v>
      </c>
      <c r="V193" s="395">
        <v>2.87572075241215E-2</v>
      </c>
      <c r="W193" s="395">
        <v>0</v>
      </c>
      <c r="X193" s="395">
        <v>0</v>
      </c>
      <c r="Y193" s="395">
        <v>0</v>
      </c>
      <c r="Z193" s="395">
        <v>0</v>
      </c>
      <c r="AA193" s="395">
        <v>0</v>
      </c>
      <c r="AB193" s="395">
        <v>0</v>
      </c>
      <c r="AC193" s="395">
        <v>0</v>
      </c>
      <c r="AD193" s="395">
        <v>0</v>
      </c>
      <c r="AE193" s="395"/>
      <c r="AF193" s="395">
        <v>0</v>
      </c>
      <c r="AG193" s="395">
        <v>1.0428478399178299E-2</v>
      </c>
      <c r="AH193" s="395">
        <v>0</v>
      </c>
      <c r="AI193" s="395">
        <v>0</v>
      </c>
      <c r="AJ193" s="395">
        <v>2.1563719403846101E-2</v>
      </c>
      <c r="AK193" s="395">
        <v>0</v>
      </c>
      <c r="AL193" s="395"/>
      <c r="AM193" s="395">
        <v>5.5919647353942304E-3</v>
      </c>
      <c r="AN193" s="395">
        <v>9.6319824038569399E-3</v>
      </c>
      <c r="AO193" s="395">
        <v>0</v>
      </c>
      <c r="AP193" s="395"/>
      <c r="AQ193" s="395">
        <v>0</v>
      </c>
      <c r="AR193" s="395">
        <v>0</v>
      </c>
      <c r="AS193" s="395">
        <v>0</v>
      </c>
    </row>
    <row r="194" spans="2:45" x14ac:dyDescent="0.25">
      <c r="C194" s="395"/>
      <c r="D194" s="395"/>
      <c r="E194" s="395"/>
      <c r="F194" s="395"/>
      <c r="G194" s="395"/>
      <c r="H194" s="395"/>
      <c r="I194" s="395"/>
      <c r="J194" s="395"/>
      <c r="K194" s="395"/>
      <c r="L194" s="395"/>
      <c r="M194" s="395"/>
      <c r="N194" s="395"/>
      <c r="O194" s="395"/>
      <c r="P194" s="395"/>
      <c r="Q194" s="395"/>
      <c r="R194" s="395"/>
      <c r="S194" s="395"/>
      <c r="T194" s="395"/>
      <c r="U194" s="395"/>
      <c r="V194" s="395"/>
      <c r="W194" s="395"/>
      <c r="X194" s="395"/>
      <c r="Y194" s="395"/>
      <c r="Z194" s="395"/>
      <c r="AA194" s="395"/>
      <c r="AB194" s="395"/>
      <c r="AC194" s="395"/>
      <c r="AD194" s="395"/>
      <c r="AE194" s="395"/>
      <c r="AF194" s="395"/>
      <c r="AG194" s="395"/>
      <c r="AH194" s="395"/>
      <c r="AI194" s="395"/>
      <c r="AJ194" s="395"/>
      <c r="AK194" s="395"/>
      <c r="AL194" s="395"/>
      <c r="AM194" s="395"/>
      <c r="AN194" s="395"/>
      <c r="AO194" s="395"/>
      <c r="AP194" s="395"/>
      <c r="AQ194" s="395"/>
      <c r="AR194" s="395"/>
      <c r="AS194" s="395"/>
    </row>
    <row r="195" spans="2:45" x14ac:dyDescent="0.25">
      <c r="B195" s="2" t="s">
        <v>171</v>
      </c>
      <c r="C195" s="395"/>
      <c r="D195" s="395"/>
      <c r="E195" s="395"/>
      <c r="F195" s="395"/>
      <c r="G195" s="395"/>
      <c r="H195" s="395"/>
      <c r="I195" s="395"/>
      <c r="J195" s="395"/>
      <c r="K195" s="395"/>
      <c r="L195" s="395"/>
      <c r="M195" s="395"/>
      <c r="N195" s="395"/>
      <c r="O195" s="395"/>
      <c r="P195" s="395"/>
      <c r="Q195" s="395"/>
      <c r="R195" s="395"/>
      <c r="S195" s="395"/>
      <c r="T195" s="395"/>
      <c r="U195" s="395"/>
      <c r="V195" s="395"/>
      <c r="W195" s="395"/>
      <c r="X195" s="395"/>
      <c r="Y195" s="395"/>
      <c r="Z195" s="395"/>
      <c r="AA195" s="395"/>
      <c r="AB195" s="395"/>
      <c r="AC195" s="395"/>
      <c r="AD195" s="395"/>
      <c r="AE195" s="395"/>
      <c r="AF195" s="395"/>
      <c r="AG195" s="395"/>
      <c r="AH195" s="395"/>
      <c r="AI195" s="395"/>
      <c r="AJ195" s="395"/>
      <c r="AK195" s="395"/>
      <c r="AL195" s="395"/>
      <c r="AM195" s="395"/>
      <c r="AN195" s="395"/>
      <c r="AO195" s="395"/>
      <c r="AP195" s="395"/>
      <c r="AQ195" s="395"/>
      <c r="AR195" s="395"/>
      <c r="AS195" s="395"/>
    </row>
    <row r="196" spans="2:45" x14ac:dyDescent="0.25">
      <c r="B196" s="394" t="s">
        <v>68</v>
      </c>
      <c r="C196" s="395"/>
      <c r="D196" s="395"/>
      <c r="E196" s="395"/>
      <c r="F196" s="395"/>
      <c r="G196" s="395"/>
      <c r="H196" s="395"/>
      <c r="I196" s="395"/>
      <c r="J196" s="395"/>
      <c r="K196" s="395"/>
      <c r="L196" s="395"/>
      <c r="M196" s="395"/>
      <c r="N196" s="395"/>
      <c r="O196" s="395"/>
      <c r="P196" s="395"/>
      <c r="Q196" s="395"/>
      <c r="R196" s="395"/>
      <c r="S196" s="395"/>
      <c r="T196" s="395"/>
      <c r="U196" s="395"/>
      <c r="V196" s="395"/>
      <c r="W196" s="395"/>
      <c r="X196" s="395"/>
      <c r="Y196" s="395"/>
      <c r="Z196" s="395"/>
      <c r="AA196" s="395"/>
      <c r="AB196" s="395"/>
      <c r="AC196" s="395"/>
      <c r="AD196" s="395"/>
      <c r="AE196" s="395"/>
      <c r="AF196" s="395"/>
      <c r="AG196" s="395"/>
      <c r="AH196" s="395"/>
      <c r="AI196" s="395"/>
      <c r="AJ196" s="395"/>
      <c r="AK196" s="395"/>
      <c r="AL196" s="395"/>
      <c r="AM196" s="395"/>
      <c r="AN196" s="395"/>
      <c r="AO196" s="395"/>
      <c r="AP196" s="395"/>
      <c r="AQ196" s="395"/>
      <c r="AR196" s="395"/>
      <c r="AS196" s="395"/>
    </row>
    <row r="197" spans="2:45" x14ac:dyDescent="0.25">
      <c r="B197" t="s">
        <v>166</v>
      </c>
      <c r="C197" s="395">
        <v>0.147790644391295</v>
      </c>
      <c r="D197" s="395">
        <v>0.144177457118811</v>
      </c>
      <c r="E197" s="395">
        <v>0.153065872204802</v>
      </c>
      <c r="F197" s="395"/>
      <c r="G197" s="395">
        <v>7.7653868355488195E-2</v>
      </c>
      <c r="H197" s="395">
        <v>8.1481966736839606E-2</v>
      </c>
      <c r="I197" s="395">
        <v>0.14638915207005901</v>
      </c>
      <c r="J197" s="395">
        <v>0.17413627196536399</v>
      </c>
      <c r="K197" s="395">
        <v>0.23232471914963601</v>
      </c>
      <c r="L197" s="395">
        <v>0.17234536366833</v>
      </c>
      <c r="M197" s="395"/>
      <c r="N197" s="395">
        <v>0.11839025076475899</v>
      </c>
      <c r="O197" s="395">
        <v>0.13933351453296</v>
      </c>
      <c r="P197" s="395">
        <v>0.151826141673857</v>
      </c>
      <c r="Q197" s="395">
        <v>0.17883162908889499</v>
      </c>
      <c r="R197" s="395"/>
      <c r="S197" s="395">
        <v>9.5282884801426201E-2</v>
      </c>
      <c r="T197" s="395">
        <v>0.124370567292338</v>
      </c>
      <c r="U197" s="395">
        <v>0.13709375738546201</v>
      </c>
      <c r="V197" s="395">
        <v>0.14530769309827099</v>
      </c>
      <c r="W197" s="395">
        <v>0.12646463539098199</v>
      </c>
      <c r="X197" s="395">
        <v>0.12910044533165099</v>
      </c>
      <c r="Y197" s="395">
        <v>0.17660747804933599</v>
      </c>
      <c r="Z197" s="395">
        <v>0.213441215337034</v>
      </c>
      <c r="AA197" s="395">
        <v>0.17820308303351501</v>
      </c>
      <c r="AB197" s="395">
        <v>0.19398125150729201</v>
      </c>
      <c r="AC197" s="395">
        <v>0.221711851716831</v>
      </c>
      <c r="AD197" s="395">
        <v>0.108773911231758</v>
      </c>
      <c r="AE197" s="395"/>
      <c r="AF197" s="395">
        <v>9.8238628838950806E-2</v>
      </c>
      <c r="AG197" s="395">
        <v>0.15241489844671499</v>
      </c>
      <c r="AH197" s="395">
        <v>0.19159198136005501</v>
      </c>
      <c r="AI197" s="395">
        <v>0.14663255438817499</v>
      </c>
      <c r="AJ197" s="395">
        <v>0.17156266160991901</v>
      </c>
      <c r="AK197" s="395">
        <v>0.14618941076344799</v>
      </c>
      <c r="AL197" s="395"/>
      <c r="AM197" s="395">
        <v>0.18854445020642599</v>
      </c>
      <c r="AN197" s="395">
        <v>0.119971460277744</v>
      </c>
      <c r="AO197" s="395">
        <v>0.10619428664132401</v>
      </c>
      <c r="AP197" s="395"/>
      <c r="AQ197" s="395">
        <v>0.16570021502978199</v>
      </c>
      <c r="AR197" s="395">
        <v>0.145207903558809</v>
      </c>
      <c r="AS197" s="395">
        <v>5.3491259337691999E-2</v>
      </c>
    </row>
    <row r="198" spans="2:45" x14ac:dyDescent="0.25">
      <c r="B198" t="s">
        <v>167</v>
      </c>
      <c r="C198" s="395">
        <v>0.39546450081541201</v>
      </c>
      <c r="D198" s="395">
        <v>0.39293033409494899</v>
      </c>
      <c r="E198" s="395">
        <v>0.39868929169303602</v>
      </c>
      <c r="F198" s="395"/>
      <c r="G198" s="395">
        <v>0.28266747470258902</v>
      </c>
      <c r="H198" s="395">
        <v>0.38552577046246</v>
      </c>
      <c r="I198" s="395">
        <v>0.33225580542771599</v>
      </c>
      <c r="J198" s="395">
        <v>0.40255289428188101</v>
      </c>
      <c r="K198" s="395">
        <v>0.45873593279409602</v>
      </c>
      <c r="L198" s="395">
        <v>0.48168242299887298</v>
      </c>
      <c r="M198" s="395"/>
      <c r="N198" s="395">
        <v>0.42336070799893</v>
      </c>
      <c r="O198" s="395">
        <v>0.41225123335748198</v>
      </c>
      <c r="P198" s="395">
        <v>0.387911900208112</v>
      </c>
      <c r="Q198" s="395">
        <v>0.35687071945119597</v>
      </c>
      <c r="R198" s="395"/>
      <c r="S198" s="395">
        <v>0.345748200059255</v>
      </c>
      <c r="T198" s="395">
        <v>0.41987027992244702</v>
      </c>
      <c r="U198" s="395">
        <v>0.45541706076412097</v>
      </c>
      <c r="V198" s="395">
        <v>0.44053749778782703</v>
      </c>
      <c r="W198" s="395">
        <v>0.482236197157205</v>
      </c>
      <c r="X198" s="395">
        <v>0.32509361771238998</v>
      </c>
      <c r="Y198" s="395">
        <v>0.31536087175408301</v>
      </c>
      <c r="Z198" s="395">
        <v>0.44888271930046703</v>
      </c>
      <c r="AA198" s="395">
        <v>0.33826677195528398</v>
      </c>
      <c r="AB198" s="395">
        <v>0.47688284442430701</v>
      </c>
      <c r="AC198" s="395">
        <v>0.37151785695247103</v>
      </c>
      <c r="AD198" s="395">
        <v>0.389731097600646</v>
      </c>
      <c r="AE198" s="395"/>
      <c r="AF198" s="395">
        <v>0.34952837081473698</v>
      </c>
      <c r="AG198" s="395">
        <v>0.366320798066327</v>
      </c>
      <c r="AH198" s="395">
        <v>0.38325490488953801</v>
      </c>
      <c r="AI198" s="395">
        <v>0.43695747100009102</v>
      </c>
      <c r="AJ198" s="395">
        <v>0.47732263542597397</v>
      </c>
      <c r="AK198" s="395">
        <v>0.44094438503191702</v>
      </c>
      <c r="AL198" s="395"/>
      <c r="AM198" s="395">
        <v>0.43313889054821098</v>
      </c>
      <c r="AN198" s="395">
        <v>0.37554750111169999</v>
      </c>
      <c r="AO198" s="395">
        <v>0.35339216941404999</v>
      </c>
      <c r="AP198" s="395"/>
      <c r="AQ198" s="395">
        <v>0.43075937384608998</v>
      </c>
      <c r="AR198" s="395">
        <v>0.33572390747147102</v>
      </c>
      <c r="AS198" s="395">
        <v>0.42975075703038501</v>
      </c>
    </row>
    <row r="199" spans="2:45" x14ac:dyDescent="0.25">
      <c r="B199" t="s">
        <v>168</v>
      </c>
      <c r="C199" s="395">
        <v>0.31720845859945901</v>
      </c>
      <c r="D199" s="395">
        <v>0.318356754839141</v>
      </c>
      <c r="E199" s="395">
        <v>0.315897993041237</v>
      </c>
      <c r="F199" s="395"/>
      <c r="G199" s="395">
        <v>0.37858863990430702</v>
      </c>
      <c r="H199" s="395">
        <v>0.388616830676773</v>
      </c>
      <c r="I199" s="395">
        <v>0.36658431879626502</v>
      </c>
      <c r="J199" s="395">
        <v>0.31142972410220499</v>
      </c>
      <c r="K199" s="395">
        <v>0.233283419216048</v>
      </c>
      <c r="L199" s="395">
        <v>0.23867215427576999</v>
      </c>
      <c r="M199" s="395"/>
      <c r="N199" s="395">
        <v>0.32222685114621202</v>
      </c>
      <c r="O199" s="395">
        <v>0.31747386438930097</v>
      </c>
      <c r="P199" s="395">
        <v>0.288777182977623</v>
      </c>
      <c r="Q199" s="395">
        <v>0.33785671316381499</v>
      </c>
      <c r="R199" s="395"/>
      <c r="S199" s="395">
        <v>0.36310113137517003</v>
      </c>
      <c r="T199" s="395">
        <v>0.31204971482154897</v>
      </c>
      <c r="U199" s="395">
        <v>0.29507551924511599</v>
      </c>
      <c r="V199" s="395">
        <v>0.31998723587842398</v>
      </c>
      <c r="W199" s="395">
        <v>0.27292965009574899</v>
      </c>
      <c r="X199" s="395">
        <v>0.35441860676578901</v>
      </c>
      <c r="Y199" s="395">
        <v>0.33435479669486001</v>
      </c>
      <c r="Z199" s="395">
        <v>0.287879742167159</v>
      </c>
      <c r="AA199" s="395">
        <v>0.28749844417702602</v>
      </c>
      <c r="AB199" s="395">
        <v>0.20719974990406001</v>
      </c>
      <c r="AC199" s="395">
        <v>0.36226635975926103</v>
      </c>
      <c r="AD199" s="395">
        <v>0.50149499116759599</v>
      </c>
      <c r="AE199" s="395"/>
      <c r="AF199" s="395">
        <v>0.35285230228977699</v>
      </c>
      <c r="AG199" s="395">
        <v>0.33871129734994998</v>
      </c>
      <c r="AH199" s="395">
        <v>0.26775394298004102</v>
      </c>
      <c r="AI199" s="395">
        <v>0.300731918096593</v>
      </c>
      <c r="AJ199" s="395">
        <v>0.307701592000307</v>
      </c>
      <c r="AK199" s="395">
        <v>0.285461902452675</v>
      </c>
      <c r="AL199" s="395"/>
      <c r="AM199" s="395">
        <v>0.26538608239086497</v>
      </c>
      <c r="AN199" s="395">
        <v>0.34796539860650999</v>
      </c>
      <c r="AO199" s="395">
        <v>0.42062083854576898</v>
      </c>
      <c r="AP199" s="395"/>
      <c r="AQ199" s="395">
        <v>0.30004175381826698</v>
      </c>
      <c r="AR199" s="395">
        <v>0.33556982849782901</v>
      </c>
      <c r="AS199" s="395">
        <v>0.41307213759726902</v>
      </c>
    </row>
    <row r="200" spans="2:45" x14ac:dyDescent="0.25">
      <c r="B200" t="s">
        <v>169</v>
      </c>
      <c r="C200" s="395">
        <v>8.4995206068231993E-2</v>
      </c>
      <c r="D200" s="395">
        <v>9.5777660922858304E-2</v>
      </c>
      <c r="E200" s="395">
        <v>7.15135830580301E-2</v>
      </c>
      <c r="F200" s="395"/>
      <c r="G200" s="395">
        <v>0.170337980845017</v>
      </c>
      <c r="H200" s="395">
        <v>0.109896225077218</v>
      </c>
      <c r="I200" s="395">
        <v>0.104524924797518</v>
      </c>
      <c r="J200" s="395">
        <v>6.3672815118990797E-2</v>
      </c>
      <c r="K200" s="395">
        <v>4.1952574266120701E-2</v>
      </c>
      <c r="L200" s="395">
        <v>3.7929405982798099E-2</v>
      </c>
      <c r="M200" s="395"/>
      <c r="N200" s="395">
        <v>8.9834417481993098E-2</v>
      </c>
      <c r="O200" s="395">
        <v>7.1140280024290695E-2</v>
      </c>
      <c r="P200" s="395">
        <v>0.13457961907229701</v>
      </c>
      <c r="Q200" s="395">
        <v>5.2035459666191899E-2</v>
      </c>
      <c r="R200" s="395"/>
      <c r="S200" s="395">
        <v>0.130812547828496</v>
      </c>
      <c r="T200" s="395">
        <v>5.0676245345346399E-2</v>
      </c>
      <c r="U200" s="395">
        <v>5.1598331972894797E-2</v>
      </c>
      <c r="V200" s="395">
        <v>5.1721594400432801E-2</v>
      </c>
      <c r="W200" s="395">
        <v>6.9734269018013606E-2</v>
      </c>
      <c r="X200" s="395">
        <v>0.15188476693441999</v>
      </c>
      <c r="Y200" s="395">
        <v>0.102001752271829</v>
      </c>
      <c r="Z200" s="395">
        <v>4.9796323195340102E-2</v>
      </c>
      <c r="AA200" s="395">
        <v>0.12592463286776601</v>
      </c>
      <c r="AB200" s="395">
        <v>8.9718751799715002E-2</v>
      </c>
      <c r="AC200" s="395">
        <v>2.0707955290925398E-2</v>
      </c>
      <c r="AD200" s="395">
        <v>0</v>
      </c>
      <c r="AE200" s="395"/>
      <c r="AF200" s="395">
        <v>0.13841805957277001</v>
      </c>
      <c r="AG200" s="395">
        <v>9.1348121229792703E-2</v>
      </c>
      <c r="AH200" s="395">
        <v>9.85385946455032E-2</v>
      </c>
      <c r="AI200" s="395">
        <v>5.7214934297272299E-2</v>
      </c>
      <c r="AJ200" s="395">
        <v>1.81394706600593E-2</v>
      </c>
      <c r="AK200" s="395">
        <v>4.9524219246419997E-2</v>
      </c>
      <c r="AL200" s="395"/>
      <c r="AM200" s="395">
        <v>6.1894596381706399E-2</v>
      </c>
      <c r="AN200" s="395">
        <v>0.10994051774712001</v>
      </c>
      <c r="AO200" s="395">
        <v>6.4737485117078594E-2</v>
      </c>
      <c r="AP200" s="395"/>
      <c r="AQ200" s="395">
        <v>6.2442880066773301E-2</v>
      </c>
      <c r="AR200" s="395">
        <v>0.137381190403496</v>
      </c>
      <c r="AS200" s="395">
        <v>5.23671724588535E-2</v>
      </c>
    </row>
    <row r="201" spans="2:45" x14ac:dyDescent="0.25">
      <c r="B201" t="s">
        <v>170</v>
      </c>
      <c r="C201" s="395">
        <v>1.1354513054513E-2</v>
      </c>
      <c r="D201" s="395">
        <v>7.4935520310483103E-3</v>
      </c>
      <c r="E201" s="395">
        <v>1.52588616072216E-2</v>
      </c>
      <c r="F201" s="395"/>
      <c r="G201" s="395">
        <v>1.2113917337301799E-2</v>
      </c>
      <c r="H201" s="395">
        <v>1.5973605973888399E-2</v>
      </c>
      <c r="I201" s="395">
        <v>5.1731198630966101E-3</v>
      </c>
      <c r="J201" s="395">
        <v>1.8595446142611001E-2</v>
      </c>
      <c r="K201" s="395">
        <v>6.8398531723404699E-3</v>
      </c>
      <c r="L201" s="395">
        <v>9.223461081921E-3</v>
      </c>
      <c r="M201" s="395"/>
      <c r="N201" s="395">
        <v>1.3647884602756601E-2</v>
      </c>
      <c r="O201" s="395">
        <v>1.3670345587321201E-2</v>
      </c>
      <c r="P201" s="395">
        <v>5.5178197145597302E-3</v>
      </c>
      <c r="Q201" s="395">
        <v>1.17854445702577E-2</v>
      </c>
      <c r="R201" s="395"/>
      <c r="S201" s="395">
        <v>3.1723763704913498E-2</v>
      </c>
      <c r="T201" s="395">
        <v>1.4418921543211401E-2</v>
      </c>
      <c r="U201" s="395">
        <v>1.22678974968448E-2</v>
      </c>
      <c r="V201" s="395">
        <v>0</v>
      </c>
      <c r="W201" s="395">
        <v>0</v>
      </c>
      <c r="X201" s="395">
        <v>0</v>
      </c>
      <c r="Y201" s="395">
        <v>2.2980234734536802E-2</v>
      </c>
      <c r="Z201" s="395">
        <v>0</v>
      </c>
      <c r="AA201" s="395">
        <v>8.7558695022675707E-3</v>
      </c>
      <c r="AB201" s="395">
        <v>0</v>
      </c>
      <c r="AC201" s="395">
        <v>2.3795976280511201E-2</v>
      </c>
      <c r="AD201" s="395">
        <v>0</v>
      </c>
      <c r="AE201" s="395"/>
      <c r="AF201" s="395">
        <v>2.21386966428944E-2</v>
      </c>
      <c r="AG201" s="395">
        <v>1.41442845901296E-2</v>
      </c>
      <c r="AH201" s="395">
        <v>1.20471641532483E-2</v>
      </c>
      <c r="AI201" s="395">
        <v>5.2071280716384201E-3</v>
      </c>
      <c r="AJ201" s="395">
        <v>0</v>
      </c>
      <c r="AK201" s="395">
        <v>0</v>
      </c>
      <c r="AL201" s="395"/>
      <c r="AM201" s="395">
        <v>1.3517350785500299E-2</v>
      </c>
      <c r="AN201" s="395">
        <v>1.1257040391326099E-2</v>
      </c>
      <c r="AO201" s="395">
        <v>8.6320584359016392E-3</v>
      </c>
      <c r="AP201" s="395"/>
      <c r="AQ201" s="395">
        <v>1.52534965650808E-2</v>
      </c>
      <c r="AR201" s="395">
        <v>1.14916941805089E-2</v>
      </c>
      <c r="AS201" s="395">
        <v>0</v>
      </c>
    </row>
    <row r="202" spans="2:45" x14ac:dyDescent="0.25">
      <c r="B202" t="s">
        <v>78</v>
      </c>
      <c r="C202" s="395">
        <v>4.3186677071088697E-2</v>
      </c>
      <c r="D202" s="395">
        <v>4.1264240993193098E-2</v>
      </c>
      <c r="E202" s="395">
        <v>4.5574398395672698E-2</v>
      </c>
      <c r="F202" s="395"/>
      <c r="G202" s="395">
        <v>7.8638118855296396E-2</v>
      </c>
      <c r="H202" s="395">
        <v>1.8505601072820399E-2</v>
      </c>
      <c r="I202" s="395">
        <v>4.5072679045346002E-2</v>
      </c>
      <c r="J202" s="395">
        <v>2.9612848388948201E-2</v>
      </c>
      <c r="K202" s="395">
        <v>2.68635014017592E-2</v>
      </c>
      <c r="L202" s="395">
        <v>6.0147191992308599E-2</v>
      </c>
      <c r="M202" s="395"/>
      <c r="N202" s="395">
        <v>3.2539888005348801E-2</v>
      </c>
      <c r="O202" s="395">
        <v>4.6130762108645897E-2</v>
      </c>
      <c r="P202" s="395">
        <v>3.1387336353551301E-2</v>
      </c>
      <c r="Q202" s="395">
        <v>6.2620034059644294E-2</v>
      </c>
      <c r="R202" s="395"/>
      <c r="S202" s="395">
        <v>3.3331472230738401E-2</v>
      </c>
      <c r="T202" s="395">
        <v>7.8614271075107905E-2</v>
      </c>
      <c r="U202" s="395">
        <v>4.8547433135561403E-2</v>
      </c>
      <c r="V202" s="395">
        <v>4.2445978835045299E-2</v>
      </c>
      <c r="W202" s="395">
        <v>4.8635248338051003E-2</v>
      </c>
      <c r="X202" s="395">
        <v>3.9502563255749398E-2</v>
      </c>
      <c r="Y202" s="395">
        <v>4.8694866495355801E-2</v>
      </c>
      <c r="Z202" s="395">
        <v>0</v>
      </c>
      <c r="AA202" s="395">
        <v>6.1351198464141103E-2</v>
      </c>
      <c r="AB202" s="395">
        <v>3.2217402364626002E-2</v>
      </c>
      <c r="AC202" s="395">
        <v>0</v>
      </c>
      <c r="AD202" s="395">
        <v>0</v>
      </c>
      <c r="AE202" s="395"/>
      <c r="AF202" s="395">
        <v>3.8823941840869999E-2</v>
      </c>
      <c r="AG202" s="395">
        <v>3.7060600317086502E-2</v>
      </c>
      <c r="AH202" s="395">
        <v>4.6813411971613497E-2</v>
      </c>
      <c r="AI202" s="395">
        <v>5.32559941462303E-2</v>
      </c>
      <c r="AJ202" s="395">
        <v>2.52736403037409E-2</v>
      </c>
      <c r="AK202" s="395">
        <v>7.7880082505539905E-2</v>
      </c>
      <c r="AL202" s="395"/>
      <c r="AM202" s="395">
        <v>3.7518629687290403E-2</v>
      </c>
      <c r="AN202" s="395">
        <v>3.5318081865599503E-2</v>
      </c>
      <c r="AO202" s="395">
        <v>4.6423161845876602E-2</v>
      </c>
      <c r="AP202" s="395"/>
      <c r="AQ202" s="395">
        <v>2.5802280674007801E-2</v>
      </c>
      <c r="AR202" s="395">
        <v>3.4625475887885303E-2</v>
      </c>
      <c r="AS202" s="395">
        <v>5.1318673575800999E-2</v>
      </c>
    </row>
    <row r="203" spans="2:45" x14ac:dyDescent="0.25">
      <c r="C203" s="395"/>
      <c r="D203" s="395"/>
      <c r="E203" s="395"/>
      <c r="F203" s="395"/>
      <c r="G203" s="395"/>
      <c r="H203" s="395"/>
      <c r="I203" s="395"/>
      <c r="J203" s="395"/>
      <c r="K203" s="395"/>
      <c r="L203" s="395"/>
      <c r="M203" s="395"/>
      <c r="N203" s="395"/>
      <c r="O203" s="395"/>
      <c r="P203" s="395"/>
      <c r="Q203" s="395"/>
      <c r="R203" s="395"/>
      <c r="S203" s="395"/>
      <c r="T203" s="395"/>
      <c r="U203" s="395"/>
      <c r="V203" s="395"/>
      <c r="W203" s="395"/>
      <c r="X203" s="395"/>
      <c r="Y203" s="395"/>
      <c r="Z203" s="395"/>
      <c r="AA203" s="395"/>
      <c r="AB203" s="395"/>
      <c r="AC203" s="395"/>
      <c r="AD203" s="395"/>
      <c r="AE203" s="395"/>
      <c r="AF203" s="395"/>
      <c r="AG203" s="395"/>
      <c r="AH203" s="395"/>
      <c r="AI203" s="395"/>
      <c r="AJ203" s="395"/>
      <c r="AK203" s="395"/>
      <c r="AL203" s="395"/>
      <c r="AM203" s="395"/>
      <c r="AN203" s="395"/>
      <c r="AO203" s="395"/>
      <c r="AP203" s="395"/>
      <c r="AQ203" s="395"/>
      <c r="AR203" s="395"/>
      <c r="AS203" s="395"/>
    </row>
    <row r="204" spans="2:45" x14ac:dyDescent="0.25">
      <c r="B204" s="2" t="s">
        <v>186</v>
      </c>
      <c r="C204" s="395"/>
      <c r="D204" s="395"/>
      <c r="E204" s="395"/>
      <c r="F204" s="395"/>
      <c r="G204" s="395"/>
      <c r="H204" s="395"/>
      <c r="I204" s="395"/>
      <c r="J204" s="395"/>
      <c r="K204" s="395"/>
      <c r="L204" s="395"/>
      <c r="M204" s="395"/>
      <c r="N204" s="395"/>
      <c r="O204" s="395"/>
      <c r="P204" s="395"/>
      <c r="Q204" s="395"/>
      <c r="R204" s="395"/>
      <c r="S204" s="395"/>
      <c r="T204" s="395"/>
      <c r="U204" s="395"/>
      <c r="V204" s="395"/>
      <c r="W204" s="395"/>
      <c r="X204" s="395"/>
      <c r="Y204" s="395"/>
      <c r="Z204" s="395"/>
      <c r="AA204" s="395"/>
      <c r="AB204" s="395"/>
      <c r="AC204" s="395"/>
      <c r="AD204" s="395"/>
      <c r="AE204" s="395"/>
      <c r="AF204" s="395"/>
      <c r="AG204" s="395"/>
      <c r="AH204" s="395"/>
      <c r="AI204" s="395"/>
      <c r="AJ204" s="395"/>
      <c r="AK204" s="395"/>
      <c r="AL204" s="395"/>
      <c r="AM204" s="395"/>
      <c r="AN204" s="395"/>
      <c r="AO204" s="395"/>
      <c r="AP204" s="395"/>
      <c r="AQ204" s="395"/>
      <c r="AR204" s="395"/>
      <c r="AS204" s="395"/>
    </row>
    <row r="205" spans="2:45" x14ac:dyDescent="0.25">
      <c r="B205" s="394" t="s">
        <v>187</v>
      </c>
      <c r="C205" s="395"/>
      <c r="D205" s="395"/>
      <c r="E205" s="395"/>
      <c r="F205" s="395"/>
      <c r="G205" s="395"/>
      <c r="H205" s="395"/>
      <c r="I205" s="395"/>
      <c r="J205" s="395"/>
      <c r="K205" s="395"/>
      <c r="L205" s="395"/>
      <c r="M205" s="395"/>
      <c r="N205" s="395"/>
      <c r="O205" s="395"/>
      <c r="P205" s="395"/>
      <c r="Q205" s="395"/>
      <c r="R205" s="395"/>
      <c r="S205" s="395"/>
      <c r="T205" s="395"/>
      <c r="U205" s="395"/>
      <c r="V205" s="395"/>
      <c r="W205" s="395"/>
      <c r="X205" s="395"/>
      <c r="Y205" s="395"/>
      <c r="Z205" s="395"/>
      <c r="AA205" s="395"/>
      <c r="AB205" s="395"/>
      <c r="AC205" s="395"/>
      <c r="AD205" s="395"/>
      <c r="AE205" s="395"/>
      <c r="AF205" s="395"/>
      <c r="AG205" s="395"/>
      <c r="AH205" s="395"/>
      <c r="AI205" s="395"/>
      <c r="AJ205" s="395"/>
      <c r="AK205" s="395"/>
      <c r="AL205" s="395"/>
      <c r="AM205" s="395"/>
      <c r="AN205" s="395"/>
      <c r="AO205" s="395"/>
      <c r="AP205" s="395"/>
      <c r="AQ205" s="395"/>
      <c r="AR205" s="395"/>
      <c r="AS205" s="395"/>
    </row>
    <row r="206" spans="2:45" x14ac:dyDescent="0.25">
      <c r="B206" t="s">
        <v>172</v>
      </c>
      <c r="C206" s="395">
        <v>0.33870842018035902</v>
      </c>
      <c r="D206" s="395">
        <v>0.34027518868171602</v>
      </c>
      <c r="E206" s="395">
        <v>0.33617947754468802</v>
      </c>
      <c r="F206" s="395"/>
      <c r="G206" s="395">
        <v>0.27400409380433599</v>
      </c>
      <c r="H206" s="395">
        <v>0.28604855033437798</v>
      </c>
      <c r="I206" s="395">
        <v>0.32701956434657098</v>
      </c>
      <c r="J206" s="395">
        <v>0.43138766173129001</v>
      </c>
      <c r="K206" s="395">
        <v>0.32766558910895599</v>
      </c>
      <c r="L206" s="395">
        <v>0.34216048114879599</v>
      </c>
      <c r="M206" s="395"/>
      <c r="N206" s="395">
        <v>0.34733410531405201</v>
      </c>
      <c r="O206" s="395">
        <v>0.29779200764485603</v>
      </c>
      <c r="P206" s="395">
        <v>0.39418638784743598</v>
      </c>
      <c r="Q206" s="395">
        <v>0.32404920151385902</v>
      </c>
      <c r="R206" s="395"/>
      <c r="S206" s="395">
        <v>0.338904138735175</v>
      </c>
      <c r="T206" s="395">
        <v>0.27812733834085401</v>
      </c>
      <c r="U206" s="395">
        <v>0.28659780468281898</v>
      </c>
      <c r="V206" s="395">
        <v>0.37924734083452399</v>
      </c>
      <c r="W206" s="395">
        <v>0.28269147420794299</v>
      </c>
      <c r="X206" s="395">
        <v>0.49926671577103199</v>
      </c>
      <c r="Y206" s="395">
        <v>0.295833960906911</v>
      </c>
      <c r="Z206" s="395">
        <v>0.62315532333294299</v>
      </c>
      <c r="AA206" s="395">
        <v>0.38454023052473202</v>
      </c>
      <c r="AB206" s="395">
        <v>0.31153543315154802</v>
      </c>
      <c r="AC206" s="395">
        <v>0.189820269134058</v>
      </c>
      <c r="AD206" s="395">
        <v>0.21123313806618099</v>
      </c>
      <c r="AE206" s="395"/>
      <c r="AF206" s="395">
        <v>0.33110098058809301</v>
      </c>
      <c r="AG206" s="395">
        <v>0.389068740434523</v>
      </c>
      <c r="AH206" s="395">
        <v>0.33474875756045103</v>
      </c>
      <c r="AI206" s="395">
        <v>0.32475693437328601</v>
      </c>
      <c r="AJ206" s="395">
        <v>0.286122407442857</v>
      </c>
      <c r="AK206" s="395">
        <v>0.30505542261605401</v>
      </c>
      <c r="AL206" s="395"/>
      <c r="AM206" s="395">
        <v>0.36456484182651</v>
      </c>
      <c r="AN206" s="395">
        <v>0.34850590026716</v>
      </c>
      <c r="AO206" s="395">
        <v>0.21166736890714</v>
      </c>
      <c r="AP206" s="395"/>
      <c r="AQ206" s="395">
        <v>0.33010263840426202</v>
      </c>
      <c r="AR206" s="395">
        <v>0.37823590455455097</v>
      </c>
      <c r="AS206" s="395">
        <v>0.48665346403113502</v>
      </c>
    </row>
    <row r="207" spans="2:45" x14ac:dyDescent="0.25">
      <c r="B207" t="s">
        <v>173</v>
      </c>
      <c r="C207" s="395">
        <v>0.37539988918599199</v>
      </c>
      <c r="D207" s="395">
        <v>0.40960320718675303</v>
      </c>
      <c r="E207" s="395">
        <v>0.34555806746447398</v>
      </c>
      <c r="F207" s="395"/>
      <c r="G207" s="395">
        <v>0.21559279445375501</v>
      </c>
      <c r="H207" s="395">
        <v>0.40579020297017898</v>
      </c>
      <c r="I207" s="395">
        <v>0.324848253601913</v>
      </c>
      <c r="J207" s="395">
        <v>0.36664614232127002</v>
      </c>
      <c r="K207" s="395">
        <v>0.39015640082012998</v>
      </c>
      <c r="L207" s="395">
        <v>0.44182280225176102</v>
      </c>
      <c r="M207" s="395"/>
      <c r="N207" s="395">
        <v>0.46689954461842298</v>
      </c>
      <c r="O207" s="395">
        <v>0.39936633273678801</v>
      </c>
      <c r="P207" s="395">
        <v>0.29464272389126001</v>
      </c>
      <c r="Q207" s="395">
        <v>0.33022450704551698</v>
      </c>
      <c r="R207" s="395"/>
      <c r="S207" s="395">
        <v>0.40276398517897499</v>
      </c>
      <c r="T207" s="395">
        <v>0.35773954316136503</v>
      </c>
      <c r="U207" s="395">
        <v>0.37740320047293702</v>
      </c>
      <c r="V207" s="395">
        <v>0.43691429972060503</v>
      </c>
      <c r="W207" s="395">
        <v>0.36080492661222702</v>
      </c>
      <c r="X207" s="395">
        <v>0.29829459775335498</v>
      </c>
      <c r="Y207" s="395">
        <v>0.245470496081376</v>
      </c>
      <c r="Z207" s="395">
        <v>0.35170753370276397</v>
      </c>
      <c r="AA207" s="395">
        <v>0.42260816949477797</v>
      </c>
      <c r="AB207" s="395">
        <v>0.397163162221912</v>
      </c>
      <c r="AC207" s="395">
        <v>0.44375845331068597</v>
      </c>
      <c r="AD207" s="395">
        <v>0.36229585497799999</v>
      </c>
      <c r="AE207" s="395"/>
      <c r="AF207" s="395">
        <v>0.36412349834746699</v>
      </c>
      <c r="AG207" s="395">
        <v>0.30231241105342999</v>
      </c>
      <c r="AH207" s="395">
        <v>0.371242159272408</v>
      </c>
      <c r="AI207" s="395">
        <v>0.480523671356888</v>
      </c>
      <c r="AJ207" s="395">
        <v>0.37550220480639401</v>
      </c>
      <c r="AK207" s="395">
        <v>0.39656528986231199</v>
      </c>
      <c r="AL207" s="395"/>
      <c r="AM207" s="395">
        <v>0.34395693563437402</v>
      </c>
      <c r="AN207" s="395">
        <v>0.435860674877108</v>
      </c>
      <c r="AO207" s="395">
        <v>0.34219236243110501</v>
      </c>
      <c r="AP207" s="395"/>
      <c r="AQ207" s="395">
        <v>0.43407075039737297</v>
      </c>
      <c r="AR207" s="395">
        <v>0.30488102031977199</v>
      </c>
      <c r="AS207" s="395">
        <v>0.67155636003588204</v>
      </c>
    </row>
    <row r="208" spans="2:45" x14ac:dyDescent="0.25">
      <c r="B208" t="s">
        <v>174</v>
      </c>
      <c r="C208" s="395">
        <v>5.5533155350879798E-2</v>
      </c>
      <c r="D208" s="395">
        <v>6.08447214421508E-2</v>
      </c>
      <c r="E208" s="395">
        <v>5.0879241835369897E-2</v>
      </c>
      <c r="F208" s="395"/>
      <c r="G208" s="395">
        <v>0.12559467299001201</v>
      </c>
      <c r="H208" s="395">
        <v>0.12503812412416801</v>
      </c>
      <c r="I208" s="395">
        <v>3.4739154138801E-2</v>
      </c>
      <c r="J208" s="395">
        <v>3.9792017477036597E-2</v>
      </c>
      <c r="K208" s="395">
        <v>4.4117325096191103E-2</v>
      </c>
      <c r="L208" s="395">
        <v>2.0614538942196201E-2</v>
      </c>
      <c r="M208" s="395"/>
      <c r="N208" s="395">
        <v>7.1082196600077405E-2</v>
      </c>
      <c r="O208" s="395">
        <v>3.9607054946889403E-2</v>
      </c>
      <c r="P208" s="395">
        <v>5.2506893807116498E-2</v>
      </c>
      <c r="Q208" s="395">
        <v>5.95502650933716E-2</v>
      </c>
      <c r="R208" s="395"/>
      <c r="S208" s="395">
        <v>7.2549370402723704E-2</v>
      </c>
      <c r="T208" s="395">
        <v>5.1593027711246402E-2</v>
      </c>
      <c r="U208" s="395">
        <v>3.9620221377756601E-2</v>
      </c>
      <c r="V208" s="395">
        <v>3.5300139444106898E-2</v>
      </c>
      <c r="W208" s="395">
        <v>9.5865246369878199E-2</v>
      </c>
      <c r="X208" s="395">
        <v>0</v>
      </c>
      <c r="Y208" s="395">
        <v>9.9017702850459494E-2</v>
      </c>
      <c r="Z208" s="395">
        <v>3.5997574709126602E-2</v>
      </c>
      <c r="AA208" s="395">
        <v>4.93793302497176E-2</v>
      </c>
      <c r="AB208" s="395">
        <v>1.62727820156604E-2</v>
      </c>
      <c r="AC208" s="395">
        <v>7.5892919178436394E-2</v>
      </c>
      <c r="AD208" s="395">
        <v>0.20938177267104299</v>
      </c>
      <c r="AE208" s="395"/>
      <c r="AF208" s="395">
        <v>4.0470011227682998E-2</v>
      </c>
      <c r="AG208" s="395">
        <v>7.7251203046948297E-2</v>
      </c>
      <c r="AH208" s="395">
        <v>3.6584475786936001E-2</v>
      </c>
      <c r="AI208" s="395">
        <v>6.2002995136981903E-2</v>
      </c>
      <c r="AJ208" s="395">
        <v>1.57384525050813E-2</v>
      </c>
      <c r="AK208" s="395">
        <v>0.10581870791138499</v>
      </c>
      <c r="AL208" s="395"/>
      <c r="AM208" s="395">
        <v>4.87645406235378E-2</v>
      </c>
      <c r="AN208" s="395">
        <v>7.0305947504890803E-2</v>
      </c>
      <c r="AO208" s="395">
        <v>2.0432169807659099E-2</v>
      </c>
      <c r="AP208" s="395"/>
      <c r="AQ208" s="395">
        <v>2.54480690397491E-2</v>
      </c>
      <c r="AR208" s="395">
        <v>6.6375283969215298E-2</v>
      </c>
      <c r="AS208" s="395">
        <v>0.12266889871181499</v>
      </c>
    </row>
    <row r="209" spans="2:45" x14ac:dyDescent="0.25">
      <c r="B209" t="s">
        <v>175</v>
      </c>
      <c r="C209" s="395">
        <v>0.29250007307023701</v>
      </c>
      <c r="D209" s="395">
        <v>0.32308066201342001</v>
      </c>
      <c r="E209" s="395">
        <v>0.26551218274115301</v>
      </c>
      <c r="F209" s="395"/>
      <c r="G209" s="395">
        <v>0.13011344639118999</v>
      </c>
      <c r="H209" s="395">
        <v>0.31619706677503101</v>
      </c>
      <c r="I209" s="395">
        <v>0.31206547886553498</v>
      </c>
      <c r="J209" s="395">
        <v>0.39357368586846297</v>
      </c>
      <c r="K209" s="395">
        <v>0.28854631169356099</v>
      </c>
      <c r="L209" s="395">
        <v>0.25765302164373499</v>
      </c>
      <c r="M209" s="395"/>
      <c r="N209" s="395">
        <v>0.257837387534535</v>
      </c>
      <c r="O209" s="395">
        <v>0.22041974339613701</v>
      </c>
      <c r="P209" s="395">
        <v>0.35757609105681798</v>
      </c>
      <c r="Q209" s="395">
        <v>0.35632425233669601</v>
      </c>
      <c r="R209" s="395"/>
      <c r="S209" s="395">
        <v>0.32775310797326301</v>
      </c>
      <c r="T209" s="395">
        <v>0.25584603716189203</v>
      </c>
      <c r="U209" s="395">
        <v>0.33497870520449102</v>
      </c>
      <c r="V209" s="395">
        <v>0.289263710959966</v>
      </c>
      <c r="W209" s="395">
        <v>0.26677886367820203</v>
      </c>
      <c r="X209" s="395">
        <v>0.28890545329432299</v>
      </c>
      <c r="Y209" s="395">
        <v>0.23995568373517101</v>
      </c>
      <c r="Z209" s="395">
        <v>0.398170799491187</v>
      </c>
      <c r="AA209" s="395">
        <v>0.318439878349349</v>
      </c>
      <c r="AB209" s="395">
        <v>0.28648676603364998</v>
      </c>
      <c r="AC209" s="395">
        <v>0.29793519498396698</v>
      </c>
      <c r="AD209" s="395">
        <v>0.150795244081041</v>
      </c>
      <c r="AE209" s="395"/>
      <c r="AF209" s="395">
        <v>0.32419303086367202</v>
      </c>
      <c r="AG209" s="395">
        <v>0.267485205790363</v>
      </c>
      <c r="AH209" s="395">
        <v>0.36518609465815099</v>
      </c>
      <c r="AI209" s="395">
        <v>0.28881688435514302</v>
      </c>
      <c r="AJ209" s="395">
        <v>0.239732277722772</v>
      </c>
      <c r="AK209" s="395">
        <v>0.25945041223627602</v>
      </c>
      <c r="AL209" s="395"/>
      <c r="AM209" s="395">
        <v>0.35563349144157302</v>
      </c>
      <c r="AN209" s="395">
        <v>0.232896396282014</v>
      </c>
      <c r="AO209" s="395">
        <v>0.29185583819385502</v>
      </c>
      <c r="AP209" s="395"/>
      <c r="AQ209" s="395">
        <v>0.32815022805618499</v>
      </c>
      <c r="AR209" s="395">
        <v>0.26875606483997599</v>
      </c>
      <c r="AS209" s="395">
        <v>0.22534876620873501</v>
      </c>
    </row>
    <row r="210" spans="2:45" x14ac:dyDescent="0.25">
      <c r="B210" t="s">
        <v>176</v>
      </c>
      <c r="C210" s="395">
        <v>0.33710521274573402</v>
      </c>
      <c r="D210" s="395">
        <v>0.35619312193430802</v>
      </c>
      <c r="E210" s="395">
        <v>0.32135897364280902</v>
      </c>
      <c r="F210" s="395"/>
      <c r="G210" s="395">
        <v>0.24754552873160701</v>
      </c>
      <c r="H210" s="395">
        <v>0.25886146894208001</v>
      </c>
      <c r="I210" s="395">
        <v>0.18225052419523499</v>
      </c>
      <c r="J210" s="395">
        <v>0.41786685008699398</v>
      </c>
      <c r="K210" s="395">
        <v>0.41841443911597698</v>
      </c>
      <c r="L210" s="395">
        <v>0.39238639481248699</v>
      </c>
      <c r="M210" s="395"/>
      <c r="N210" s="395">
        <v>0.34662874951504402</v>
      </c>
      <c r="O210" s="395">
        <v>0.39740300932100098</v>
      </c>
      <c r="P210" s="395">
        <v>0.26649584189838099</v>
      </c>
      <c r="Q210" s="395">
        <v>0.32465096854765002</v>
      </c>
      <c r="R210" s="395"/>
      <c r="S210" s="395">
        <v>0.206405391286448</v>
      </c>
      <c r="T210" s="395">
        <v>0.31196086003104101</v>
      </c>
      <c r="U210" s="395">
        <v>0.315003863028812</v>
      </c>
      <c r="V210" s="395">
        <v>0.45556139468729001</v>
      </c>
      <c r="W210" s="395">
        <v>0.32517818953890598</v>
      </c>
      <c r="X210" s="395">
        <v>0.41471528831915899</v>
      </c>
      <c r="Y210" s="395">
        <v>0.31994765619021398</v>
      </c>
      <c r="Z210" s="395">
        <v>0.35347007555115501</v>
      </c>
      <c r="AA210" s="395">
        <v>0.40471262687382797</v>
      </c>
      <c r="AB210" s="395">
        <v>0.31535499843380899</v>
      </c>
      <c r="AC210" s="395">
        <v>0.27031188873754203</v>
      </c>
      <c r="AD210" s="395">
        <v>0.45108293422234902</v>
      </c>
      <c r="AE210" s="395"/>
      <c r="AF210" s="395">
        <v>0.209461355237826</v>
      </c>
      <c r="AG210" s="395">
        <v>0.38700640641246398</v>
      </c>
      <c r="AH210" s="395">
        <v>0.33117305094619798</v>
      </c>
      <c r="AI210" s="395">
        <v>0.32929488907791299</v>
      </c>
      <c r="AJ210" s="395">
        <v>0.40347809138225399</v>
      </c>
      <c r="AK210" s="395">
        <v>0.36057265324758098</v>
      </c>
      <c r="AL210" s="395"/>
      <c r="AM210" s="395">
        <v>0.395061728159392</v>
      </c>
      <c r="AN210" s="395">
        <v>0.31824596573229502</v>
      </c>
      <c r="AO210" s="395">
        <v>0.15154706099954399</v>
      </c>
      <c r="AP210" s="395"/>
      <c r="AQ210" s="395">
        <v>0.35922114266287603</v>
      </c>
      <c r="AR210" s="395">
        <v>0.353540879547458</v>
      </c>
      <c r="AS210" s="395">
        <v>0.31555877435444701</v>
      </c>
    </row>
    <row r="211" spans="2:45" x14ac:dyDescent="0.25">
      <c r="B211" t="s">
        <v>177</v>
      </c>
      <c r="C211" s="395">
        <v>9.6184926918357699E-2</v>
      </c>
      <c r="D211" s="395">
        <v>0.107322341062384</v>
      </c>
      <c r="E211" s="395">
        <v>8.6282398866813298E-2</v>
      </c>
      <c r="F211" s="395"/>
      <c r="G211" s="395">
        <v>0.124417731740758</v>
      </c>
      <c r="H211" s="395">
        <v>0.13489153778735399</v>
      </c>
      <c r="I211" s="395">
        <v>9.9160508374548803E-2</v>
      </c>
      <c r="J211" s="395">
        <v>7.9236781536327697E-2</v>
      </c>
      <c r="K211" s="395">
        <v>8.1435172189176494E-2</v>
      </c>
      <c r="L211" s="395">
        <v>8.3842628036667199E-2</v>
      </c>
      <c r="M211" s="395"/>
      <c r="N211" s="395">
        <v>0.10344086664753201</v>
      </c>
      <c r="O211" s="395">
        <v>9.5199796319675303E-2</v>
      </c>
      <c r="P211" s="395">
        <v>0.113616113331448</v>
      </c>
      <c r="Q211" s="395">
        <v>7.6154240151725699E-2</v>
      </c>
      <c r="R211" s="395"/>
      <c r="S211" s="395">
        <v>6.9668923625110304E-2</v>
      </c>
      <c r="T211" s="395">
        <v>0.107057268109988</v>
      </c>
      <c r="U211" s="395">
        <v>0.15623363893362299</v>
      </c>
      <c r="V211" s="395">
        <v>7.1421158060252704E-2</v>
      </c>
      <c r="W211" s="395">
        <v>0.13579699203159801</v>
      </c>
      <c r="X211" s="395">
        <v>2.9077230011902998E-2</v>
      </c>
      <c r="Y211" s="395">
        <v>0.103010697132219</v>
      </c>
      <c r="Z211" s="395">
        <v>4.0805966861160101E-2</v>
      </c>
      <c r="AA211" s="395">
        <v>8.3752974030528102E-2</v>
      </c>
      <c r="AB211" s="395">
        <v>0.112977062984251</v>
      </c>
      <c r="AC211" s="395">
        <v>7.2168355344416693E-2</v>
      </c>
      <c r="AD211" s="395">
        <v>0.228970867233008</v>
      </c>
      <c r="AE211" s="395"/>
      <c r="AF211" s="395">
        <v>7.2157600178687997E-2</v>
      </c>
      <c r="AG211" s="395">
        <v>6.7143914758777096E-2</v>
      </c>
      <c r="AH211" s="395">
        <v>9.3346412518682295E-2</v>
      </c>
      <c r="AI211" s="395">
        <v>0.109380141156615</v>
      </c>
      <c r="AJ211" s="395">
        <v>8.0119507561862896E-2</v>
      </c>
      <c r="AK211" s="395">
        <v>0.27149284562409498</v>
      </c>
      <c r="AL211" s="395"/>
      <c r="AM211" s="395">
        <v>8.0353286518942094E-2</v>
      </c>
      <c r="AN211" s="395">
        <v>9.57955625948088E-2</v>
      </c>
      <c r="AO211" s="395">
        <v>0.115024149928573</v>
      </c>
      <c r="AP211" s="395"/>
      <c r="AQ211" s="395">
        <v>7.35669570239951E-2</v>
      </c>
      <c r="AR211" s="395">
        <v>0.104303066986384</v>
      </c>
      <c r="AS211" s="395">
        <v>0.21725314189857201</v>
      </c>
    </row>
    <row r="212" spans="2:45" x14ac:dyDescent="0.25">
      <c r="B212" t="s">
        <v>178</v>
      </c>
      <c r="C212" s="395">
        <v>0.114861609739095</v>
      </c>
      <c r="D212" s="395">
        <v>0.120293331327885</v>
      </c>
      <c r="E212" s="395">
        <v>0.110515479387415</v>
      </c>
      <c r="F212" s="395"/>
      <c r="G212" s="395">
        <v>0.13214309136596999</v>
      </c>
      <c r="H212" s="395">
        <v>8.24682457379117E-2</v>
      </c>
      <c r="I212" s="395">
        <v>0.12320025687995401</v>
      </c>
      <c r="J212" s="395">
        <v>0.107649707513223</v>
      </c>
      <c r="K212" s="395">
        <v>0.134658658533793</v>
      </c>
      <c r="L212" s="395">
        <v>0.11373555052843499</v>
      </c>
      <c r="M212" s="395"/>
      <c r="N212" s="395">
        <v>9.3694547237811301E-2</v>
      </c>
      <c r="O212" s="395">
        <v>0.121000795418892</v>
      </c>
      <c r="P212" s="395">
        <v>0.124198590597278</v>
      </c>
      <c r="Q212" s="395">
        <v>0.12572831398369999</v>
      </c>
      <c r="R212" s="395"/>
      <c r="S212" s="395">
        <v>6.0122441018098403E-2</v>
      </c>
      <c r="T212" s="395">
        <v>0.14810589884488401</v>
      </c>
      <c r="U212" s="395">
        <v>0.131666610011521</v>
      </c>
      <c r="V212" s="395">
        <v>0.16257830128794301</v>
      </c>
      <c r="W212" s="395">
        <v>0.12498159218228901</v>
      </c>
      <c r="X212" s="395">
        <v>8.3378183665759803E-2</v>
      </c>
      <c r="Y212" s="395">
        <v>0.14991098349871601</v>
      </c>
      <c r="Z212" s="395">
        <v>0</v>
      </c>
      <c r="AA212" s="395">
        <v>8.5822120730307302E-2</v>
      </c>
      <c r="AB212" s="395">
        <v>0.12599914055811701</v>
      </c>
      <c r="AC212" s="395">
        <v>0.17704514896738799</v>
      </c>
      <c r="AD212" s="395">
        <v>7.4239492314211106E-2</v>
      </c>
      <c r="AE212" s="395"/>
      <c r="AF212" s="395">
        <v>8.75645084356651E-2</v>
      </c>
      <c r="AG212" s="395">
        <v>0.110247920484424</v>
      </c>
      <c r="AH212" s="395">
        <v>0.13887581315781999</v>
      </c>
      <c r="AI212" s="395">
        <v>0.10755741993586</v>
      </c>
      <c r="AJ212" s="395">
        <v>0.14534609039771901</v>
      </c>
      <c r="AK212" s="395">
        <v>0.108799099533019</v>
      </c>
      <c r="AL212" s="395"/>
      <c r="AM212" s="395">
        <v>9.9746083681784295E-2</v>
      </c>
      <c r="AN212" s="395">
        <v>0.126739546186555</v>
      </c>
      <c r="AO212" s="395">
        <v>0.14034740516315</v>
      </c>
      <c r="AP212" s="395"/>
      <c r="AQ212" s="395">
        <v>8.1781335397287006E-2</v>
      </c>
      <c r="AR212" s="395">
        <v>0.141081921161855</v>
      </c>
      <c r="AS212" s="395">
        <v>0</v>
      </c>
    </row>
    <row r="213" spans="2:45" x14ac:dyDescent="0.25">
      <c r="B213" t="s">
        <v>179</v>
      </c>
      <c r="C213" s="395">
        <v>0.140306872096404</v>
      </c>
      <c r="D213" s="395">
        <v>0.14500114530063499</v>
      </c>
      <c r="E213" s="395">
        <v>0.13339386687736501</v>
      </c>
      <c r="F213" s="395"/>
      <c r="G213" s="395">
        <v>0.17787252619244401</v>
      </c>
      <c r="H213" s="395">
        <v>0.160990328699957</v>
      </c>
      <c r="I213" s="395">
        <v>0.138111114486175</v>
      </c>
      <c r="J213" s="395">
        <v>0.23756455270181601</v>
      </c>
      <c r="K213" s="395">
        <v>0.12931691493163</v>
      </c>
      <c r="L213" s="395">
        <v>5.4396725146776903E-2</v>
      </c>
      <c r="M213" s="395"/>
      <c r="N213" s="395">
        <v>0.11019789681841401</v>
      </c>
      <c r="O213" s="395">
        <v>0.123323586961692</v>
      </c>
      <c r="P213" s="395">
        <v>0.13683740721794499</v>
      </c>
      <c r="Q213" s="395">
        <v>0.189765877920894</v>
      </c>
      <c r="R213" s="395"/>
      <c r="S213" s="395">
        <v>0.25079423618570501</v>
      </c>
      <c r="T213" s="395">
        <v>0.14243109651618399</v>
      </c>
      <c r="U213" s="395">
        <v>0.16454293433995401</v>
      </c>
      <c r="V213" s="395">
        <v>0.14206608510442201</v>
      </c>
      <c r="W213" s="395">
        <v>9.4761889904778199E-2</v>
      </c>
      <c r="X213" s="395">
        <v>0.12355862859123</v>
      </c>
      <c r="Y213" s="395">
        <v>8.6422931398778297E-2</v>
      </c>
      <c r="Z213" s="395">
        <v>0.15470580271006201</v>
      </c>
      <c r="AA213" s="395">
        <v>0.11939012284529101</v>
      </c>
      <c r="AB213" s="395">
        <v>0.12729524497344599</v>
      </c>
      <c r="AC213" s="395">
        <v>0.108867352256115</v>
      </c>
      <c r="AD213" s="395">
        <v>7.5457162644265094E-2</v>
      </c>
      <c r="AE213" s="395"/>
      <c r="AF213" s="395">
        <v>0.22098433415476701</v>
      </c>
      <c r="AG213" s="395">
        <v>0.1320275424092</v>
      </c>
      <c r="AH213" s="395">
        <v>0.14337580252218399</v>
      </c>
      <c r="AI213" s="395">
        <v>0.13019592006008299</v>
      </c>
      <c r="AJ213" s="395">
        <v>8.3924538639523594E-2</v>
      </c>
      <c r="AK213" s="395">
        <v>0.105212443286838</v>
      </c>
      <c r="AL213" s="395"/>
      <c r="AM213" s="395">
        <v>0.132517523462585</v>
      </c>
      <c r="AN213" s="395">
        <v>0.16330931049843</v>
      </c>
      <c r="AO213" s="395">
        <v>7.7857916418101095E-2</v>
      </c>
      <c r="AP213" s="395"/>
      <c r="AQ213" s="395">
        <v>0.100924458898228</v>
      </c>
      <c r="AR213" s="395">
        <v>0.20258994956663101</v>
      </c>
      <c r="AS213" s="395">
        <v>5.91687952252491E-2</v>
      </c>
    </row>
    <row r="214" spans="2:45" x14ac:dyDescent="0.25">
      <c r="B214" t="s">
        <v>180</v>
      </c>
      <c r="C214" s="395">
        <v>0.48789170517999397</v>
      </c>
      <c r="D214" s="395">
        <v>0.49620486546535802</v>
      </c>
      <c r="E214" s="395">
        <v>0.48345994421702698</v>
      </c>
      <c r="F214" s="395"/>
      <c r="G214" s="395">
        <v>0.39605402995940298</v>
      </c>
      <c r="H214" s="395">
        <v>0.44761083627024101</v>
      </c>
      <c r="I214" s="395">
        <v>0.40475102337580598</v>
      </c>
      <c r="J214" s="395">
        <v>0.50727081354829995</v>
      </c>
      <c r="K214" s="395">
        <v>0.54103473212902997</v>
      </c>
      <c r="L214" s="395">
        <v>0.54294164965879299</v>
      </c>
      <c r="M214" s="395"/>
      <c r="N214" s="395">
        <v>0.566286731225633</v>
      </c>
      <c r="O214" s="395">
        <v>0.453495695924029</v>
      </c>
      <c r="P214" s="395">
        <v>0.45455137755483199</v>
      </c>
      <c r="Q214" s="395">
        <v>0.46468638941540003</v>
      </c>
      <c r="R214" s="395"/>
      <c r="S214" s="395">
        <v>0.32169541406964097</v>
      </c>
      <c r="T214" s="395">
        <v>0.50277737602315897</v>
      </c>
      <c r="U214" s="395">
        <v>0.66451865630209295</v>
      </c>
      <c r="V214" s="395">
        <v>0.51888282640073402</v>
      </c>
      <c r="W214" s="395">
        <v>0.51541707703088702</v>
      </c>
      <c r="X214" s="395">
        <v>0.50233602161077995</v>
      </c>
      <c r="Y214" s="395">
        <v>0.39700167044116202</v>
      </c>
      <c r="Z214" s="395">
        <v>0.57058136749649702</v>
      </c>
      <c r="AA214" s="395">
        <v>0.55610160883931303</v>
      </c>
      <c r="AB214" s="395">
        <v>0.38649472230094001</v>
      </c>
      <c r="AC214" s="395">
        <v>0.479123493575352</v>
      </c>
      <c r="AD214" s="395">
        <v>0.54881846862334205</v>
      </c>
      <c r="AE214" s="395"/>
      <c r="AF214" s="395">
        <v>0.497695932387756</v>
      </c>
      <c r="AG214" s="395">
        <v>0.44058338184177998</v>
      </c>
      <c r="AH214" s="395">
        <v>0.45816766366510198</v>
      </c>
      <c r="AI214" s="395">
        <v>0.47440512945143298</v>
      </c>
      <c r="AJ214" s="395">
        <v>0.634236267316999</v>
      </c>
      <c r="AK214" s="395">
        <v>0.48323118211773303</v>
      </c>
      <c r="AL214" s="395"/>
      <c r="AM214" s="395">
        <v>0.49236648977221797</v>
      </c>
      <c r="AN214" s="395">
        <v>0.53822391238895695</v>
      </c>
      <c r="AO214" s="395">
        <v>0.36058676176523202</v>
      </c>
      <c r="AP214" s="395"/>
      <c r="AQ214" s="395">
        <v>0.53964498812122297</v>
      </c>
      <c r="AR214" s="395">
        <v>0.44128735006783898</v>
      </c>
      <c r="AS214" s="395">
        <v>0.77931484756282898</v>
      </c>
    </row>
    <row r="215" spans="2:45" x14ac:dyDescent="0.25">
      <c r="B215" t="s">
        <v>181</v>
      </c>
      <c r="C215" s="395">
        <v>0.10578335890369001</v>
      </c>
      <c r="D215" s="395">
        <v>8.1055545736208295E-2</v>
      </c>
      <c r="E215" s="395">
        <v>0.12637678629169799</v>
      </c>
      <c r="F215" s="395"/>
      <c r="G215" s="395">
        <v>0.28400671669695399</v>
      </c>
      <c r="H215" s="395">
        <v>0.134834156337728</v>
      </c>
      <c r="I215" s="395">
        <v>6.2400311927007401E-2</v>
      </c>
      <c r="J215" s="395">
        <v>0.101358764019048</v>
      </c>
      <c r="K215" s="395">
        <v>0.104636534513212</v>
      </c>
      <c r="L215" s="395">
        <v>5.29327892216006E-2</v>
      </c>
      <c r="M215" s="395"/>
      <c r="N215" s="395">
        <v>8.8158235399761004E-2</v>
      </c>
      <c r="O215" s="395">
        <v>7.9838990990482805E-2</v>
      </c>
      <c r="P215" s="395">
        <v>0.119328000411348</v>
      </c>
      <c r="Q215" s="395">
        <v>0.128030684042127</v>
      </c>
      <c r="R215" s="395"/>
      <c r="S215" s="395">
        <v>0.15106819888480599</v>
      </c>
      <c r="T215" s="395">
        <v>6.5438635976210996E-2</v>
      </c>
      <c r="U215" s="395">
        <v>0.11480914095012799</v>
      </c>
      <c r="V215" s="395">
        <v>0.15213998861047601</v>
      </c>
      <c r="W215" s="395">
        <v>0.16444592562591601</v>
      </c>
      <c r="X215" s="395">
        <v>0.116219998569075</v>
      </c>
      <c r="Y215" s="395">
        <v>0.147168014318417</v>
      </c>
      <c r="Z215" s="395">
        <v>0.119145080452795</v>
      </c>
      <c r="AA215" s="395">
        <v>8.6326858697957295E-2</v>
      </c>
      <c r="AB215" s="395">
        <v>1.6711345478055799E-2</v>
      </c>
      <c r="AC215" s="395">
        <v>0.110396423675681</v>
      </c>
      <c r="AD215" s="395">
        <v>0</v>
      </c>
      <c r="AE215" s="395"/>
      <c r="AF215" s="395">
        <v>0.130615427178563</v>
      </c>
      <c r="AG215" s="395">
        <v>0.11342082551962</v>
      </c>
      <c r="AH215" s="395">
        <v>0.11606481567254</v>
      </c>
      <c r="AI215" s="395">
        <v>7.9411223223741001E-2</v>
      </c>
      <c r="AJ215" s="395">
        <v>8.7083079941934399E-2</v>
      </c>
      <c r="AK215" s="395">
        <v>0.103794632196227</v>
      </c>
      <c r="AL215" s="395"/>
      <c r="AM215" s="395">
        <v>0.103189858834192</v>
      </c>
      <c r="AN215" s="395">
        <v>6.8607986109599894E-2</v>
      </c>
      <c r="AO215" s="395">
        <v>0.21104976775671</v>
      </c>
      <c r="AP215" s="395"/>
      <c r="AQ215" s="395">
        <v>0.12613138392100101</v>
      </c>
      <c r="AR215" s="395">
        <v>7.9853240229822306E-2</v>
      </c>
      <c r="AS215" s="395">
        <v>0.169709173408056</v>
      </c>
    </row>
    <row r="216" spans="2:45" x14ac:dyDescent="0.25">
      <c r="B216" t="s">
        <v>182</v>
      </c>
      <c r="C216" s="395">
        <v>0.201120508097309</v>
      </c>
      <c r="D216" s="395">
        <v>0.249389689043194</v>
      </c>
      <c r="E216" s="395">
        <v>0.15666873365751499</v>
      </c>
      <c r="F216" s="395"/>
      <c r="G216" s="395">
        <v>0.16873806017940399</v>
      </c>
      <c r="H216" s="395">
        <v>0.206145228921218</v>
      </c>
      <c r="I216" s="395">
        <v>0.20154389868435099</v>
      </c>
      <c r="J216" s="395">
        <v>0.17911294300892899</v>
      </c>
      <c r="K216" s="395">
        <v>0.285826388621292</v>
      </c>
      <c r="L216" s="395">
        <v>0.165664081246471</v>
      </c>
      <c r="M216" s="395"/>
      <c r="N216" s="395">
        <v>0.15897636316114</v>
      </c>
      <c r="O216" s="395">
        <v>0.21966582301628701</v>
      </c>
      <c r="P216" s="395">
        <v>0.21529366600011701</v>
      </c>
      <c r="Q216" s="395">
        <v>0.21159244452529399</v>
      </c>
      <c r="R216" s="395"/>
      <c r="S216" s="395">
        <v>0.17337385922100501</v>
      </c>
      <c r="T216" s="395">
        <v>0.16195309191396401</v>
      </c>
      <c r="U216" s="395">
        <v>0.13534710313458001</v>
      </c>
      <c r="V216" s="395">
        <v>0.16707337014517301</v>
      </c>
      <c r="W216" s="395">
        <v>0.18649842400161001</v>
      </c>
      <c r="X216" s="395">
        <v>0.210356597342617</v>
      </c>
      <c r="Y216" s="395">
        <v>0.24872186132540899</v>
      </c>
      <c r="Z216" s="395">
        <v>0.22234640105423201</v>
      </c>
      <c r="AA216" s="395">
        <v>0.24085853232563501</v>
      </c>
      <c r="AB216" s="395">
        <v>0.29806828810713498</v>
      </c>
      <c r="AC216" s="395">
        <v>0.21937786520142799</v>
      </c>
      <c r="AD216" s="395">
        <v>0.13508064682160401</v>
      </c>
      <c r="AE216" s="395"/>
      <c r="AF216" s="395">
        <v>0.16305051579553001</v>
      </c>
      <c r="AG216" s="395">
        <v>0.15810049921404901</v>
      </c>
      <c r="AH216" s="395">
        <v>0.26464447906687699</v>
      </c>
      <c r="AI216" s="395">
        <v>0.19698673625209301</v>
      </c>
      <c r="AJ216" s="395">
        <v>0.24587884921700401</v>
      </c>
      <c r="AK216" s="395">
        <v>0.24911584528201</v>
      </c>
      <c r="AL216" s="395"/>
      <c r="AM216" s="395">
        <v>0.18554374259634501</v>
      </c>
      <c r="AN216" s="395">
        <v>0.21836266931144599</v>
      </c>
      <c r="AO216" s="395">
        <v>0.24937707057407801</v>
      </c>
      <c r="AP216" s="395"/>
      <c r="AQ216" s="395">
        <v>0.218363684550795</v>
      </c>
      <c r="AR216" s="395">
        <v>0.20005143360817701</v>
      </c>
      <c r="AS216" s="395">
        <v>0.16351021120509901</v>
      </c>
    </row>
    <row r="217" spans="2:45" x14ac:dyDescent="0.25">
      <c r="B217" t="s">
        <v>183</v>
      </c>
      <c r="C217" s="395">
        <v>0.27962470167172598</v>
      </c>
      <c r="D217" s="395">
        <v>0.233817196720254</v>
      </c>
      <c r="E217" s="395">
        <v>0.32170717102705099</v>
      </c>
      <c r="F217" s="395"/>
      <c r="G217" s="395">
        <v>0.336307348740637</v>
      </c>
      <c r="H217" s="395">
        <v>0.34495966325312999</v>
      </c>
      <c r="I217" s="395">
        <v>0.25319565426348201</v>
      </c>
      <c r="J217" s="395">
        <v>0.22419548169765799</v>
      </c>
      <c r="K217" s="395">
        <v>0.28997967258128199</v>
      </c>
      <c r="L217" s="395">
        <v>0.26820090782504102</v>
      </c>
      <c r="M217" s="395"/>
      <c r="N217" s="395">
        <v>0.28481232324367101</v>
      </c>
      <c r="O217" s="395">
        <v>0.29793081684186301</v>
      </c>
      <c r="P217" s="395">
        <v>0.244697206187386</v>
      </c>
      <c r="Q217" s="395">
        <v>0.268784064686585</v>
      </c>
      <c r="R217" s="395"/>
      <c r="S217" s="395">
        <v>0.241047543474742</v>
      </c>
      <c r="T217" s="395">
        <v>0.20807582023799301</v>
      </c>
      <c r="U217" s="395">
        <v>0.217148587274236</v>
      </c>
      <c r="V217" s="395">
        <v>0.238324201713176</v>
      </c>
      <c r="W217" s="395">
        <v>0.25877980183746901</v>
      </c>
      <c r="X217" s="395">
        <v>0.31799097082252897</v>
      </c>
      <c r="Y217" s="395">
        <v>0.246391774130233</v>
      </c>
      <c r="Z217" s="395">
        <v>0.222267829334241</v>
      </c>
      <c r="AA217" s="395">
        <v>0.41832635877060398</v>
      </c>
      <c r="AB217" s="395">
        <v>0.29211263685383498</v>
      </c>
      <c r="AC217" s="395">
        <v>0.30027634329307901</v>
      </c>
      <c r="AD217" s="395">
        <v>0.65354822854632699</v>
      </c>
      <c r="AE217" s="395"/>
      <c r="AF217" s="395">
        <v>0.29711695344684602</v>
      </c>
      <c r="AG217" s="395">
        <v>0.26438649164919298</v>
      </c>
      <c r="AH217" s="395">
        <v>0.28292520472974603</v>
      </c>
      <c r="AI217" s="395">
        <v>0.29526921343763801</v>
      </c>
      <c r="AJ217" s="395">
        <v>0.229841991510355</v>
      </c>
      <c r="AK217" s="395">
        <v>0.33945941283049103</v>
      </c>
      <c r="AL217" s="395"/>
      <c r="AM217" s="395">
        <v>0.26516730539774203</v>
      </c>
      <c r="AN217" s="395">
        <v>0.26364683669554601</v>
      </c>
      <c r="AO217" s="395">
        <v>0.421404661553827</v>
      </c>
      <c r="AP217" s="395"/>
      <c r="AQ217" s="395">
        <v>0.21134895288255001</v>
      </c>
      <c r="AR217" s="395">
        <v>0.281976174231095</v>
      </c>
      <c r="AS217" s="395">
        <v>0.23087777670578299</v>
      </c>
    </row>
    <row r="218" spans="2:45" x14ac:dyDescent="0.25">
      <c r="B218" t="s">
        <v>184</v>
      </c>
      <c r="C218" s="395">
        <v>7.9675352964677704E-2</v>
      </c>
      <c r="D218" s="395">
        <v>0.100359131918316</v>
      </c>
      <c r="E218" s="395">
        <v>6.0581086349885502E-2</v>
      </c>
      <c r="F218" s="395"/>
      <c r="G218" s="395">
        <v>9.0400514547645805E-2</v>
      </c>
      <c r="H218" s="395">
        <v>0.13156856650156501</v>
      </c>
      <c r="I218" s="395">
        <v>8.8878219148984305E-2</v>
      </c>
      <c r="J218" s="395">
        <v>4.11044266275735E-2</v>
      </c>
      <c r="K218" s="395">
        <v>4.0255602880053698E-2</v>
      </c>
      <c r="L218" s="395">
        <v>9.5118738893001195E-2</v>
      </c>
      <c r="M218" s="395"/>
      <c r="N218" s="395">
        <v>7.2221117549578606E-2</v>
      </c>
      <c r="O218" s="395">
        <v>6.6661690376211793E-2</v>
      </c>
      <c r="P218" s="395">
        <v>9.5285865768218E-2</v>
      </c>
      <c r="Q218" s="395">
        <v>8.9705561464085606E-2</v>
      </c>
      <c r="R218" s="395"/>
      <c r="S218" s="395">
        <v>0.117518088201297</v>
      </c>
      <c r="T218" s="395">
        <v>8.44644294200253E-2</v>
      </c>
      <c r="U218" s="395">
        <v>7.8418876777896093E-2</v>
      </c>
      <c r="V218" s="395">
        <v>5.3208884840026102E-2</v>
      </c>
      <c r="W218" s="395">
        <v>4.6071739851598702E-2</v>
      </c>
      <c r="X218" s="395">
        <v>8.4987851257765507E-2</v>
      </c>
      <c r="Y218" s="395">
        <v>7.4246692759157601E-2</v>
      </c>
      <c r="Z218" s="395">
        <v>3.70220054007184E-2</v>
      </c>
      <c r="AA218" s="395">
        <v>7.8314651752956793E-2</v>
      </c>
      <c r="AB218" s="395">
        <v>4.6356615755255702E-2</v>
      </c>
      <c r="AC218" s="395">
        <v>0.153359221565016</v>
      </c>
      <c r="AD218" s="395">
        <v>0.15159487662580001</v>
      </c>
      <c r="AE218" s="395"/>
      <c r="AF218" s="395">
        <v>6.7414740472443405E-2</v>
      </c>
      <c r="AG218" s="395">
        <v>8.3605368965707402E-2</v>
      </c>
      <c r="AH218" s="395">
        <v>7.2531174959425099E-2</v>
      </c>
      <c r="AI218" s="395">
        <v>6.7122259902991199E-2</v>
      </c>
      <c r="AJ218" s="395">
        <v>9.3638299494521002E-2</v>
      </c>
      <c r="AK218" s="395">
        <v>0.121121643577909</v>
      </c>
      <c r="AL218" s="395"/>
      <c r="AM218" s="395">
        <v>8.7218083936894605E-2</v>
      </c>
      <c r="AN218" s="395">
        <v>9.3399659145686306E-2</v>
      </c>
      <c r="AO218" s="395">
        <v>2.1181157858074999E-2</v>
      </c>
      <c r="AP218" s="395"/>
      <c r="AQ218" s="395">
        <v>8.2802868293343906E-2</v>
      </c>
      <c r="AR218" s="395">
        <v>0.10409141237640999</v>
      </c>
      <c r="AS218" s="395">
        <v>0.114656281851272</v>
      </c>
    </row>
    <row r="219" spans="2:45" x14ac:dyDescent="0.25">
      <c r="B219" t="s">
        <v>185</v>
      </c>
      <c r="C219" s="395">
        <v>0.20609238298536101</v>
      </c>
      <c r="D219" s="395">
        <v>0.206477063569834</v>
      </c>
      <c r="E219" s="395">
        <v>0.20719263804409199</v>
      </c>
      <c r="F219" s="395"/>
      <c r="G219" s="395">
        <v>0.17261281238760001</v>
      </c>
      <c r="H219" s="395">
        <v>0.18415267695781201</v>
      </c>
      <c r="I219" s="395">
        <v>0.21252579613711001</v>
      </c>
      <c r="J219" s="395">
        <v>0.247534118000697</v>
      </c>
      <c r="K219" s="395">
        <v>0.210828558137794</v>
      </c>
      <c r="L219" s="395">
        <v>0.194660108345794</v>
      </c>
      <c r="M219" s="395"/>
      <c r="N219" s="395">
        <v>0.178404966038475</v>
      </c>
      <c r="O219" s="395">
        <v>0.257588522816729</v>
      </c>
      <c r="P219" s="395">
        <v>0.186301624962496</v>
      </c>
      <c r="Q219" s="395">
        <v>0.20349034479860501</v>
      </c>
      <c r="R219" s="395"/>
      <c r="S219" s="395">
        <v>0.14370855288411999</v>
      </c>
      <c r="T219" s="395">
        <v>0.222388154764042</v>
      </c>
      <c r="U219" s="395">
        <v>0.17548680923707399</v>
      </c>
      <c r="V219" s="395">
        <v>0.30221181625925397</v>
      </c>
      <c r="W219" s="395">
        <v>0.15610478533986599</v>
      </c>
      <c r="X219" s="395">
        <v>0.35688093468610099</v>
      </c>
      <c r="Y219" s="395">
        <v>0.224813040929118</v>
      </c>
      <c r="Z219" s="395">
        <v>0.11408386602968799</v>
      </c>
      <c r="AA219" s="395">
        <v>0.19262450098912701</v>
      </c>
      <c r="AB219" s="395">
        <v>0.18987429354298399</v>
      </c>
      <c r="AC219" s="395">
        <v>0.152869358999981</v>
      </c>
      <c r="AD219" s="395">
        <v>0.21417948515359</v>
      </c>
      <c r="AE219" s="395"/>
      <c r="AF219" s="395">
        <v>0.14303940817840499</v>
      </c>
      <c r="AG219" s="395">
        <v>0.241482343959977</v>
      </c>
      <c r="AH219" s="395">
        <v>0.24964582996450099</v>
      </c>
      <c r="AI219" s="395">
        <v>0.17938094364537499</v>
      </c>
      <c r="AJ219" s="395">
        <v>0.198983180430854</v>
      </c>
      <c r="AK219" s="395">
        <v>0.211108273805137</v>
      </c>
      <c r="AL219" s="395"/>
      <c r="AM219" s="395">
        <v>0.21896806975313299</v>
      </c>
      <c r="AN219" s="395">
        <v>0.18548841645592301</v>
      </c>
      <c r="AO219" s="395">
        <v>0.244536402473638</v>
      </c>
      <c r="AP219" s="395"/>
      <c r="AQ219" s="395">
        <v>0.214234293828963</v>
      </c>
      <c r="AR219" s="395">
        <v>0.19605175542799499</v>
      </c>
      <c r="AS219" s="395">
        <v>0.106712763715766</v>
      </c>
    </row>
    <row r="220" spans="2:45" x14ac:dyDescent="0.25">
      <c r="B220" t="s">
        <v>99</v>
      </c>
      <c r="C220" s="395">
        <v>4.7388934298788397E-2</v>
      </c>
      <c r="D220" s="395">
        <v>5.1438163003549503E-2</v>
      </c>
      <c r="E220" s="395">
        <v>4.3877007995319503E-2</v>
      </c>
      <c r="F220" s="395"/>
      <c r="G220" s="395">
        <v>0</v>
      </c>
      <c r="H220" s="395">
        <v>2.4191156806339001E-2</v>
      </c>
      <c r="I220" s="395">
        <v>3.2560426077988702E-2</v>
      </c>
      <c r="J220" s="395">
        <v>9.5320535137279998E-3</v>
      </c>
      <c r="K220" s="395">
        <v>5.9855941534797598E-2</v>
      </c>
      <c r="L220" s="395">
        <v>0.105190184352458</v>
      </c>
      <c r="M220" s="395"/>
      <c r="N220" s="395">
        <v>1.4143867810974899E-2</v>
      </c>
      <c r="O220" s="395">
        <v>6.5122163641123804E-2</v>
      </c>
      <c r="P220" s="395">
        <v>4.5772064053697298E-2</v>
      </c>
      <c r="Q220" s="395">
        <v>6.7155059715093696E-2</v>
      </c>
      <c r="R220" s="395"/>
      <c r="S220" s="395">
        <v>1.53317525360014E-2</v>
      </c>
      <c r="T220" s="395">
        <v>9.4431599373649602E-2</v>
      </c>
      <c r="U220" s="395">
        <v>3.7050767578529001E-2</v>
      </c>
      <c r="V220" s="395">
        <v>0</v>
      </c>
      <c r="W220" s="395">
        <v>4.6852701348868202E-2</v>
      </c>
      <c r="X220" s="395">
        <v>0.10128929100766</v>
      </c>
      <c r="Y220" s="395">
        <v>0.12638613569724599</v>
      </c>
      <c r="Z220" s="395">
        <v>4.0227011146106099E-2</v>
      </c>
      <c r="AA220" s="395">
        <v>0</v>
      </c>
      <c r="AB220" s="395">
        <v>4.9000783884466097E-2</v>
      </c>
      <c r="AC220" s="395">
        <v>3.98275739351499E-2</v>
      </c>
      <c r="AD220" s="395">
        <v>0</v>
      </c>
      <c r="AE220" s="395"/>
      <c r="AF220" s="395">
        <v>4.4122099183047103E-2</v>
      </c>
      <c r="AG220" s="395">
        <v>6.9073031312762795E-2</v>
      </c>
      <c r="AH220" s="395">
        <v>4.79441897835194E-2</v>
      </c>
      <c r="AI220" s="395">
        <v>4.2279578767403E-2</v>
      </c>
      <c r="AJ220" s="395">
        <v>2.4246236138697901E-2</v>
      </c>
      <c r="AK220" s="395">
        <v>2.5943797170779399E-2</v>
      </c>
      <c r="AL220" s="395"/>
      <c r="AM220" s="395">
        <v>5.2913245736247602E-2</v>
      </c>
      <c r="AN220" s="395">
        <v>5.2177840555100302E-2</v>
      </c>
      <c r="AO220" s="395">
        <v>2.1213282192120399E-2</v>
      </c>
      <c r="AP220" s="395"/>
      <c r="AQ220" s="395">
        <v>5.2672632530394503E-2</v>
      </c>
      <c r="AR220" s="395">
        <v>4.4652999519318302E-2</v>
      </c>
      <c r="AS220" s="395">
        <v>5.8699720006916797E-2</v>
      </c>
    </row>
    <row r="221" spans="2:45" x14ac:dyDescent="0.25">
      <c r="B221" t="s">
        <v>65</v>
      </c>
      <c r="C221" s="395">
        <v>9.2704944684213406E-3</v>
      </c>
      <c r="D221" s="395">
        <v>5.4470254659911002E-3</v>
      </c>
      <c r="E221" s="395">
        <v>1.29708372406406E-2</v>
      </c>
      <c r="F221" s="395"/>
      <c r="G221" s="395">
        <v>0</v>
      </c>
      <c r="H221" s="395">
        <v>1.08897904622454E-2</v>
      </c>
      <c r="I221" s="395">
        <v>5.1404099909855699E-2</v>
      </c>
      <c r="J221" s="395">
        <v>0</v>
      </c>
      <c r="K221" s="395">
        <v>0</v>
      </c>
      <c r="L221" s="395">
        <v>0</v>
      </c>
      <c r="M221" s="395"/>
      <c r="N221" s="395">
        <v>1.23292171607672E-2</v>
      </c>
      <c r="O221" s="395">
        <v>6.5154264427484598E-3</v>
      </c>
      <c r="P221" s="395">
        <v>1.2160765775676E-2</v>
      </c>
      <c r="Q221" s="395">
        <v>6.5417171823294196E-3</v>
      </c>
      <c r="R221" s="395"/>
      <c r="S221" s="395">
        <v>1.4159929354671599E-2</v>
      </c>
      <c r="T221" s="395">
        <v>1.9672849574879001E-2</v>
      </c>
      <c r="U221" s="395">
        <v>0</v>
      </c>
      <c r="V221" s="395">
        <v>0</v>
      </c>
      <c r="W221" s="395">
        <v>0</v>
      </c>
      <c r="X221" s="395">
        <v>0</v>
      </c>
      <c r="Y221" s="395">
        <v>4.7247141050685601E-2</v>
      </c>
      <c r="Z221" s="395">
        <v>0</v>
      </c>
      <c r="AA221" s="395">
        <v>0</v>
      </c>
      <c r="AB221" s="395">
        <v>1.5416206688870801E-2</v>
      </c>
      <c r="AC221" s="395">
        <v>0</v>
      </c>
      <c r="AD221" s="395">
        <v>0</v>
      </c>
      <c r="AE221" s="395"/>
      <c r="AF221" s="395">
        <v>0</v>
      </c>
      <c r="AG221" s="395">
        <v>6.2228414676897296E-3</v>
      </c>
      <c r="AH221" s="395">
        <v>2.10360352977602E-2</v>
      </c>
      <c r="AI221" s="395">
        <v>1.31155631402526E-2</v>
      </c>
      <c r="AJ221" s="395">
        <v>1.2366071935347601E-2</v>
      </c>
      <c r="AK221" s="395">
        <v>0</v>
      </c>
      <c r="AL221" s="395"/>
      <c r="AM221" s="395">
        <v>1.58301207572735E-2</v>
      </c>
      <c r="AN221" s="395">
        <v>4.3946399013864799E-3</v>
      </c>
      <c r="AO221" s="395">
        <v>0</v>
      </c>
      <c r="AP221" s="395"/>
      <c r="AQ221" s="395">
        <v>7.6781116444193899E-3</v>
      </c>
      <c r="AR221" s="395">
        <v>1.16495062175962E-2</v>
      </c>
      <c r="AS221" s="395">
        <v>0</v>
      </c>
    </row>
    <row r="222" spans="2:45" x14ac:dyDescent="0.25">
      <c r="B222" t="s">
        <v>101</v>
      </c>
      <c r="C222" s="395">
        <v>2.15545786391046E-2</v>
      </c>
      <c r="D222" s="395">
        <v>1.46335746283856E-2</v>
      </c>
      <c r="E222" s="395">
        <v>2.8286662167204501E-2</v>
      </c>
      <c r="F222" s="395"/>
      <c r="G222" s="395">
        <v>3.7911138627524599E-2</v>
      </c>
      <c r="H222" s="395">
        <v>4.9662440622635903E-2</v>
      </c>
      <c r="I222" s="395">
        <v>1.2589492259672101E-2</v>
      </c>
      <c r="J222" s="395">
        <v>9.2683281841975801E-3</v>
      </c>
      <c r="K222" s="395">
        <v>3.0355285111605401E-2</v>
      </c>
      <c r="L222" s="395">
        <v>6.89098671965193E-3</v>
      </c>
      <c r="M222" s="395"/>
      <c r="N222" s="395">
        <v>6.4984673015959001E-3</v>
      </c>
      <c r="O222" s="395">
        <v>2.7127461093844899E-2</v>
      </c>
      <c r="P222" s="395">
        <v>3.45414621451672E-2</v>
      </c>
      <c r="Q222" s="395">
        <v>2.1014938658096699E-2</v>
      </c>
      <c r="R222" s="395"/>
      <c r="S222" s="395">
        <v>2.8802201677367599E-2</v>
      </c>
      <c r="T222" s="395">
        <v>0</v>
      </c>
      <c r="U222" s="395">
        <v>0</v>
      </c>
      <c r="V222" s="395">
        <v>0</v>
      </c>
      <c r="W222" s="395">
        <v>4.7422878908079703E-2</v>
      </c>
      <c r="X222" s="395">
        <v>2.5241088861145199E-2</v>
      </c>
      <c r="Y222" s="395">
        <v>5.09390396105504E-2</v>
      </c>
      <c r="Z222" s="395">
        <v>7.3368635284835407E-2</v>
      </c>
      <c r="AA222" s="395">
        <v>1.8022333867445402E-2</v>
      </c>
      <c r="AB222" s="395">
        <v>3.28464024993389E-2</v>
      </c>
      <c r="AC222" s="395">
        <v>0</v>
      </c>
      <c r="AD222" s="395">
        <v>0</v>
      </c>
      <c r="AE222" s="395"/>
      <c r="AF222" s="395">
        <v>2.01826861331902E-2</v>
      </c>
      <c r="AG222" s="395">
        <v>2.6302723327162499E-2</v>
      </c>
      <c r="AH222" s="395">
        <v>1.2035518702070201E-2</v>
      </c>
      <c r="AI222" s="395">
        <v>2.7013444646605801E-2</v>
      </c>
      <c r="AJ222" s="395">
        <v>2.7559406465965001E-2</v>
      </c>
      <c r="AK222" s="395">
        <v>0</v>
      </c>
      <c r="AL222" s="395"/>
      <c r="AM222" s="395">
        <v>8.0765137983921896E-3</v>
      </c>
      <c r="AN222" s="395">
        <v>3.1817290820237501E-2</v>
      </c>
      <c r="AO222" s="395">
        <v>3.8186927266663E-2</v>
      </c>
      <c r="AP222" s="395"/>
      <c r="AQ222" s="395">
        <v>1.1074996128722101E-2</v>
      </c>
      <c r="AR222" s="395">
        <v>3.0374348150929101E-2</v>
      </c>
      <c r="AS222" s="395">
        <v>0</v>
      </c>
    </row>
    <row r="223" spans="2:45" x14ac:dyDescent="0.25">
      <c r="C223" s="395"/>
      <c r="D223" s="395"/>
      <c r="E223" s="395"/>
      <c r="F223" s="395"/>
      <c r="G223" s="395"/>
      <c r="H223" s="395"/>
      <c r="I223" s="395"/>
      <c r="J223" s="395"/>
      <c r="K223" s="395"/>
      <c r="L223" s="395"/>
      <c r="M223" s="395"/>
      <c r="N223" s="395"/>
      <c r="O223" s="395"/>
      <c r="P223" s="395"/>
      <c r="Q223" s="395"/>
      <c r="R223" s="395"/>
      <c r="S223" s="395"/>
      <c r="T223" s="395"/>
      <c r="U223" s="395"/>
      <c r="V223" s="395"/>
      <c r="W223" s="395"/>
      <c r="X223" s="395"/>
      <c r="Y223" s="395"/>
      <c r="Z223" s="395"/>
      <c r="AA223" s="395"/>
      <c r="AB223" s="395"/>
      <c r="AC223" s="395"/>
      <c r="AD223" s="395"/>
      <c r="AE223" s="395"/>
      <c r="AF223" s="395"/>
      <c r="AG223" s="395"/>
      <c r="AH223" s="395"/>
      <c r="AI223" s="395"/>
      <c r="AJ223" s="395"/>
      <c r="AK223" s="395"/>
      <c r="AL223" s="395"/>
      <c r="AM223" s="395"/>
      <c r="AN223" s="395"/>
      <c r="AO223" s="395"/>
      <c r="AP223" s="395"/>
      <c r="AQ223" s="395"/>
      <c r="AR223" s="395"/>
      <c r="AS223" s="395"/>
    </row>
    <row r="224" spans="2:45" x14ac:dyDescent="0.25">
      <c r="B224" s="2" t="s">
        <v>195</v>
      </c>
      <c r="C224" s="395"/>
      <c r="D224" s="395"/>
      <c r="E224" s="395"/>
      <c r="F224" s="395"/>
      <c r="G224" s="395"/>
      <c r="H224" s="395"/>
      <c r="I224" s="395"/>
      <c r="J224" s="395"/>
      <c r="K224" s="395"/>
      <c r="L224" s="395"/>
      <c r="M224" s="395"/>
      <c r="N224" s="395"/>
      <c r="O224" s="395"/>
      <c r="P224" s="395"/>
      <c r="Q224" s="395"/>
      <c r="R224" s="395"/>
      <c r="S224" s="395"/>
      <c r="T224" s="395"/>
      <c r="U224" s="395"/>
      <c r="V224" s="395"/>
      <c r="W224" s="395"/>
      <c r="X224" s="395"/>
      <c r="Y224" s="395"/>
      <c r="Z224" s="395"/>
      <c r="AA224" s="395"/>
      <c r="AB224" s="395"/>
      <c r="AC224" s="395"/>
      <c r="AD224" s="395"/>
      <c r="AE224" s="395"/>
      <c r="AF224" s="395"/>
      <c r="AG224" s="395"/>
      <c r="AH224" s="395"/>
      <c r="AI224" s="395"/>
      <c r="AJ224" s="395"/>
      <c r="AK224" s="395"/>
      <c r="AL224" s="395"/>
      <c r="AM224" s="395"/>
      <c r="AN224" s="395"/>
      <c r="AO224" s="395"/>
      <c r="AP224" s="395"/>
      <c r="AQ224" s="395"/>
      <c r="AR224" s="395"/>
      <c r="AS224" s="395"/>
    </row>
    <row r="225" spans="2:45" x14ac:dyDescent="0.25">
      <c r="B225" s="394" t="s">
        <v>68</v>
      </c>
      <c r="C225" s="395"/>
      <c r="D225" s="395"/>
      <c r="E225" s="395"/>
      <c r="F225" s="395"/>
      <c r="G225" s="395"/>
      <c r="H225" s="395"/>
      <c r="I225" s="395"/>
      <c r="J225" s="395"/>
      <c r="K225" s="395"/>
      <c r="L225" s="395"/>
      <c r="M225" s="395"/>
      <c r="N225" s="395"/>
      <c r="O225" s="395"/>
      <c r="P225" s="395"/>
      <c r="Q225" s="395"/>
      <c r="R225" s="395"/>
      <c r="S225" s="395"/>
      <c r="T225" s="395"/>
      <c r="U225" s="395"/>
      <c r="V225" s="395"/>
      <c r="W225" s="395"/>
      <c r="X225" s="395"/>
      <c r="Y225" s="395"/>
      <c r="Z225" s="395"/>
      <c r="AA225" s="395"/>
      <c r="AB225" s="395"/>
      <c r="AC225" s="395"/>
      <c r="AD225" s="395"/>
      <c r="AE225" s="395"/>
      <c r="AF225" s="395"/>
      <c r="AG225" s="395"/>
      <c r="AH225" s="395"/>
      <c r="AI225" s="395"/>
      <c r="AJ225" s="395"/>
      <c r="AK225" s="395"/>
      <c r="AL225" s="395"/>
      <c r="AM225" s="395"/>
      <c r="AN225" s="395"/>
      <c r="AO225" s="395"/>
      <c r="AP225" s="395"/>
      <c r="AQ225" s="395"/>
      <c r="AR225" s="395"/>
      <c r="AS225" s="395"/>
    </row>
    <row r="226" spans="2:45" x14ac:dyDescent="0.25">
      <c r="B226" t="s">
        <v>188</v>
      </c>
      <c r="C226" s="395">
        <v>3.2115216805962403E-2</v>
      </c>
      <c r="D226" s="395">
        <v>3.7613906127998399E-2</v>
      </c>
      <c r="E226" s="395">
        <v>2.71255296668464E-2</v>
      </c>
      <c r="F226" s="395"/>
      <c r="G226" s="395">
        <v>3.91456564424996E-2</v>
      </c>
      <c r="H226" s="395">
        <v>4.1674905959635702E-2</v>
      </c>
      <c r="I226" s="395">
        <v>5.6630402136012399E-2</v>
      </c>
      <c r="J226" s="395">
        <v>2.95508573019032E-2</v>
      </c>
      <c r="K226" s="395">
        <v>2.8204466854412601E-2</v>
      </c>
      <c r="L226" s="395">
        <v>4.5147308688501201E-3</v>
      </c>
      <c r="M226" s="395"/>
      <c r="N226" s="395">
        <v>2.5929105318263299E-2</v>
      </c>
      <c r="O226" s="395">
        <v>2.1826255260134E-2</v>
      </c>
      <c r="P226" s="395">
        <v>4.6552546748167403E-2</v>
      </c>
      <c r="Q226" s="395">
        <v>3.3165756745148302E-2</v>
      </c>
      <c r="R226" s="395"/>
      <c r="S226" s="395">
        <v>0.106917479391823</v>
      </c>
      <c r="T226" s="395">
        <v>3.94257043878408E-2</v>
      </c>
      <c r="U226" s="395">
        <v>0</v>
      </c>
      <c r="V226" s="395">
        <v>0</v>
      </c>
      <c r="W226" s="395">
        <v>1.50560165603679E-2</v>
      </c>
      <c r="X226" s="395">
        <v>1.4430921071606E-2</v>
      </c>
      <c r="Y226" s="395">
        <v>0</v>
      </c>
      <c r="Z226" s="395">
        <v>2.4523617004728201E-2</v>
      </c>
      <c r="AA226" s="395">
        <v>5.8507007815329498E-2</v>
      </c>
      <c r="AB226" s="395">
        <v>0</v>
      </c>
      <c r="AC226" s="395">
        <v>2.0488509523210699E-2</v>
      </c>
      <c r="AD226" s="395">
        <v>3.3428329507214798E-2</v>
      </c>
      <c r="AE226" s="395"/>
      <c r="AF226" s="395">
        <v>9.5214925863875297E-2</v>
      </c>
      <c r="AG226" s="395">
        <v>1.4085271834494499E-2</v>
      </c>
      <c r="AH226" s="395">
        <v>2.68036415339356E-2</v>
      </c>
      <c r="AI226" s="395">
        <v>1.0497452180075299E-2</v>
      </c>
      <c r="AJ226" s="395">
        <v>1.7117979081716701E-2</v>
      </c>
      <c r="AK226" s="395">
        <v>1.3099040365678299E-2</v>
      </c>
      <c r="AL226" s="395"/>
      <c r="AM226" s="395">
        <v>2.41649071412488E-2</v>
      </c>
      <c r="AN226" s="395">
        <v>3.9482815424559399E-2</v>
      </c>
      <c r="AO226" s="395">
        <v>3.9943541157002403E-2</v>
      </c>
      <c r="AP226" s="395"/>
      <c r="AQ226" s="395">
        <v>3.8211273782991002E-2</v>
      </c>
      <c r="AR226" s="395">
        <v>2.92364481369729E-2</v>
      </c>
      <c r="AS226" s="395">
        <v>3.3469413426026703E-2</v>
      </c>
    </row>
    <row r="227" spans="2:45" x14ac:dyDescent="0.25">
      <c r="B227" t="s">
        <v>189</v>
      </c>
      <c r="C227" s="395">
        <v>4.5564175604998702E-2</v>
      </c>
      <c r="D227" s="395">
        <v>4.8946916445920301E-2</v>
      </c>
      <c r="E227" s="395">
        <v>4.0644257414740703E-2</v>
      </c>
      <c r="F227" s="395"/>
      <c r="G227" s="395">
        <v>9.3418234373477599E-2</v>
      </c>
      <c r="H227" s="395">
        <v>6.5218802515096694E-2</v>
      </c>
      <c r="I227" s="395">
        <v>3.1702343165236103E-2</v>
      </c>
      <c r="J227" s="395">
        <v>3.4942296574110403E-2</v>
      </c>
      <c r="K227" s="395">
        <v>2.2014020276661699E-2</v>
      </c>
      <c r="L227" s="395">
        <v>3.3031658770900099E-2</v>
      </c>
      <c r="M227" s="395"/>
      <c r="N227" s="395">
        <v>5.60478441440906E-2</v>
      </c>
      <c r="O227" s="395">
        <v>3.4301772391918998E-2</v>
      </c>
      <c r="P227" s="395">
        <v>4.3482781185394698E-2</v>
      </c>
      <c r="Q227" s="395">
        <v>4.8503609089376301E-2</v>
      </c>
      <c r="R227" s="395"/>
      <c r="S227" s="395">
        <v>8.8563622027695493E-2</v>
      </c>
      <c r="T227" s="395">
        <v>5.3018183649806101E-2</v>
      </c>
      <c r="U227" s="395">
        <v>5.5185050976083401E-2</v>
      </c>
      <c r="V227" s="395">
        <v>0</v>
      </c>
      <c r="W227" s="395">
        <v>5.64060105069637E-2</v>
      </c>
      <c r="X227" s="395">
        <v>7.6865791299672803E-2</v>
      </c>
      <c r="Y227" s="395">
        <v>2.47017376020583E-2</v>
      </c>
      <c r="Z227" s="395">
        <v>4.8715998580617002E-2</v>
      </c>
      <c r="AA227" s="395">
        <v>4.2530096979729502E-2</v>
      </c>
      <c r="AB227" s="395">
        <v>1.3406491994553999E-2</v>
      </c>
      <c r="AC227" s="395">
        <v>0</v>
      </c>
      <c r="AD227" s="395">
        <v>3.3074083743735501E-2</v>
      </c>
      <c r="AE227" s="395"/>
      <c r="AF227" s="395">
        <v>7.54290317119682E-2</v>
      </c>
      <c r="AG227" s="395">
        <v>5.043379302809E-2</v>
      </c>
      <c r="AH227" s="395">
        <v>3.3523867820811001E-2</v>
      </c>
      <c r="AI227" s="395">
        <v>3.5491063340459199E-2</v>
      </c>
      <c r="AJ227" s="395">
        <v>2.6738013027520598E-2</v>
      </c>
      <c r="AK227" s="395">
        <v>1.7507804875901999E-2</v>
      </c>
      <c r="AL227" s="395"/>
      <c r="AM227" s="395">
        <v>2.8806032139338401E-2</v>
      </c>
      <c r="AN227" s="395">
        <v>5.6119678116893799E-2</v>
      </c>
      <c r="AO227" s="395">
        <v>5.4690375143922998E-2</v>
      </c>
      <c r="AP227" s="395"/>
      <c r="AQ227" s="395">
        <v>4.0393625111292998E-2</v>
      </c>
      <c r="AR227" s="395">
        <v>6.0193082829842502E-2</v>
      </c>
      <c r="AS227" s="395">
        <v>8.9803768716592403E-2</v>
      </c>
    </row>
    <row r="228" spans="2:45" x14ac:dyDescent="0.25">
      <c r="B228" t="s">
        <v>190</v>
      </c>
      <c r="C228" s="395">
        <v>0.17037467309918</v>
      </c>
      <c r="D228" s="395">
        <v>0.180023322388386</v>
      </c>
      <c r="E228" s="395">
        <v>0.16296703776791899</v>
      </c>
      <c r="F228" s="395"/>
      <c r="G228" s="395">
        <v>0.251173915748993</v>
      </c>
      <c r="H228" s="395">
        <v>0.27570562893320499</v>
      </c>
      <c r="I228" s="395">
        <v>0.16361689094728701</v>
      </c>
      <c r="J228" s="395">
        <v>0.13380742382524499</v>
      </c>
      <c r="K228" s="395">
        <v>0.10776611052254199</v>
      </c>
      <c r="L228" s="395">
        <v>0.106871834126229</v>
      </c>
      <c r="M228" s="395"/>
      <c r="N228" s="395">
        <v>0.16328672947831599</v>
      </c>
      <c r="O228" s="395">
        <v>0.18482484595239901</v>
      </c>
      <c r="P228" s="395">
        <v>0.212264014412157</v>
      </c>
      <c r="Q228" s="395">
        <v>0.12903022465032701</v>
      </c>
      <c r="R228" s="395"/>
      <c r="S228" s="395">
        <v>0.268415892190627</v>
      </c>
      <c r="T228" s="395">
        <v>0.16937241531505201</v>
      </c>
      <c r="U228" s="395">
        <v>0.10251521470249</v>
      </c>
      <c r="V228" s="395">
        <v>9.4255048636403702E-2</v>
      </c>
      <c r="W228" s="395">
        <v>0.14105055064434199</v>
      </c>
      <c r="X228" s="395">
        <v>0.14873494452681399</v>
      </c>
      <c r="Y228" s="395">
        <v>0.18007125022453699</v>
      </c>
      <c r="Z228" s="395">
        <v>9.3686457365596706E-2</v>
      </c>
      <c r="AA228" s="395">
        <v>0.217844302258903</v>
      </c>
      <c r="AB228" s="395">
        <v>0.169424179056017</v>
      </c>
      <c r="AC228" s="395">
        <v>0.18276268959509201</v>
      </c>
      <c r="AD228" s="395">
        <v>0.145827609000346</v>
      </c>
      <c r="AE228" s="395"/>
      <c r="AF228" s="395">
        <v>0.23190356191449599</v>
      </c>
      <c r="AG228" s="395">
        <v>0.152599571159171</v>
      </c>
      <c r="AH228" s="395">
        <v>0.26371672324281498</v>
      </c>
      <c r="AI228" s="395">
        <v>0.16055314095165299</v>
      </c>
      <c r="AJ228" s="395">
        <v>3.5921539247036498E-2</v>
      </c>
      <c r="AK228" s="395">
        <v>9.4419858778696297E-2</v>
      </c>
      <c r="AL228" s="395"/>
      <c r="AM228" s="395">
        <v>0.13144296465639199</v>
      </c>
      <c r="AN228" s="395">
        <v>0.20785617554814201</v>
      </c>
      <c r="AO228" s="395">
        <v>0.18577058261194501</v>
      </c>
      <c r="AP228" s="395"/>
      <c r="AQ228" s="395">
        <v>0.13263153974498701</v>
      </c>
      <c r="AR228" s="395">
        <v>0.19889787277571999</v>
      </c>
      <c r="AS228" s="395">
        <v>0.20433434687927199</v>
      </c>
    </row>
    <row r="229" spans="2:45" x14ac:dyDescent="0.25">
      <c r="B229" t="s">
        <v>191</v>
      </c>
      <c r="C229" s="395">
        <v>0.25153850330842997</v>
      </c>
      <c r="D229" s="395">
        <v>0.26680975910346499</v>
      </c>
      <c r="E229" s="395">
        <v>0.23373948971927899</v>
      </c>
      <c r="F229" s="395"/>
      <c r="G229" s="395">
        <v>0.24656969485494801</v>
      </c>
      <c r="H229" s="395">
        <v>0.25257362174791997</v>
      </c>
      <c r="I229" s="395">
        <v>0.21276920727984</v>
      </c>
      <c r="J229" s="395">
        <v>0.31504322287743602</v>
      </c>
      <c r="K229" s="395">
        <v>0.218937830892207</v>
      </c>
      <c r="L229" s="395">
        <v>0.255863011916655</v>
      </c>
      <c r="M229" s="395"/>
      <c r="N229" s="395">
        <v>0.294644826813311</v>
      </c>
      <c r="O229" s="395">
        <v>0.244027349685383</v>
      </c>
      <c r="P229" s="395">
        <v>0.248560178916303</v>
      </c>
      <c r="Q229" s="395">
        <v>0.21956869444459101</v>
      </c>
      <c r="R229" s="395"/>
      <c r="S229" s="395">
        <v>0.21691798060772499</v>
      </c>
      <c r="T229" s="395">
        <v>0.27479014683359099</v>
      </c>
      <c r="U229" s="395">
        <v>0.232570896574331</v>
      </c>
      <c r="V229" s="395">
        <v>0.222389505405547</v>
      </c>
      <c r="W229" s="395">
        <v>0.30284319991277298</v>
      </c>
      <c r="X229" s="395">
        <v>0.28112735617166201</v>
      </c>
      <c r="Y229" s="395">
        <v>0.299692211115348</v>
      </c>
      <c r="Z229" s="395">
        <v>0.35004801641539701</v>
      </c>
      <c r="AA229" s="395">
        <v>0.24936552063037501</v>
      </c>
      <c r="AB229" s="395">
        <v>0.202835338204958</v>
      </c>
      <c r="AC229" s="395">
        <v>0.10536835946545001</v>
      </c>
      <c r="AD229" s="395">
        <v>0.36536349446169403</v>
      </c>
      <c r="AE229" s="395"/>
      <c r="AF229" s="395">
        <v>0.270755431336204</v>
      </c>
      <c r="AG229" s="395">
        <v>0.27374953811153702</v>
      </c>
      <c r="AH229" s="395">
        <v>0.29662829061524898</v>
      </c>
      <c r="AI229" s="395">
        <v>0.23413663593188</v>
      </c>
      <c r="AJ229" s="395">
        <v>0.159265747315877</v>
      </c>
      <c r="AK229" s="395">
        <v>0.19302094032370001</v>
      </c>
      <c r="AL229" s="395"/>
      <c r="AM229" s="395">
        <v>0.27151141429602299</v>
      </c>
      <c r="AN229" s="395">
        <v>0.24827343189449999</v>
      </c>
      <c r="AO229" s="395">
        <v>0.17288682554061299</v>
      </c>
      <c r="AP229" s="395"/>
      <c r="AQ229" s="395">
        <v>0.26363344077183298</v>
      </c>
      <c r="AR229" s="395">
        <v>0.25557843355628901</v>
      </c>
      <c r="AS229" s="395">
        <v>0.191629471528906</v>
      </c>
    </row>
    <row r="230" spans="2:45" x14ac:dyDescent="0.25">
      <c r="B230" t="s">
        <v>192</v>
      </c>
      <c r="C230" s="395">
        <v>0.257159555136732</v>
      </c>
      <c r="D230" s="395">
        <v>0.235535799655231</v>
      </c>
      <c r="E230" s="395">
        <v>0.28131448388342301</v>
      </c>
      <c r="F230" s="395"/>
      <c r="G230" s="395">
        <v>0.198384939318064</v>
      </c>
      <c r="H230" s="395">
        <v>0.19583477696507301</v>
      </c>
      <c r="I230" s="395">
        <v>0.27470583058328601</v>
      </c>
      <c r="J230" s="395">
        <v>0.27284008530175902</v>
      </c>
      <c r="K230" s="395">
        <v>0.331149788898355</v>
      </c>
      <c r="L230" s="395">
        <v>0.27042370064564702</v>
      </c>
      <c r="M230" s="395"/>
      <c r="N230" s="395">
        <v>0.24483705965650601</v>
      </c>
      <c r="O230" s="395">
        <v>0.24851601356491701</v>
      </c>
      <c r="P230" s="395">
        <v>0.24898757662874399</v>
      </c>
      <c r="Q230" s="395">
        <v>0.28641497006703298</v>
      </c>
      <c r="R230" s="395"/>
      <c r="S230" s="395">
        <v>0.17944661885061</v>
      </c>
      <c r="T230" s="395">
        <v>0.23523670559307699</v>
      </c>
      <c r="U230" s="395">
        <v>0.315159186825404</v>
      </c>
      <c r="V230" s="395">
        <v>0.26193484569150599</v>
      </c>
      <c r="W230" s="395">
        <v>0.261986938310587</v>
      </c>
      <c r="X230" s="395">
        <v>0.249690559005533</v>
      </c>
      <c r="Y230" s="395">
        <v>0.322997942435644</v>
      </c>
      <c r="Z230" s="395">
        <v>0.30588718096581102</v>
      </c>
      <c r="AA230" s="395">
        <v>0.25410376584443201</v>
      </c>
      <c r="AB230" s="395">
        <v>0.25694162387778402</v>
      </c>
      <c r="AC230" s="395">
        <v>0.30773852492052001</v>
      </c>
      <c r="AD230" s="395">
        <v>0.24665046020696099</v>
      </c>
      <c r="AE230" s="395"/>
      <c r="AF230" s="395">
        <v>0.21588959574841701</v>
      </c>
      <c r="AG230" s="395">
        <v>0.31274881149105699</v>
      </c>
      <c r="AH230" s="395">
        <v>0.218204680710823</v>
      </c>
      <c r="AI230" s="395">
        <v>0.25098018655980697</v>
      </c>
      <c r="AJ230" s="395">
        <v>0.25281932770372201</v>
      </c>
      <c r="AK230" s="395">
        <v>0.25430303560008399</v>
      </c>
      <c r="AL230" s="395"/>
      <c r="AM230" s="395">
        <v>0.258820045571239</v>
      </c>
      <c r="AN230" s="395">
        <v>0.27038391281381602</v>
      </c>
      <c r="AO230" s="395">
        <v>0.178048751937157</v>
      </c>
      <c r="AP230" s="395"/>
      <c r="AQ230" s="395">
        <v>0.26869634368468298</v>
      </c>
      <c r="AR230" s="395">
        <v>0.276137388717417</v>
      </c>
      <c r="AS230" s="395">
        <v>0.35371631811446003</v>
      </c>
    </row>
    <row r="231" spans="2:45" x14ac:dyDescent="0.25">
      <c r="B231" t="s">
        <v>193</v>
      </c>
      <c r="C231" s="395">
        <v>0.13117879433517701</v>
      </c>
      <c r="D231" s="395">
        <v>0.141676586326271</v>
      </c>
      <c r="E231" s="395">
        <v>0.122478655723261</v>
      </c>
      <c r="F231" s="395"/>
      <c r="G231" s="395">
        <v>6.6700886548296895E-2</v>
      </c>
      <c r="H231" s="395">
        <v>0.104257406785196</v>
      </c>
      <c r="I231" s="395">
        <v>0.14784511316339699</v>
      </c>
      <c r="J231" s="395">
        <v>0.13282942433885001</v>
      </c>
      <c r="K231" s="395">
        <v>0.167481214685576</v>
      </c>
      <c r="L231" s="395">
        <v>0.15718957714927501</v>
      </c>
      <c r="M231" s="395"/>
      <c r="N231" s="395">
        <v>0.13170997024637601</v>
      </c>
      <c r="O231" s="395">
        <v>0.143884108717623</v>
      </c>
      <c r="P231" s="395">
        <v>8.0342541724091596E-2</v>
      </c>
      <c r="Q231" s="395">
        <v>0.16409469679063399</v>
      </c>
      <c r="R231" s="395"/>
      <c r="S231" s="395">
        <v>9.9757745197654193E-2</v>
      </c>
      <c r="T231" s="395">
        <v>0.12877534556300699</v>
      </c>
      <c r="U231" s="395">
        <v>0.20239139495696301</v>
      </c>
      <c r="V231" s="395">
        <v>0.20024111570957601</v>
      </c>
      <c r="W231" s="395">
        <v>0.130616375671048</v>
      </c>
      <c r="X231" s="395">
        <v>0.118051796225244</v>
      </c>
      <c r="Y231" s="395">
        <v>4.7479818792389099E-2</v>
      </c>
      <c r="Z231" s="395">
        <v>7.8334238741586695E-2</v>
      </c>
      <c r="AA231" s="395">
        <v>6.3796858957368099E-2</v>
      </c>
      <c r="AB231" s="395">
        <v>0.17690994752143599</v>
      </c>
      <c r="AC231" s="395">
        <v>0.27399942075704098</v>
      </c>
      <c r="AD231" s="395">
        <v>0.103637723396257</v>
      </c>
      <c r="AE231" s="395"/>
      <c r="AF231" s="395">
        <v>5.9466840027701202E-2</v>
      </c>
      <c r="AG231" s="395">
        <v>0.134125344471858</v>
      </c>
      <c r="AH231" s="395">
        <v>4.5596332793373003E-2</v>
      </c>
      <c r="AI231" s="395">
        <v>0.13928663417114101</v>
      </c>
      <c r="AJ231" s="395">
        <v>0.290398494571731</v>
      </c>
      <c r="AK231" s="395">
        <v>0.25196512597493798</v>
      </c>
      <c r="AL231" s="395"/>
      <c r="AM231" s="395">
        <v>0.14603545610008301</v>
      </c>
      <c r="AN231" s="395">
        <v>0.114878450364839</v>
      </c>
      <c r="AO231" s="395">
        <v>0.18816016128956201</v>
      </c>
      <c r="AP231" s="395"/>
      <c r="AQ231" s="395">
        <v>0.14521808880530701</v>
      </c>
      <c r="AR231" s="395">
        <v>0.107907021832866</v>
      </c>
      <c r="AS231" s="395">
        <v>2.6958763767192698E-2</v>
      </c>
    </row>
    <row r="232" spans="2:45" x14ac:dyDescent="0.25">
      <c r="B232" t="s">
        <v>194</v>
      </c>
      <c r="C232" s="395">
        <v>7.7875751696683801E-2</v>
      </c>
      <c r="D232" s="395">
        <v>6.3592257657811402E-2</v>
      </c>
      <c r="E232" s="395">
        <v>9.2743780291095507E-2</v>
      </c>
      <c r="F232" s="395"/>
      <c r="G232" s="395">
        <v>2.6728516971210502E-2</v>
      </c>
      <c r="H232" s="395">
        <v>3.1497080517688E-2</v>
      </c>
      <c r="I232" s="395">
        <v>6.3528963536805302E-2</v>
      </c>
      <c r="J232" s="395">
        <v>6.7826699122184905E-2</v>
      </c>
      <c r="K232" s="395">
        <v>0.11074725306482899</v>
      </c>
      <c r="L232" s="395">
        <v>0.147678528360839</v>
      </c>
      <c r="M232" s="395"/>
      <c r="N232" s="395">
        <v>5.8833296412103699E-2</v>
      </c>
      <c r="O232" s="395">
        <v>9.0360596101642696E-2</v>
      </c>
      <c r="P232" s="395">
        <v>8.7150231598266806E-2</v>
      </c>
      <c r="Q232" s="395">
        <v>7.0936399513075496E-2</v>
      </c>
      <c r="R232" s="395"/>
      <c r="S232" s="395">
        <v>1.28446777576994E-2</v>
      </c>
      <c r="T232" s="395">
        <v>6.5026498823007997E-2</v>
      </c>
      <c r="U232" s="395">
        <v>6.9611074054878902E-2</v>
      </c>
      <c r="V232" s="395">
        <v>0.14828765071723099</v>
      </c>
      <c r="W232" s="395">
        <v>6.0873846346559103E-2</v>
      </c>
      <c r="X232" s="395">
        <v>7.1770378330633197E-2</v>
      </c>
      <c r="Y232" s="395">
        <v>8.8600814249844506E-2</v>
      </c>
      <c r="Z232" s="395">
        <v>9.8804490926262797E-2</v>
      </c>
      <c r="AA232" s="395">
        <v>8.71137847817611E-2</v>
      </c>
      <c r="AB232" s="395">
        <v>0.150685838971435</v>
      </c>
      <c r="AC232" s="395">
        <v>6.5642861429270505E-2</v>
      </c>
      <c r="AD232" s="395">
        <v>3.5009540911982599E-2</v>
      </c>
      <c r="AE232" s="395"/>
      <c r="AF232" s="395">
        <v>1.77258606281048E-2</v>
      </c>
      <c r="AG232" s="395">
        <v>4.1874369825920098E-2</v>
      </c>
      <c r="AH232" s="395">
        <v>5.1864937004133103E-2</v>
      </c>
      <c r="AI232" s="395">
        <v>0.11963730707437099</v>
      </c>
      <c r="AJ232" s="395">
        <v>0.20047463566406701</v>
      </c>
      <c r="AK232" s="395">
        <v>0.162000870391829</v>
      </c>
      <c r="AL232" s="395"/>
      <c r="AM232" s="395">
        <v>0.115131144298383</v>
      </c>
      <c r="AN232" s="395">
        <v>5.3984072001522103E-2</v>
      </c>
      <c r="AO232" s="395">
        <v>5.4584568600665601E-2</v>
      </c>
      <c r="AP232" s="395"/>
      <c r="AQ232" s="395">
        <v>7.9324971038496297E-2</v>
      </c>
      <c r="AR232" s="395">
        <v>5.5321905037008699E-2</v>
      </c>
      <c r="AS232" s="395">
        <v>7.5376846212032403E-2</v>
      </c>
    </row>
    <row r="233" spans="2:45" x14ac:dyDescent="0.25">
      <c r="B233" t="s">
        <v>85</v>
      </c>
      <c r="C233" s="395">
        <v>3.4193330012836698E-2</v>
      </c>
      <c r="D233" s="395">
        <v>2.5801452294917201E-2</v>
      </c>
      <c r="E233" s="395">
        <v>3.8986765533435497E-2</v>
      </c>
      <c r="F233" s="395"/>
      <c r="G233" s="395">
        <v>7.7878155742511099E-2</v>
      </c>
      <c r="H233" s="395">
        <v>3.3237776576186602E-2</v>
      </c>
      <c r="I233" s="395">
        <v>4.9201249188136197E-2</v>
      </c>
      <c r="J233" s="395">
        <v>1.31599906585111E-2</v>
      </c>
      <c r="K233" s="395">
        <v>1.3699314805416399E-2</v>
      </c>
      <c r="L233" s="395">
        <v>2.4426958161604801E-2</v>
      </c>
      <c r="M233" s="395"/>
      <c r="N233" s="395">
        <v>2.4711167931033898E-2</v>
      </c>
      <c r="O233" s="395">
        <v>3.2259058325981901E-2</v>
      </c>
      <c r="P233" s="395">
        <v>3.2660128786875499E-2</v>
      </c>
      <c r="Q233" s="395">
        <v>4.82856486998159E-2</v>
      </c>
      <c r="R233" s="395"/>
      <c r="S233" s="395">
        <v>2.7135983976165502E-2</v>
      </c>
      <c r="T233" s="395">
        <v>3.4354999834617497E-2</v>
      </c>
      <c r="U233" s="395">
        <v>2.2567181909849399E-2</v>
      </c>
      <c r="V233" s="395">
        <v>7.2891833839736797E-2</v>
      </c>
      <c r="W233" s="395">
        <v>3.1167062047359601E-2</v>
      </c>
      <c r="X233" s="395">
        <v>3.9328253368835199E-2</v>
      </c>
      <c r="Y233" s="395">
        <v>3.6456225580179899E-2</v>
      </c>
      <c r="Z233" s="395">
        <v>0</v>
      </c>
      <c r="AA233" s="395">
        <v>2.6738662732101699E-2</v>
      </c>
      <c r="AB233" s="395">
        <v>2.97965803738163E-2</v>
      </c>
      <c r="AC233" s="395">
        <v>4.39996343094161E-2</v>
      </c>
      <c r="AD233" s="395">
        <v>3.7008758771809001E-2</v>
      </c>
      <c r="AE233" s="395"/>
      <c r="AF233" s="395">
        <v>3.3614752769233799E-2</v>
      </c>
      <c r="AG233" s="395">
        <v>2.0383300077872001E-2</v>
      </c>
      <c r="AH233" s="395">
        <v>6.3661526278860001E-2</v>
      </c>
      <c r="AI233" s="395">
        <v>4.94175797906133E-2</v>
      </c>
      <c r="AJ233" s="395">
        <v>1.7264263388328999E-2</v>
      </c>
      <c r="AK233" s="395">
        <v>1.36833236891715E-2</v>
      </c>
      <c r="AL233" s="395"/>
      <c r="AM233" s="395">
        <v>2.4088035797293E-2</v>
      </c>
      <c r="AN233" s="395">
        <v>9.0214638357275605E-3</v>
      </c>
      <c r="AO233" s="395">
        <v>0.12591519371913301</v>
      </c>
      <c r="AP233" s="395"/>
      <c r="AQ233" s="395">
        <v>3.1890717060411099E-2</v>
      </c>
      <c r="AR233" s="395">
        <v>1.6727847113884101E-2</v>
      </c>
      <c r="AS233" s="395">
        <v>2.4711071355518099E-2</v>
      </c>
    </row>
    <row r="234" spans="2:45" x14ac:dyDescent="0.25">
      <c r="C234" s="395"/>
      <c r="D234" s="395"/>
      <c r="E234" s="395"/>
      <c r="F234" s="395"/>
      <c r="G234" s="395"/>
      <c r="H234" s="395"/>
      <c r="I234" s="395"/>
      <c r="J234" s="395"/>
      <c r="K234" s="395"/>
      <c r="L234" s="395"/>
      <c r="M234" s="395"/>
      <c r="N234" s="395"/>
      <c r="O234" s="395"/>
      <c r="P234" s="395"/>
      <c r="Q234" s="395"/>
      <c r="R234" s="395"/>
      <c r="S234" s="395"/>
      <c r="T234" s="395"/>
      <c r="U234" s="395"/>
      <c r="V234" s="395"/>
      <c r="W234" s="395"/>
      <c r="X234" s="395"/>
      <c r="Y234" s="395"/>
      <c r="Z234" s="395"/>
      <c r="AA234" s="395"/>
      <c r="AB234" s="395"/>
      <c r="AC234" s="395"/>
      <c r="AD234" s="395"/>
      <c r="AE234" s="395"/>
      <c r="AF234" s="395"/>
      <c r="AG234" s="395"/>
      <c r="AH234" s="395"/>
      <c r="AI234" s="395"/>
      <c r="AJ234" s="395"/>
      <c r="AK234" s="395"/>
      <c r="AL234" s="395"/>
      <c r="AM234" s="395"/>
      <c r="AN234" s="395"/>
      <c r="AO234" s="395"/>
      <c r="AP234" s="395"/>
      <c r="AQ234" s="395"/>
      <c r="AR234" s="395"/>
      <c r="AS234" s="395"/>
    </row>
    <row r="235" spans="2:45" x14ac:dyDescent="0.25">
      <c r="B235" s="2" t="s">
        <v>211</v>
      </c>
      <c r="C235" s="395"/>
      <c r="D235" s="395"/>
      <c r="E235" s="395"/>
      <c r="F235" s="395"/>
      <c r="G235" s="395"/>
      <c r="H235" s="395"/>
      <c r="I235" s="395"/>
      <c r="J235" s="395"/>
      <c r="K235" s="395"/>
      <c r="L235" s="395"/>
      <c r="M235" s="395"/>
      <c r="N235" s="395"/>
      <c r="O235" s="395"/>
      <c r="P235" s="395"/>
      <c r="Q235" s="395"/>
      <c r="R235" s="395"/>
      <c r="S235" s="395"/>
      <c r="T235" s="395"/>
      <c r="U235" s="395"/>
      <c r="V235" s="395"/>
      <c r="W235" s="395"/>
      <c r="X235" s="395"/>
      <c r="Y235" s="395"/>
      <c r="Z235" s="395"/>
      <c r="AA235" s="395"/>
      <c r="AB235" s="395"/>
      <c r="AC235" s="395"/>
      <c r="AD235" s="395"/>
      <c r="AE235" s="395"/>
      <c r="AF235" s="395"/>
      <c r="AG235" s="395"/>
      <c r="AH235" s="395"/>
      <c r="AI235" s="395"/>
      <c r="AJ235" s="395"/>
      <c r="AK235" s="395"/>
      <c r="AL235" s="395"/>
      <c r="AM235" s="395"/>
      <c r="AN235" s="395"/>
      <c r="AO235" s="395"/>
      <c r="AP235" s="395"/>
      <c r="AQ235" s="395"/>
      <c r="AR235" s="395"/>
      <c r="AS235" s="395"/>
    </row>
    <row r="236" spans="2:45" x14ac:dyDescent="0.25">
      <c r="B236" s="394" t="s">
        <v>68</v>
      </c>
      <c r="C236" s="395"/>
      <c r="D236" s="395"/>
      <c r="E236" s="395"/>
      <c r="F236" s="395"/>
      <c r="G236" s="395"/>
      <c r="H236" s="395"/>
      <c r="I236" s="395"/>
      <c r="J236" s="395"/>
      <c r="K236" s="395"/>
      <c r="L236" s="395"/>
      <c r="M236" s="395"/>
      <c r="N236" s="395"/>
      <c r="O236" s="395"/>
      <c r="P236" s="395"/>
      <c r="Q236" s="395"/>
      <c r="R236" s="395"/>
      <c r="S236" s="395"/>
      <c r="T236" s="395"/>
      <c r="U236" s="395"/>
      <c r="V236" s="395"/>
      <c r="W236" s="395"/>
      <c r="X236" s="395"/>
      <c r="Y236" s="395"/>
      <c r="Z236" s="395"/>
      <c r="AA236" s="395"/>
      <c r="AB236" s="395"/>
      <c r="AC236" s="395"/>
      <c r="AD236" s="395"/>
      <c r="AE236" s="395"/>
      <c r="AF236" s="395"/>
      <c r="AG236" s="395"/>
      <c r="AH236" s="395"/>
      <c r="AI236" s="395"/>
      <c r="AJ236" s="395"/>
      <c r="AK236" s="395"/>
      <c r="AL236" s="395"/>
      <c r="AM236" s="395"/>
      <c r="AN236" s="395"/>
      <c r="AO236" s="395"/>
      <c r="AP236" s="395"/>
      <c r="AQ236" s="395"/>
      <c r="AR236" s="395"/>
      <c r="AS236" s="395"/>
    </row>
    <row r="237" spans="2:45" x14ac:dyDescent="0.25">
      <c r="B237" t="s">
        <v>196</v>
      </c>
      <c r="C237" s="395">
        <v>0.49829606818821598</v>
      </c>
      <c r="D237" s="395">
        <v>0.47649141496874903</v>
      </c>
      <c r="E237" s="395">
        <v>0.51759597986677497</v>
      </c>
      <c r="F237" s="395"/>
      <c r="G237" s="395">
        <v>0.31852252198861197</v>
      </c>
      <c r="H237" s="395">
        <v>0.39135380275916798</v>
      </c>
      <c r="I237" s="395">
        <v>0.441518829739104</v>
      </c>
      <c r="J237" s="395">
        <v>0.59085638306090704</v>
      </c>
      <c r="K237" s="395">
        <v>0.55918676650092802</v>
      </c>
      <c r="L237" s="395">
        <v>0.63625870264461004</v>
      </c>
      <c r="M237" s="395"/>
      <c r="N237" s="395">
        <v>0.521800905900759</v>
      </c>
      <c r="O237" s="395">
        <v>0.51358740937496095</v>
      </c>
      <c r="P237" s="395">
        <v>0.452518992371786</v>
      </c>
      <c r="Q237" s="395">
        <v>0.49690317683163499</v>
      </c>
      <c r="R237" s="395"/>
      <c r="S237" s="395">
        <v>0.38114796777017801</v>
      </c>
      <c r="T237" s="395">
        <v>0.44887537248918902</v>
      </c>
      <c r="U237" s="395">
        <v>0.47382485500016103</v>
      </c>
      <c r="V237" s="395">
        <v>0.59123849338446299</v>
      </c>
      <c r="W237" s="395">
        <v>0.55489443361171298</v>
      </c>
      <c r="X237" s="395">
        <v>0.45495907090375898</v>
      </c>
      <c r="Y237" s="395">
        <v>0.44476670211407299</v>
      </c>
      <c r="Z237" s="395">
        <v>0.486998720181266</v>
      </c>
      <c r="AA237" s="395">
        <v>0.60921823917556905</v>
      </c>
      <c r="AB237" s="395">
        <v>0.47547878414382699</v>
      </c>
      <c r="AC237" s="395">
        <v>0.69217066955375695</v>
      </c>
      <c r="AD237" s="395">
        <v>0.53797946157523202</v>
      </c>
      <c r="AE237" s="395"/>
      <c r="AF237" s="395">
        <v>0.34204622258593698</v>
      </c>
      <c r="AG237" s="395">
        <v>0.53957883650796301</v>
      </c>
      <c r="AH237" s="395">
        <v>0.57386677494732596</v>
      </c>
      <c r="AI237" s="395">
        <v>0.54473382384439395</v>
      </c>
      <c r="AJ237" s="395">
        <v>0.52466048453594605</v>
      </c>
      <c r="AK237" s="395">
        <v>0.453274620653069</v>
      </c>
      <c r="AL237" s="395"/>
      <c r="AM237" s="395">
        <v>0.54645891520771595</v>
      </c>
      <c r="AN237" s="395">
        <v>0.497286648632629</v>
      </c>
      <c r="AO237" s="395">
        <v>0.35536500958908401</v>
      </c>
      <c r="AP237" s="395"/>
      <c r="AQ237" s="395">
        <v>0.53640830921393201</v>
      </c>
      <c r="AR237" s="395">
        <v>0.49648234416001602</v>
      </c>
      <c r="AS237" s="395">
        <v>0.43322635604549597</v>
      </c>
    </row>
    <row r="238" spans="2:45" x14ac:dyDescent="0.25">
      <c r="B238" t="s">
        <v>197</v>
      </c>
      <c r="C238" s="395">
        <v>0.10336779128958699</v>
      </c>
      <c r="D238" s="395">
        <v>0.112354435769115</v>
      </c>
      <c r="E238" s="395">
        <v>8.9805317393733597E-2</v>
      </c>
      <c r="F238" s="395"/>
      <c r="G238" s="395">
        <v>0.125573076063029</v>
      </c>
      <c r="H238" s="395">
        <v>0.138326842332855</v>
      </c>
      <c r="I238" s="395">
        <v>0.120571359415399</v>
      </c>
      <c r="J238" s="395">
        <v>0.106036887820511</v>
      </c>
      <c r="K238" s="395">
        <v>4.6670413497023097E-2</v>
      </c>
      <c r="L238" s="395">
        <v>8.1753409767642102E-2</v>
      </c>
      <c r="M238" s="395"/>
      <c r="N238" s="395">
        <v>0.117608356865171</v>
      </c>
      <c r="O238" s="395">
        <v>0.106005282593858</v>
      </c>
      <c r="P238" s="395">
        <v>0.102724314069574</v>
      </c>
      <c r="Q238" s="395">
        <v>8.7528491325616103E-2</v>
      </c>
      <c r="R238" s="395"/>
      <c r="S238" s="395">
        <v>0.108939606791583</v>
      </c>
      <c r="T238" s="395">
        <v>7.4181143771019198E-2</v>
      </c>
      <c r="U238" s="395">
        <v>7.7529476960639193E-2</v>
      </c>
      <c r="V238" s="395">
        <v>0.105918772356054</v>
      </c>
      <c r="W238" s="395">
        <v>4.0907088126286899E-2</v>
      </c>
      <c r="X238" s="395">
        <v>0.103000707561825</v>
      </c>
      <c r="Y238" s="395">
        <v>9.5626986494125002E-2</v>
      </c>
      <c r="Z238" s="395">
        <v>0.120054784719753</v>
      </c>
      <c r="AA238" s="395">
        <v>0.177317160787716</v>
      </c>
      <c r="AB238" s="395">
        <v>9.6087421892007294E-2</v>
      </c>
      <c r="AC238" s="395">
        <v>0.18009333596639701</v>
      </c>
      <c r="AD238" s="395">
        <v>3.7615773530447497E-2</v>
      </c>
      <c r="AE238" s="395"/>
      <c r="AF238" s="395">
        <v>0.121793621125682</v>
      </c>
      <c r="AG238" s="395">
        <v>8.5323106491518405E-2</v>
      </c>
      <c r="AH238" s="395">
        <v>0.15074854222567699</v>
      </c>
      <c r="AI238" s="395">
        <v>7.2147074161675095E-2</v>
      </c>
      <c r="AJ238" s="395">
        <v>0.101856886236012</v>
      </c>
      <c r="AK238" s="395">
        <v>0.110269055811942</v>
      </c>
      <c r="AL238" s="395"/>
      <c r="AM238" s="395">
        <v>7.9201062695159793E-2</v>
      </c>
      <c r="AN238" s="395">
        <v>0.12916213150764499</v>
      </c>
      <c r="AO238" s="395">
        <v>8.0733150909784196E-2</v>
      </c>
      <c r="AP238" s="395"/>
      <c r="AQ238" s="395">
        <v>8.6643753007326102E-2</v>
      </c>
      <c r="AR238" s="395">
        <v>0.13108944003638301</v>
      </c>
      <c r="AS238" s="395">
        <v>0.109021075933435</v>
      </c>
    </row>
    <row r="239" spans="2:45" x14ac:dyDescent="0.25">
      <c r="B239" t="s">
        <v>198</v>
      </c>
      <c r="C239" s="395">
        <v>0.14077652171478899</v>
      </c>
      <c r="D239" s="395">
        <v>0.15518702565199599</v>
      </c>
      <c r="E239" s="395">
        <v>0.124310880600909</v>
      </c>
      <c r="F239" s="395"/>
      <c r="G239" s="395">
        <v>0.13116238287611501</v>
      </c>
      <c r="H239" s="395">
        <v>0.14218269224268501</v>
      </c>
      <c r="I239" s="395">
        <v>0.14845691589406601</v>
      </c>
      <c r="J239" s="395">
        <v>0.12603399543694599</v>
      </c>
      <c r="K239" s="395">
        <v>8.8075133236042394E-2</v>
      </c>
      <c r="L239" s="395">
        <v>0.186900521903309</v>
      </c>
      <c r="M239" s="395"/>
      <c r="N239" s="395">
        <v>0.13267873084496401</v>
      </c>
      <c r="O239" s="395">
        <v>0.12981565373694301</v>
      </c>
      <c r="P239" s="395">
        <v>0.14848005025608099</v>
      </c>
      <c r="Q239" s="395">
        <v>0.152213239476026</v>
      </c>
      <c r="R239" s="395"/>
      <c r="S239" s="395">
        <v>0.16564326799725301</v>
      </c>
      <c r="T239" s="395">
        <v>0.157832154789838</v>
      </c>
      <c r="U239" s="395">
        <v>0.13455210448647301</v>
      </c>
      <c r="V239" s="395">
        <v>0.12547600271416601</v>
      </c>
      <c r="W239" s="395">
        <v>0.106856339284522</v>
      </c>
      <c r="X239" s="395">
        <v>0.140496278206306</v>
      </c>
      <c r="Y239" s="395">
        <v>0.13653967741781001</v>
      </c>
      <c r="Z239" s="395">
        <v>0.17838627416391201</v>
      </c>
      <c r="AA239" s="395">
        <v>0.114970806720185</v>
      </c>
      <c r="AB239" s="395">
        <v>0.198221144100413</v>
      </c>
      <c r="AC239" s="395">
        <v>6.2393579540958297E-2</v>
      </c>
      <c r="AD239" s="395">
        <v>0.116699413654101</v>
      </c>
      <c r="AE239" s="395"/>
      <c r="AF239" s="395">
        <v>0.144660380656046</v>
      </c>
      <c r="AG239" s="395">
        <v>0.16817085645167401</v>
      </c>
      <c r="AH239" s="395">
        <v>0.18168962073071099</v>
      </c>
      <c r="AI239" s="395">
        <v>9.7918392337848895E-2</v>
      </c>
      <c r="AJ239" s="395">
        <v>0.118074917209108</v>
      </c>
      <c r="AK239" s="395">
        <v>7.3415789874868506E-2</v>
      </c>
      <c r="AL239" s="395"/>
      <c r="AM239" s="395">
        <v>0.14405646157944299</v>
      </c>
      <c r="AN239" s="395">
        <v>0.13716142710503501</v>
      </c>
      <c r="AO239" s="395">
        <v>0.14584143538245201</v>
      </c>
      <c r="AP239" s="395"/>
      <c r="AQ239" s="395">
        <v>0.15866858066030301</v>
      </c>
      <c r="AR239" s="395">
        <v>0.14001506766211499</v>
      </c>
      <c r="AS239" s="395">
        <v>0.18103314532925699</v>
      </c>
    </row>
    <row r="240" spans="2:45" x14ac:dyDescent="0.25">
      <c r="B240" t="s">
        <v>199</v>
      </c>
      <c r="C240" s="395">
        <v>0.172575283821048</v>
      </c>
      <c r="D240" s="395">
        <v>0.16006933871936399</v>
      </c>
      <c r="E240" s="395">
        <v>0.18495405383975499</v>
      </c>
      <c r="F240" s="395"/>
      <c r="G240" s="395">
        <v>0.136921290025731</v>
      </c>
      <c r="H240" s="395">
        <v>0.14073643525281401</v>
      </c>
      <c r="I240" s="395">
        <v>0.16285235226530001</v>
      </c>
      <c r="J240" s="395">
        <v>0.19478724071276901</v>
      </c>
      <c r="K240" s="395">
        <v>0.148664206631755</v>
      </c>
      <c r="L240" s="395">
        <v>0.22834598068916101</v>
      </c>
      <c r="M240" s="395"/>
      <c r="N240" s="395">
        <v>0.17073860627009599</v>
      </c>
      <c r="O240" s="395">
        <v>0.17570004744304199</v>
      </c>
      <c r="P240" s="395">
        <v>0.17467131643462699</v>
      </c>
      <c r="Q240" s="395">
        <v>0.16827795805144999</v>
      </c>
      <c r="R240" s="395"/>
      <c r="S240" s="395">
        <v>0.16854404389368299</v>
      </c>
      <c r="T240" s="395">
        <v>0.175743741602434</v>
      </c>
      <c r="U240" s="395">
        <v>0.164850983852144</v>
      </c>
      <c r="V240" s="395">
        <v>0.172096567406192</v>
      </c>
      <c r="W240" s="395">
        <v>0.12704533413063601</v>
      </c>
      <c r="X240" s="395">
        <v>0.184461411832755</v>
      </c>
      <c r="Y240" s="395">
        <v>0.13144376695180099</v>
      </c>
      <c r="Z240" s="395">
        <v>0.18325804007021901</v>
      </c>
      <c r="AA240" s="395">
        <v>0.183063236390275</v>
      </c>
      <c r="AB240" s="395">
        <v>0.22496115665147101</v>
      </c>
      <c r="AC240" s="395">
        <v>0.17937037212998899</v>
      </c>
      <c r="AD240" s="395">
        <v>0.16806008243406001</v>
      </c>
      <c r="AE240" s="395"/>
      <c r="AF240" s="395">
        <v>0.13402629347006301</v>
      </c>
      <c r="AG240" s="395">
        <v>0.18120202900503299</v>
      </c>
      <c r="AH240" s="395">
        <v>0.16055337591684801</v>
      </c>
      <c r="AI240" s="395">
        <v>0.218574969508644</v>
      </c>
      <c r="AJ240" s="395">
        <v>0.169517530108762</v>
      </c>
      <c r="AK240" s="395">
        <v>0.15443602192178099</v>
      </c>
      <c r="AL240" s="395"/>
      <c r="AM240" s="395">
        <v>0.209417781056497</v>
      </c>
      <c r="AN240" s="395">
        <v>0.17001684815878401</v>
      </c>
      <c r="AO240" s="395">
        <v>8.63181043616634E-2</v>
      </c>
      <c r="AP240" s="395"/>
      <c r="AQ240" s="395">
        <v>0.21535476263091399</v>
      </c>
      <c r="AR240" s="395">
        <v>0.150329461399625</v>
      </c>
      <c r="AS240" s="395">
        <v>8.8728935809859896E-2</v>
      </c>
    </row>
    <row r="241" spans="2:45" x14ac:dyDescent="0.25">
      <c r="B241" t="s">
        <v>200</v>
      </c>
      <c r="C241" s="395">
        <v>0.220342945885553</v>
      </c>
      <c r="D241" s="395">
        <v>0.22601528516212799</v>
      </c>
      <c r="E241" s="395">
        <v>0.21553577010800601</v>
      </c>
      <c r="F241" s="395"/>
      <c r="G241" s="395">
        <v>0.213696722048241</v>
      </c>
      <c r="H241" s="395">
        <v>0.20231150308217899</v>
      </c>
      <c r="I241" s="395">
        <v>0.17218882173769701</v>
      </c>
      <c r="J241" s="395">
        <v>0.23161299062009</v>
      </c>
      <c r="K241" s="395">
        <v>0.251166787141056</v>
      </c>
      <c r="L241" s="395">
        <v>0.24870266661705101</v>
      </c>
      <c r="M241" s="395"/>
      <c r="N241" s="395">
        <v>0.20307435404652099</v>
      </c>
      <c r="O241" s="395">
        <v>0.21063549073410501</v>
      </c>
      <c r="P241" s="395">
        <v>0.26309723447328098</v>
      </c>
      <c r="Q241" s="395">
        <v>0.21501181612522399</v>
      </c>
      <c r="R241" s="395"/>
      <c r="S241" s="395">
        <v>0.29258558987134398</v>
      </c>
      <c r="T241" s="395">
        <v>0.170422058185107</v>
      </c>
      <c r="U241" s="395">
        <v>0.14193782417183001</v>
      </c>
      <c r="V241" s="395">
        <v>0.22149154209597599</v>
      </c>
      <c r="W241" s="395">
        <v>0.242756660115757</v>
      </c>
      <c r="X241" s="395">
        <v>0.25920570393435399</v>
      </c>
      <c r="Y241" s="395">
        <v>0.25388404584882501</v>
      </c>
      <c r="Z241" s="395">
        <v>0.26832578764731602</v>
      </c>
      <c r="AA241" s="395">
        <v>0.27038528425480401</v>
      </c>
      <c r="AB241" s="395">
        <v>0.14194150120006199</v>
      </c>
      <c r="AC241" s="395">
        <v>0.152914210311171</v>
      </c>
      <c r="AD241" s="395">
        <v>0.14251056351939401</v>
      </c>
      <c r="AE241" s="395"/>
      <c r="AF241" s="395">
        <v>0.27956910691523401</v>
      </c>
      <c r="AG241" s="395">
        <v>0.20328625911207801</v>
      </c>
      <c r="AH241" s="395">
        <v>0.21910685943595201</v>
      </c>
      <c r="AI241" s="395">
        <v>0.229229664130086</v>
      </c>
      <c r="AJ241" s="395">
        <v>0.15690788566653299</v>
      </c>
      <c r="AK241" s="395">
        <v>0.192764604215444</v>
      </c>
      <c r="AL241" s="395"/>
      <c r="AM241" s="395">
        <v>0.25760146729696998</v>
      </c>
      <c r="AN241" s="395">
        <v>0.18459290062821199</v>
      </c>
      <c r="AO241" s="395">
        <v>0.24484033732502899</v>
      </c>
      <c r="AP241" s="395"/>
      <c r="AQ241" s="395">
        <v>0.221311596089526</v>
      </c>
      <c r="AR241" s="395">
        <v>0.227309788049494</v>
      </c>
      <c r="AS241" s="395">
        <v>0.19409913710877399</v>
      </c>
    </row>
    <row r="242" spans="2:45" x14ac:dyDescent="0.25">
      <c r="B242" t="s">
        <v>201</v>
      </c>
      <c r="C242" s="395">
        <v>0.437654157625123</v>
      </c>
      <c r="D242" s="395">
        <v>0.437057203715429</v>
      </c>
      <c r="E242" s="395">
        <v>0.439304360991912</v>
      </c>
      <c r="F242" s="395"/>
      <c r="G242" s="395">
        <v>0.35060244294097398</v>
      </c>
      <c r="H242" s="395">
        <v>0.29674403849944397</v>
      </c>
      <c r="I242" s="395">
        <v>0.37044333695906101</v>
      </c>
      <c r="J242" s="395">
        <v>0.47208154591739898</v>
      </c>
      <c r="K242" s="395">
        <v>0.54847676847162996</v>
      </c>
      <c r="L242" s="395">
        <v>0.56363888844389698</v>
      </c>
      <c r="M242" s="395"/>
      <c r="N242" s="395">
        <v>0.48033966715360299</v>
      </c>
      <c r="O242" s="395">
        <v>0.47056248710447302</v>
      </c>
      <c r="P242" s="395">
        <v>0.42409013596957401</v>
      </c>
      <c r="Q242" s="395">
        <v>0.37229833780149502</v>
      </c>
      <c r="R242" s="395"/>
      <c r="S242" s="395">
        <v>0.35879667844577401</v>
      </c>
      <c r="T242" s="395">
        <v>0.490679356797185</v>
      </c>
      <c r="U242" s="395">
        <v>0.55265735873699295</v>
      </c>
      <c r="V242" s="395">
        <v>0.52281603828646195</v>
      </c>
      <c r="W242" s="395">
        <v>0.38596603651238998</v>
      </c>
      <c r="X242" s="395">
        <v>0.38336293307696701</v>
      </c>
      <c r="Y242" s="395">
        <v>0.344763917696428</v>
      </c>
      <c r="Z242" s="395">
        <v>0.47796155108286198</v>
      </c>
      <c r="AA242" s="395">
        <v>0.43977760566268898</v>
      </c>
      <c r="AB242" s="395">
        <v>0.45697003950290499</v>
      </c>
      <c r="AC242" s="395">
        <v>0.378076258392611</v>
      </c>
      <c r="AD242" s="395">
        <v>0.52070222135954303</v>
      </c>
      <c r="AE242" s="395"/>
      <c r="AF242" s="395">
        <v>0.31670713231647202</v>
      </c>
      <c r="AG242" s="395">
        <v>0.46524077339794001</v>
      </c>
      <c r="AH242" s="395">
        <v>0.47671863364000799</v>
      </c>
      <c r="AI242" s="395">
        <v>0.46593874341326502</v>
      </c>
      <c r="AJ242" s="395">
        <v>0.51987061009134095</v>
      </c>
      <c r="AK242" s="395">
        <v>0.38431437124928602</v>
      </c>
      <c r="AL242" s="395"/>
      <c r="AM242" s="395">
        <v>0.49664612309524903</v>
      </c>
      <c r="AN242" s="395">
        <v>0.41001431649633702</v>
      </c>
      <c r="AO242" s="395">
        <v>0.32174273292501598</v>
      </c>
      <c r="AP242" s="395"/>
      <c r="AQ242" s="395">
        <v>0.50194980776008002</v>
      </c>
      <c r="AR242" s="395">
        <v>0.41770378728818203</v>
      </c>
      <c r="AS242" s="395">
        <v>0.41368419291750702</v>
      </c>
    </row>
    <row r="243" spans="2:45" x14ac:dyDescent="0.25">
      <c r="B243" t="s">
        <v>202</v>
      </c>
      <c r="C243" s="395">
        <v>0.20175525146218901</v>
      </c>
      <c r="D243" s="395">
        <v>0.20153178758732901</v>
      </c>
      <c r="E243" s="395">
        <v>0.20435842491845299</v>
      </c>
      <c r="F243" s="395"/>
      <c r="G243" s="395">
        <v>0.22999926821897199</v>
      </c>
      <c r="H243" s="395">
        <v>0.23117067800301599</v>
      </c>
      <c r="I243" s="395">
        <v>0.206562253340876</v>
      </c>
      <c r="J243" s="395">
        <v>0.185898056824812</v>
      </c>
      <c r="K243" s="395">
        <v>0.22521040733428799</v>
      </c>
      <c r="L243" s="395">
        <v>0.15205358626288101</v>
      </c>
      <c r="M243" s="395"/>
      <c r="N243" s="395">
        <v>0.22372644770508601</v>
      </c>
      <c r="O243" s="395">
        <v>0.19290726084986401</v>
      </c>
      <c r="P243" s="395">
        <v>0.18283815088129099</v>
      </c>
      <c r="Q243" s="395">
        <v>0.19921440561187301</v>
      </c>
      <c r="R243" s="395"/>
      <c r="S243" s="395">
        <v>0.174973398558842</v>
      </c>
      <c r="T243" s="395">
        <v>0.25935750968620302</v>
      </c>
      <c r="U243" s="395">
        <v>0.172694193584184</v>
      </c>
      <c r="V243" s="395">
        <v>0.18579097268832601</v>
      </c>
      <c r="W243" s="395">
        <v>0.137402225785652</v>
      </c>
      <c r="X243" s="395">
        <v>0.22034167573154501</v>
      </c>
      <c r="Y243" s="395">
        <v>0.13738226287699801</v>
      </c>
      <c r="Z243" s="395">
        <v>0.17366027221261099</v>
      </c>
      <c r="AA243" s="395">
        <v>0.18903230421398901</v>
      </c>
      <c r="AB243" s="395">
        <v>0.24964247965720501</v>
      </c>
      <c r="AC243" s="395">
        <v>0.24743825611326101</v>
      </c>
      <c r="AD243" s="395">
        <v>0.329748495308963</v>
      </c>
      <c r="AE243" s="395"/>
      <c r="AF243" s="395">
        <v>0.20679585250402099</v>
      </c>
      <c r="AG243" s="395">
        <v>0.18625900900598399</v>
      </c>
      <c r="AH243" s="395">
        <v>0.12237969331946499</v>
      </c>
      <c r="AI243" s="395">
        <v>0.177290826363944</v>
      </c>
      <c r="AJ243" s="395">
        <v>0.30274494182081102</v>
      </c>
      <c r="AK243" s="395">
        <v>0.34167545689415801</v>
      </c>
      <c r="AL243" s="395"/>
      <c r="AM243" s="395">
        <v>0.16344489619217201</v>
      </c>
      <c r="AN243" s="395">
        <v>0.227021022013596</v>
      </c>
      <c r="AO243" s="395">
        <v>0.19058479953440199</v>
      </c>
      <c r="AP243" s="395"/>
      <c r="AQ243" s="395">
        <v>0.15169294073575401</v>
      </c>
      <c r="AR243" s="395">
        <v>0.21576175212028001</v>
      </c>
      <c r="AS243" s="395">
        <v>0.32694964596765103</v>
      </c>
    </row>
    <row r="244" spans="2:45" x14ac:dyDescent="0.25">
      <c r="B244" t="s">
        <v>203</v>
      </c>
      <c r="C244" s="395">
        <v>0.18832679688385701</v>
      </c>
      <c r="D244" s="395">
        <v>0.18481169159803101</v>
      </c>
      <c r="E244" s="395">
        <v>0.19211245079955799</v>
      </c>
      <c r="F244" s="395"/>
      <c r="G244" s="395">
        <v>0.222193075899456</v>
      </c>
      <c r="H244" s="395">
        <v>0.19199764743321901</v>
      </c>
      <c r="I244" s="395">
        <v>0.135149993254188</v>
      </c>
      <c r="J244" s="395">
        <v>0.20881430982169299</v>
      </c>
      <c r="K244" s="395">
        <v>0.198260294009724</v>
      </c>
      <c r="L244" s="395">
        <v>0.18248520333019699</v>
      </c>
      <c r="M244" s="395"/>
      <c r="N244" s="395">
        <v>0.20848143142872799</v>
      </c>
      <c r="O244" s="395">
        <v>0.21451038656692001</v>
      </c>
      <c r="P244" s="395">
        <v>0.177976476062747</v>
      </c>
      <c r="Q244" s="395">
        <v>0.1515972874156</v>
      </c>
      <c r="R244" s="395"/>
      <c r="S244" s="395">
        <v>0.20048080729258799</v>
      </c>
      <c r="T244" s="395">
        <v>0.192838590620101</v>
      </c>
      <c r="U244" s="395">
        <v>9.5130113221091703E-2</v>
      </c>
      <c r="V244" s="395">
        <v>0.18455043654203501</v>
      </c>
      <c r="W244" s="395">
        <v>0.15488209582656301</v>
      </c>
      <c r="X244" s="395">
        <v>0.216127942734548</v>
      </c>
      <c r="Y244" s="395">
        <v>0.205066079383043</v>
      </c>
      <c r="Z244" s="395">
        <v>0.127195244009425</v>
      </c>
      <c r="AA244" s="395">
        <v>0.19346087313279001</v>
      </c>
      <c r="AB244" s="395">
        <v>0.251117453388709</v>
      </c>
      <c r="AC244" s="395">
        <v>0.25070753018345598</v>
      </c>
      <c r="AD244" s="395">
        <v>0.105642088489804</v>
      </c>
      <c r="AE244" s="395"/>
      <c r="AF244" s="395">
        <v>0.19401720758642699</v>
      </c>
      <c r="AG244" s="395">
        <v>0.18194280549425501</v>
      </c>
      <c r="AH244" s="395">
        <v>0.188324650595068</v>
      </c>
      <c r="AI244" s="395">
        <v>0.19430318399521099</v>
      </c>
      <c r="AJ244" s="395">
        <v>0.176445406310174</v>
      </c>
      <c r="AK244" s="395">
        <v>0.20189559290998599</v>
      </c>
      <c r="AL244" s="395"/>
      <c r="AM244" s="395">
        <v>0.17462686991309301</v>
      </c>
      <c r="AN244" s="395">
        <v>0.21419733204326599</v>
      </c>
      <c r="AO244" s="395">
        <v>8.9507274023062799E-2</v>
      </c>
      <c r="AP244" s="395"/>
      <c r="AQ244" s="395">
        <v>0.18684903309449499</v>
      </c>
      <c r="AR244" s="395">
        <v>0.212055401781062</v>
      </c>
      <c r="AS244" s="395">
        <v>0.15277880765698601</v>
      </c>
    </row>
    <row r="245" spans="2:45" x14ac:dyDescent="0.25">
      <c r="B245" t="s">
        <v>204</v>
      </c>
      <c r="C245" s="395">
        <v>0.193925841189307</v>
      </c>
      <c r="D245" s="395">
        <v>0.167617989774767</v>
      </c>
      <c r="E245" s="395">
        <v>0.221907173732899</v>
      </c>
      <c r="F245" s="395"/>
      <c r="G245" s="395">
        <v>0.13576378921228699</v>
      </c>
      <c r="H245" s="395">
        <v>0.211095303616531</v>
      </c>
      <c r="I245" s="395">
        <v>0.19019965730454899</v>
      </c>
      <c r="J245" s="395">
        <v>0.17253196799200499</v>
      </c>
      <c r="K245" s="395">
        <v>0.18426978926490101</v>
      </c>
      <c r="L245" s="395">
        <v>0.24523971732548</v>
      </c>
      <c r="M245" s="395"/>
      <c r="N245" s="395">
        <v>0.21634350761958601</v>
      </c>
      <c r="O245" s="395">
        <v>0.20966038214440899</v>
      </c>
      <c r="P245" s="395">
        <v>0.15796427639140101</v>
      </c>
      <c r="Q245" s="395">
        <v>0.184173769118749</v>
      </c>
      <c r="R245" s="395"/>
      <c r="S245" s="395">
        <v>0.16977049231073599</v>
      </c>
      <c r="T245" s="395">
        <v>0.17574835993167401</v>
      </c>
      <c r="U245" s="395">
        <v>0.22739618825478999</v>
      </c>
      <c r="V245" s="395">
        <v>0.23132456244939001</v>
      </c>
      <c r="W245" s="395">
        <v>0.139835806379075</v>
      </c>
      <c r="X245" s="395">
        <v>0.21393098155159099</v>
      </c>
      <c r="Y245" s="395">
        <v>0.22762800840803299</v>
      </c>
      <c r="Z245" s="395">
        <v>5.06569436965634E-2</v>
      </c>
      <c r="AA245" s="395">
        <v>0.17562627266794101</v>
      </c>
      <c r="AB245" s="395">
        <v>0.21705284028889299</v>
      </c>
      <c r="AC245" s="395">
        <v>0.259500940414854</v>
      </c>
      <c r="AD245" s="395">
        <v>0.24999669332055299</v>
      </c>
      <c r="AE245" s="395"/>
      <c r="AF245" s="395">
        <v>0.15528494442420401</v>
      </c>
      <c r="AG245" s="395">
        <v>0.21989178192702499</v>
      </c>
      <c r="AH245" s="395">
        <v>0.17317902040575101</v>
      </c>
      <c r="AI245" s="395">
        <v>0.17695724073032601</v>
      </c>
      <c r="AJ245" s="395">
        <v>0.23500537593955301</v>
      </c>
      <c r="AK245" s="395">
        <v>0.22871428002959401</v>
      </c>
      <c r="AL245" s="395"/>
      <c r="AM245" s="395">
        <v>0.21656603725076301</v>
      </c>
      <c r="AN245" s="395">
        <v>0.19912879781061199</v>
      </c>
      <c r="AO245" s="395">
        <v>0.14280694577120701</v>
      </c>
      <c r="AP245" s="395"/>
      <c r="AQ245" s="395">
        <v>0.20265690911364101</v>
      </c>
      <c r="AR245" s="395">
        <v>0.19464962867924199</v>
      </c>
      <c r="AS245" s="395">
        <v>0.17067772716922699</v>
      </c>
    </row>
    <row r="246" spans="2:45" x14ac:dyDescent="0.25">
      <c r="B246" t="s">
        <v>205</v>
      </c>
      <c r="C246" s="395">
        <v>0.10948568479424101</v>
      </c>
      <c r="D246" s="395">
        <v>0.101277121371165</v>
      </c>
      <c r="E246" s="395">
        <v>0.116922387997348</v>
      </c>
      <c r="F246" s="395"/>
      <c r="G246" s="395">
        <v>9.8881692720840006E-2</v>
      </c>
      <c r="H246" s="395">
        <v>0.17781117962321</v>
      </c>
      <c r="I246" s="395">
        <v>0.125344031164841</v>
      </c>
      <c r="J246" s="395">
        <v>0.12707224015348001</v>
      </c>
      <c r="K246" s="395">
        <v>5.7625329832843797E-2</v>
      </c>
      <c r="L246" s="395">
        <v>6.8178509132544807E-2</v>
      </c>
      <c r="M246" s="395"/>
      <c r="N246" s="395">
        <v>0.141936832041473</v>
      </c>
      <c r="O246" s="395">
        <v>0.108553199912697</v>
      </c>
      <c r="P246" s="395">
        <v>0.105626459891923</v>
      </c>
      <c r="Q246" s="395">
        <v>8.0671376149361596E-2</v>
      </c>
      <c r="R246" s="395"/>
      <c r="S246" s="395">
        <v>0.109724474440963</v>
      </c>
      <c r="T246" s="395">
        <v>0.125525310231314</v>
      </c>
      <c r="U246" s="395">
        <v>8.1198374232044401E-2</v>
      </c>
      <c r="V246" s="395">
        <v>6.3127833817664597E-2</v>
      </c>
      <c r="W246" s="395">
        <v>0.12906418391891999</v>
      </c>
      <c r="X246" s="395">
        <v>0.145683211443105</v>
      </c>
      <c r="Y246" s="395">
        <v>5.9209159886170801E-2</v>
      </c>
      <c r="Z246" s="395">
        <v>4.3318573559541301E-2</v>
      </c>
      <c r="AA246" s="395">
        <v>0.16638574076268001</v>
      </c>
      <c r="AB246" s="395">
        <v>0.15062963619621</v>
      </c>
      <c r="AC246" s="395">
        <v>4.6370700632344698E-2</v>
      </c>
      <c r="AD246" s="395">
        <v>0.10268957227650601</v>
      </c>
      <c r="AE246" s="395"/>
      <c r="AF246" s="395">
        <v>0.13889588378374099</v>
      </c>
      <c r="AG246" s="395">
        <v>0.11842740641423199</v>
      </c>
      <c r="AH246" s="395">
        <v>0.12686514237961599</v>
      </c>
      <c r="AI246" s="395">
        <v>5.8930938226331803E-2</v>
      </c>
      <c r="AJ246" s="395">
        <v>0.103413021664697</v>
      </c>
      <c r="AK246" s="395">
        <v>9.3560578323837296E-2</v>
      </c>
      <c r="AL246" s="395"/>
      <c r="AM246" s="395">
        <v>6.5844207968182897E-2</v>
      </c>
      <c r="AN246" s="395">
        <v>0.15668821770490499</v>
      </c>
      <c r="AO246" s="395">
        <v>8.6882555385120894E-2</v>
      </c>
      <c r="AP246" s="395"/>
      <c r="AQ246" s="395">
        <v>6.0915772597103603E-2</v>
      </c>
      <c r="AR246" s="395">
        <v>0.163530887561676</v>
      </c>
      <c r="AS246" s="395">
        <v>0.16423421037192701</v>
      </c>
    </row>
    <row r="247" spans="2:45" x14ac:dyDescent="0.25">
      <c r="B247" t="s">
        <v>206</v>
      </c>
      <c r="C247" s="395">
        <v>8.2756746619446903E-2</v>
      </c>
      <c r="D247" s="395">
        <v>8.1654632187291798E-2</v>
      </c>
      <c r="E247" s="395">
        <v>8.4811206997523203E-2</v>
      </c>
      <c r="F247" s="395"/>
      <c r="G247" s="395">
        <v>9.4286682269892994E-2</v>
      </c>
      <c r="H247" s="395">
        <v>0.12942241242839</v>
      </c>
      <c r="I247" s="395">
        <v>8.7056540095044502E-2</v>
      </c>
      <c r="J247" s="395">
        <v>7.6249814662196005E-2</v>
      </c>
      <c r="K247" s="395">
        <v>0.101060385085882</v>
      </c>
      <c r="L247" s="395">
        <v>2.6347988675079301E-2</v>
      </c>
      <c r="M247" s="395"/>
      <c r="N247" s="395">
        <v>7.2691707607594705E-2</v>
      </c>
      <c r="O247" s="395">
        <v>0.110728898404583</v>
      </c>
      <c r="P247" s="395">
        <v>6.8202784817468998E-2</v>
      </c>
      <c r="Q247" s="395">
        <v>7.0350363591753604E-2</v>
      </c>
      <c r="R247" s="395"/>
      <c r="S247" s="395">
        <v>0.11929901076579601</v>
      </c>
      <c r="T247" s="395">
        <v>5.6696688511275503E-2</v>
      </c>
      <c r="U247" s="395">
        <v>0.103598396412221</v>
      </c>
      <c r="V247" s="395">
        <v>2.21000572458151E-2</v>
      </c>
      <c r="W247" s="395">
        <v>6.8006630635251294E-2</v>
      </c>
      <c r="X247" s="395">
        <v>8.8186689209208705E-2</v>
      </c>
      <c r="Y247" s="395">
        <v>0.15670820519814299</v>
      </c>
      <c r="Z247" s="395">
        <v>0.122361698445603</v>
      </c>
      <c r="AA247" s="395">
        <v>6.0321426671008302E-2</v>
      </c>
      <c r="AB247" s="395">
        <v>7.0699532995780606E-2</v>
      </c>
      <c r="AC247" s="395">
        <v>6.36185509924974E-2</v>
      </c>
      <c r="AD247" s="395">
        <v>7.1556758530098005E-2</v>
      </c>
      <c r="AE247" s="395"/>
      <c r="AF247" s="395">
        <v>0.106945211472952</v>
      </c>
      <c r="AG247" s="395">
        <v>0.115476644061557</v>
      </c>
      <c r="AH247" s="395">
        <v>7.6170985322847398E-2</v>
      </c>
      <c r="AI247" s="395">
        <v>6.0057147145303302E-2</v>
      </c>
      <c r="AJ247" s="395">
        <v>3.6736410516010003E-2</v>
      </c>
      <c r="AK247" s="395">
        <v>1.7507804875901999E-2</v>
      </c>
      <c r="AL247" s="395"/>
      <c r="AM247" s="395">
        <v>7.4018635511311701E-2</v>
      </c>
      <c r="AN247" s="395">
        <v>0.10232880342238999</v>
      </c>
      <c r="AO247" s="395">
        <v>4.4346950017489603E-2</v>
      </c>
      <c r="AP247" s="395"/>
      <c r="AQ247" s="395">
        <v>7.6675039511274801E-2</v>
      </c>
      <c r="AR247" s="395">
        <v>0.10521960203776</v>
      </c>
      <c r="AS247" s="395">
        <v>3.3469413426026703E-2</v>
      </c>
    </row>
    <row r="248" spans="2:45" x14ac:dyDescent="0.25">
      <c r="B248" t="s">
        <v>207</v>
      </c>
      <c r="C248" s="395">
        <v>0.27130489417522402</v>
      </c>
      <c r="D248" s="395">
        <v>0.291035714452689</v>
      </c>
      <c r="E248" s="395">
        <v>0.25334247299777801</v>
      </c>
      <c r="F248" s="395"/>
      <c r="G248" s="395">
        <v>0.269051508609989</v>
      </c>
      <c r="H248" s="395">
        <v>0.25207631253365997</v>
      </c>
      <c r="I248" s="395">
        <v>0.23001227643581801</v>
      </c>
      <c r="J248" s="395">
        <v>0.30016460746131701</v>
      </c>
      <c r="K248" s="395">
        <v>0.30245364799255497</v>
      </c>
      <c r="L248" s="395">
        <v>0.27781061051195</v>
      </c>
      <c r="M248" s="395"/>
      <c r="N248" s="395">
        <v>0.26421552293581901</v>
      </c>
      <c r="O248" s="395">
        <v>0.30061812304357599</v>
      </c>
      <c r="P248" s="395">
        <v>0.264995513156427</v>
      </c>
      <c r="Q248" s="395">
        <v>0.25420614993846102</v>
      </c>
      <c r="R248" s="395"/>
      <c r="S248" s="395">
        <v>0.258581749274163</v>
      </c>
      <c r="T248" s="395">
        <v>0.17514098041694001</v>
      </c>
      <c r="U248" s="395">
        <v>0.28977124775924501</v>
      </c>
      <c r="V248" s="395">
        <v>0.23211317069880499</v>
      </c>
      <c r="W248" s="395">
        <v>0.29346482765797799</v>
      </c>
      <c r="X248" s="395">
        <v>0.37491846631999998</v>
      </c>
      <c r="Y248" s="395">
        <v>0.29016562307872101</v>
      </c>
      <c r="Z248" s="395">
        <v>0.300743590793696</v>
      </c>
      <c r="AA248" s="395">
        <v>0.28251165791404598</v>
      </c>
      <c r="AB248" s="395">
        <v>0.33151694682866401</v>
      </c>
      <c r="AC248" s="395">
        <v>0.24617890966099201</v>
      </c>
      <c r="AD248" s="395">
        <v>0.21079478130410401</v>
      </c>
      <c r="AE248" s="395"/>
      <c r="AF248" s="395">
        <v>0.29765610550842703</v>
      </c>
      <c r="AG248" s="395">
        <v>0.30989622295326402</v>
      </c>
      <c r="AH248" s="395">
        <v>0.25832252269307499</v>
      </c>
      <c r="AI248" s="395">
        <v>0.20227735012003201</v>
      </c>
      <c r="AJ248" s="395">
        <v>0.31022785496240701</v>
      </c>
      <c r="AK248" s="395">
        <v>0.17817770667954499</v>
      </c>
      <c r="AL248" s="395"/>
      <c r="AM248" s="395">
        <v>0.30826035273864699</v>
      </c>
      <c r="AN248" s="395">
        <v>0.25313654965858801</v>
      </c>
      <c r="AO248" s="395">
        <v>0.24694142249465101</v>
      </c>
      <c r="AP248" s="395"/>
      <c r="AQ248" s="395">
        <v>0.27690052009931199</v>
      </c>
      <c r="AR248" s="395">
        <v>0.27686814185164399</v>
      </c>
      <c r="AS248" s="395">
        <v>0.32628913354537198</v>
      </c>
    </row>
    <row r="249" spans="2:45" x14ac:dyDescent="0.25">
      <c r="B249" t="s">
        <v>208</v>
      </c>
      <c r="C249" s="395">
        <v>0.15601343086466499</v>
      </c>
      <c r="D249" s="395">
        <v>0.15719925301460799</v>
      </c>
      <c r="E249" s="395">
        <v>0.15479683680426601</v>
      </c>
      <c r="F249" s="395"/>
      <c r="G249" s="395">
        <v>0.138652104557838</v>
      </c>
      <c r="H249" s="395">
        <v>0.15755776870083399</v>
      </c>
      <c r="I249" s="395">
        <v>0.13970400545636999</v>
      </c>
      <c r="J249" s="395">
        <v>0.14660177014568401</v>
      </c>
      <c r="K249" s="395">
        <v>0.17361570347837099</v>
      </c>
      <c r="L249" s="395">
        <v>0.17527132798136499</v>
      </c>
      <c r="M249" s="395"/>
      <c r="N249" s="395">
        <v>0.173299477134084</v>
      </c>
      <c r="O249" s="395">
        <v>0.16515839177519201</v>
      </c>
      <c r="P249" s="395">
        <v>0.157843290935475</v>
      </c>
      <c r="Q249" s="395">
        <v>0.121055615075965</v>
      </c>
      <c r="R249" s="395"/>
      <c r="S249" s="395">
        <v>0.17704145925105699</v>
      </c>
      <c r="T249" s="395">
        <v>0.188786790805655</v>
      </c>
      <c r="U249" s="395">
        <v>0.121161503599897</v>
      </c>
      <c r="V249" s="395">
        <v>0.21821128323239</v>
      </c>
      <c r="W249" s="395">
        <v>0.115040844181083</v>
      </c>
      <c r="X249" s="395">
        <v>0.122540239025588</v>
      </c>
      <c r="Y249" s="395">
        <v>0.19450050575570901</v>
      </c>
      <c r="Z249" s="395">
        <v>0.17506284722041601</v>
      </c>
      <c r="AA249" s="395">
        <v>0.108406277147355</v>
      </c>
      <c r="AB249" s="395">
        <v>0.15191248064586199</v>
      </c>
      <c r="AC249" s="395">
        <v>8.5630534343392906E-2</v>
      </c>
      <c r="AD249" s="395">
        <v>0.18984252893390999</v>
      </c>
      <c r="AE249" s="395"/>
      <c r="AF249" s="395">
        <v>0.21456407184138199</v>
      </c>
      <c r="AG249" s="395">
        <v>0.13843717997712299</v>
      </c>
      <c r="AH249" s="395">
        <v>0.142058516044756</v>
      </c>
      <c r="AI249" s="395">
        <v>0.115778371633839</v>
      </c>
      <c r="AJ249" s="395">
        <v>0.16040367314238399</v>
      </c>
      <c r="AK249" s="395">
        <v>0.192065606310173</v>
      </c>
      <c r="AL249" s="395"/>
      <c r="AM249" s="395">
        <v>0.15601062609634</v>
      </c>
      <c r="AN249" s="395">
        <v>0.19057922192608001</v>
      </c>
      <c r="AO249" s="395">
        <v>7.0421093800012602E-2</v>
      </c>
      <c r="AP249" s="395"/>
      <c r="AQ249" s="395">
        <v>0.17549634699253799</v>
      </c>
      <c r="AR249" s="395">
        <v>0.18075031407328401</v>
      </c>
      <c r="AS249" s="395">
        <v>2.5100308094435999E-2</v>
      </c>
    </row>
    <row r="250" spans="2:45" x14ac:dyDescent="0.25">
      <c r="B250" t="s">
        <v>209</v>
      </c>
      <c r="C250" s="395">
        <v>0.12674985582981299</v>
      </c>
      <c r="D250" s="395">
        <v>0.149297574516461</v>
      </c>
      <c r="E250" s="395">
        <v>0.106230929143349</v>
      </c>
      <c r="F250" s="395"/>
      <c r="G250" s="395">
        <v>0.18033931698741501</v>
      </c>
      <c r="H250" s="395">
        <v>0.147246211032179</v>
      </c>
      <c r="I250" s="395">
        <v>9.3320613087047394E-2</v>
      </c>
      <c r="J250" s="395">
        <v>7.4541403035210202E-2</v>
      </c>
      <c r="K250" s="395">
        <v>0.118013331144001</v>
      </c>
      <c r="L250" s="395">
        <v>0.14907523508944301</v>
      </c>
      <c r="M250" s="395"/>
      <c r="N250" s="395">
        <v>0.130809014986906</v>
      </c>
      <c r="O250" s="395">
        <v>0.12747630402287399</v>
      </c>
      <c r="P250" s="395">
        <v>0.13720548427123599</v>
      </c>
      <c r="Q250" s="395">
        <v>0.11053728426842301</v>
      </c>
      <c r="R250" s="395"/>
      <c r="S250" s="395">
        <v>0.137624311532966</v>
      </c>
      <c r="T250" s="395">
        <v>0.14075301493841499</v>
      </c>
      <c r="U250" s="395">
        <v>0.13895200290118401</v>
      </c>
      <c r="V250" s="395">
        <v>0.11236773505497399</v>
      </c>
      <c r="W250" s="395">
        <v>8.1499987623057699E-2</v>
      </c>
      <c r="X250" s="395">
        <v>0.13184184438177801</v>
      </c>
      <c r="Y250" s="395">
        <v>9.4949303474275895E-2</v>
      </c>
      <c r="Z250" s="395">
        <v>0.14943238810963</v>
      </c>
      <c r="AA250" s="395">
        <v>0.14220297699391499</v>
      </c>
      <c r="AB250" s="395">
        <v>0.162538939850074</v>
      </c>
      <c r="AC250" s="395">
        <v>0.112447706165824</v>
      </c>
      <c r="AD250" s="395">
        <v>3.7955031780844098E-2</v>
      </c>
      <c r="AE250" s="395"/>
      <c r="AF250" s="395">
        <v>0.16922319036623201</v>
      </c>
      <c r="AG250" s="395">
        <v>0.13218176095730999</v>
      </c>
      <c r="AH250" s="395">
        <v>0.127426879415907</v>
      </c>
      <c r="AI250" s="395">
        <v>8.2222846693810206E-2</v>
      </c>
      <c r="AJ250" s="395">
        <v>9.7435270477439495E-2</v>
      </c>
      <c r="AK250" s="395">
        <v>0.14629663139524199</v>
      </c>
      <c r="AL250" s="395"/>
      <c r="AM250" s="395">
        <v>0.14787490530632599</v>
      </c>
      <c r="AN250" s="395">
        <v>0.118426048926977</v>
      </c>
      <c r="AO250" s="395">
        <v>9.4469459213155901E-2</v>
      </c>
      <c r="AP250" s="395"/>
      <c r="AQ250" s="395">
        <v>0.13440521319582599</v>
      </c>
      <c r="AR250" s="395">
        <v>0.13037675956928399</v>
      </c>
      <c r="AS250" s="395">
        <v>6.0963948840578701E-2</v>
      </c>
    </row>
    <row r="251" spans="2:45" x14ac:dyDescent="0.25">
      <c r="B251" t="s">
        <v>99</v>
      </c>
      <c r="C251" s="395">
        <v>2.0920181894486901E-2</v>
      </c>
      <c r="D251" s="395">
        <v>2.69263823883771E-2</v>
      </c>
      <c r="E251" s="395">
        <v>1.53025860713417E-2</v>
      </c>
      <c r="F251" s="395"/>
      <c r="G251" s="395">
        <v>8.3168026299263505E-3</v>
      </c>
      <c r="H251" s="395">
        <v>5.3711805484277699E-3</v>
      </c>
      <c r="I251" s="395">
        <v>1.42649825437914E-2</v>
      </c>
      <c r="J251" s="395">
        <v>2.8176734609254701E-2</v>
      </c>
      <c r="K251" s="395">
        <v>3.3272288035336099E-2</v>
      </c>
      <c r="L251" s="395">
        <v>3.3337427396036602E-2</v>
      </c>
      <c r="M251" s="395"/>
      <c r="N251" s="395">
        <v>1.9334608446025699E-2</v>
      </c>
      <c r="O251" s="395">
        <v>2.5252911557274701E-2</v>
      </c>
      <c r="P251" s="395">
        <v>1.9271533303300999E-2</v>
      </c>
      <c r="Q251" s="395">
        <v>1.9916112318385401E-2</v>
      </c>
      <c r="R251" s="395"/>
      <c r="S251" s="395">
        <v>1.36182878688579E-2</v>
      </c>
      <c r="T251" s="395">
        <v>4.3853450952407003E-2</v>
      </c>
      <c r="U251" s="395">
        <v>1.09764903055121E-2</v>
      </c>
      <c r="V251" s="395">
        <v>2.13175710854283E-2</v>
      </c>
      <c r="W251" s="395">
        <v>0</v>
      </c>
      <c r="X251" s="395">
        <v>1.2974708868732501E-2</v>
      </c>
      <c r="Y251" s="395">
        <v>1.18771094425997E-2</v>
      </c>
      <c r="Z251" s="395">
        <v>2.7026768528171E-2</v>
      </c>
      <c r="AA251" s="395">
        <v>3.5626416218721202E-2</v>
      </c>
      <c r="AB251" s="395">
        <v>2.1637809177320399E-2</v>
      </c>
      <c r="AC251" s="395">
        <v>0</v>
      </c>
      <c r="AD251" s="395">
        <v>4.5396930992735098E-2</v>
      </c>
      <c r="AE251" s="395"/>
      <c r="AF251" s="395">
        <v>1.94522920428493E-2</v>
      </c>
      <c r="AG251" s="395">
        <v>2.3042588810530399E-2</v>
      </c>
      <c r="AH251" s="395">
        <v>1.8895728546784198E-2</v>
      </c>
      <c r="AI251" s="395">
        <v>2.8799324988660599E-2</v>
      </c>
      <c r="AJ251" s="395">
        <v>0</v>
      </c>
      <c r="AK251" s="395">
        <v>3.3514791175186999E-2</v>
      </c>
      <c r="AL251" s="395"/>
      <c r="AM251" s="395">
        <v>2.3486518942506401E-2</v>
      </c>
      <c r="AN251" s="395">
        <v>2.16420122054325E-2</v>
      </c>
      <c r="AO251" s="395">
        <v>1.78425038684486E-2</v>
      </c>
      <c r="AP251" s="395"/>
      <c r="AQ251" s="395">
        <v>2.3466461478954499E-2</v>
      </c>
      <c r="AR251" s="395">
        <v>1.1440792444219E-2</v>
      </c>
      <c r="AS251" s="395">
        <v>2.8733326908929002E-2</v>
      </c>
    </row>
    <row r="252" spans="2:45" x14ac:dyDescent="0.25">
      <c r="B252" t="s">
        <v>210</v>
      </c>
      <c r="C252" s="395">
        <v>3.1814812646041302E-2</v>
      </c>
      <c r="D252" s="395">
        <v>3.33522845492547E-2</v>
      </c>
      <c r="E252" s="395">
        <v>3.0689597943814699E-2</v>
      </c>
      <c r="F252" s="395"/>
      <c r="G252" s="395">
        <v>0</v>
      </c>
      <c r="H252" s="395">
        <v>1.8038946630722402E-2</v>
      </c>
      <c r="I252" s="395">
        <v>6.5179586472135204E-2</v>
      </c>
      <c r="J252" s="395">
        <v>3.4689979765449699E-2</v>
      </c>
      <c r="K252" s="395">
        <v>3.4994054975770399E-2</v>
      </c>
      <c r="L252" s="395">
        <v>3.2973594842719903E-2</v>
      </c>
      <c r="M252" s="395"/>
      <c r="N252" s="395">
        <v>1.7123679684962801E-2</v>
      </c>
      <c r="O252" s="395">
        <v>3.9872795853403101E-2</v>
      </c>
      <c r="P252" s="395">
        <v>5.04071726049799E-2</v>
      </c>
      <c r="Q252" s="395">
        <v>2.34820250970167E-2</v>
      </c>
      <c r="R252" s="395"/>
      <c r="S252" s="395">
        <v>4.2331880784518001E-2</v>
      </c>
      <c r="T252" s="395">
        <v>3.5743838572576299E-2</v>
      </c>
      <c r="U252" s="395">
        <v>3.2310284076579002E-2</v>
      </c>
      <c r="V252" s="395">
        <v>6.6846141391598807E-2</v>
      </c>
      <c r="W252" s="395">
        <v>5.9323500237339503E-2</v>
      </c>
      <c r="X252" s="395">
        <v>1.45121806559121E-2</v>
      </c>
      <c r="Y252" s="395">
        <v>2.5110755044753599E-2</v>
      </c>
      <c r="Z252" s="395">
        <v>0</v>
      </c>
      <c r="AA252" s="395">
        <v>2.65316490769828E-2</v>
      </c>
      <c r="AB252" s="395">
        <v>0</v>
      </c>
      <c r="AC252" s="395">
        <v>2.10901655725435E-2</v>
      </c>
      <c r="AD252" s="395">
        <v>3.4137024233672798E-2</v>
      </c>
      <c r="AE252" s="395"/>
      <c r="AF252" s="395">
        <v>3.46037234654906E-2</v>
      </c>
      <c r="AG252" s="395">
        <v>1.99179677713089E-2</v>
      </c>
      <c r="AH252" s="395">
        <v>4.06760968061603E-2</v>
      </c>
      <c r="AI252" s="395">
        <v>2.5842365470385101E-2</v>
      </c>
      <c r="AJ252" s="395">
        <v>3.5732419718759602E-2</v>
      </c>
      <c r="AK252" s="395">
        <v>6.7412924805556898E-2</v>
      </c>
      <c r="AL252" s="395"/>
      <c r="AM252" s="395">
        <v>2.9346950607414699E-2</v>
      </c>
      <c r="AN252" s="395">
        <v>3.0312047276849802E-2</v>
      </c>
      <c r="AO252" s="395">
        <v>6.1348651000861301E-2</v>
      </c>
      <c r="AP252" s="395"/>
      <c r="AQ252" s="395">
        <v>4.1331657782139597E-2</v>
      </c>
      <c r="AR252" s="395">
        <v>1.9758016747495898E-2</v>
      </c>
      <c r="AS252" s="395">
        <v>2.8823064559009098E-2</v>
      </c>
    </row>
    <row r="253" spans="2:45" x14ac:dyDescent="0.25">
      <c r="B253" t="s">
        <v>101</v>
      </c>
      <c r="C253" s="395">
        <v>6.8148902386187302E-2</v>
      </c>
      <c r="D253" s="395">
        <v>5.8491349688837901E-2</v>
      </c>
      <c r="E253" s="395">
        <v>7.6601285663734406E-2</v>
      </c>
      <c r="F253" s="395"/>
      <c r="G253" s="395">
        <v>0.145951977702031</v>
      </c>
      <c r="H253" s="395">
        <v>7.7220423787383294E-2</v>
      </c>
      <c r="I253" s="395">
        <v>6.9052670329086102E-2</v>
      </c>
      <c r="J253" s="395">
        <v>4.2008845189166498E-2</v>
      </c>
      <c r="K253" s="395">
        <v>4.2175414699937797E-2</v>
      </c>
      <c r="L253" s="395">
        <v>4.6579320810263503E-2</v>
      </c>
      <c r="M253" s="395"/>
      <c r="N253" s="395">
        <v>3.4300128210735602E-2</v>
      </c>
      <c r="O253" s="395">
        <v>4.7540075738607898E-2</v>
      </c>
      <c r="P253" s="395">
        <v>6.1953449563256199E-2</v>
      </c>
      <c r="Q253" s="395">
        <v>0.132424038586714</v>
      </c>
      <c r="R253" s="395"/>
      <c r="S253" s="395">
        <v>6.4396332914236507E-2</v>
      </c>
      <c r="T253" s="395">
        <v>5.94260566657141E-2</v>
      </c>
      <c r="U253" s="395">
        <v>9.4050581538988098E-2</v>
      </c>
      <c r="V253" s="395">
        <v>6.1730417220593498E-2</v>
      </c>
      <c r="W253" s="395">
        <v>9.1766021400693995E-2</v>
      </c>
      <c r="X253" s="395">
        <v>5.0392764031684897E-2</v>
      </c>
      <c r="Y253" s="395">
        <v>6.1979090268036302E-2</v>
      </c>
      <c r="Z253" s="395">
        <v>2.5134615287502101E-2</v>
      </c>
      <c r="AA253" s="395">
        <v>4.3659992185207101E-2</v>
      </c>
      <c r="AB253" s="395">
        <v>0.12578361147040501</v>
      </c>
      <c r="AC253" s="395">
        <v>6.7978696930047502E-2</v>
      </c>
      <c r="AD253" s="395">
        <v>7.4261511957307402E-2</v>
      </c>
      <c r="AE253" s="395"/>
      <c r="AF253" s="395">
        <v>4.96020985453191E-2</v>
      </c>
      <c r="AG253" s="395">
        <v>6.6408910260569901E-2</v>
      </c>
      <c r="AH253" s="395">
        <v>5.8605516020369702E-2</v>
      </c>
      <c r="AI253" s="395">
        <v>9.9613735456127395E-2</v>
      </c>
      <c r="AJ253" s="395">
        <v>7.8925431634959603E-2</v>
      </c>
      <c r="AK253" s="395">
        <v>4.61560515440394E-2</v>
      </c>
      <c r="AL253" s="395"/>
      <c r="AM253" s="395">
        <v>3.9456418173698403E-2</v>
      </c>
      <c r="AN253" s="395">
        <v>5.1988765788501E-2</v>
      </c>
      <c r="AO253" s="395">
        <v>0.172084871165742</v>
      </c>
      <c r="AP253" s="395"/>
      <c r="AQ253" s="395">
        <v>3.72908505771588E-2</v>
      </c>
      <c r="AR253" s="395">
        <v>5.1088005698142397E-2</v>
      </c>
      <c r="AS253" s="395">
        <v>0.13677030035491899</v>
      </c>
    </row>
    <row r="254" spans="2:45" x14ac:dyDescent="0.25">
      <c r="C254" s="395"/>
      <c r="D254" s="395"/>
      <c r="E254" s="395"/>
      <c r="F254" s="395"/>
      <c r="G254" s="395"/>
      <c r="H254" s="395"/>
      <c r="I254" s="395"/>
      <c r="J254" s="395"/>
      <c r="K254" s="395"/>
      <c r="L254" s="395"/>
      <c r="M254" s="395"/>
      <c r="N254" s="395"/>
      <c r="O254" s="395"/>
      <c r="P254" s="395"/>
      <c r="Q254" s="395"/>
      <c r="R254" s="395"/>
      <c r="S254" s="395"/>
      <c r="T254" s="395"/>
      <c r="U254" s="395"/>
      <c r="V254" s="395"/>
      <c r="W254" s="395"/>
      <c r="X254" s="395"/>
      <c r="Y254" s="395"/>
      <c r="Z254" s="395"/>
      <c r="AA254" s="395"/>
      <c r="AB254" s="395"/>
      <c r="AC254" s="395"/>
      <c r="AD254" s="395"/>
      <c r="AE254" s="395"/>
      <c r="AF254" s="395"/>
      <c r="AG254" s="395"/>
      <c r="AH254" s="395"/>
      <c r="AI254" s="395"/>
      <c r="AJ254" s="395"/>
      <c r="AK254" s="395"/>
      <c r="AL254" s="395"/>
      <c r="AM254" s="395"/>
      <c r="AN254" s="395"/>
      <c r="AO254" s="395"/>
      <c r="AP254" s="395"/>
      <c r="AQ254" s="395"/>
      <c r="AR254" s="395"/>
      <c r="AS254" s="395"/>
    </row>
    <row r="255" spans="2:45" x14ac:dyDescent="0.25">
      <c r="B255" s="2" t="s">
        <v>224</v>
      </c>
      <c r="C255" s="395"/>
      <c r="D255" s="395"/>
      <c r="E255" s="395"/>
      <c r="F255" s="395"/>
      <c r="G255" s="395"/>
      <c r="H255" s="395"/>
      <c r="I255" s="395"/>
      <c r="J255" s="395"/>
      <c r="K255" s="395"/>
      <c r="L255" s="395"/>
      <c r="M255" s="395"/>
      <c r="N255" s="395"/>
      <c r="O255" s="395"/>
      <c r="P255" s="395"/>
      <c r="Q255" s="395"/>
      <c r="R255" s="395"/>
      <c r="S255" s="395"/>
      <c r="T255" s="395"/>
      <c r="U255" s="395"/>
      <c r="V255" s="395"/>
      <c r="W255" s="395"/>
      <c r="X255" s="395"/>
      <c r="Y255" s="395"/>
      <c r="Z255" s="395"/>
      <c r="AA255" s="395"/>
      <c r="AB255" s="395"/>
      <c r="AC255" s="395"/>
      <c r="AD255" s="395"/>
      <c r="AE255" s="395"/>
      <c r="AF255" s="395"/>
      <c r="AG255" s="395"/>
      <c r="AH255" s="395"/>
      <c r="AI255" s="395"/>
      <c r="AJ255" s="395"/>
      <c r="AK255" s="395"/>
      <c r="AL255" s="395"/>
      <c r="AM255" s="395"/>
      <c r="AN255" s="395"/>
      <c r="AO255" s="395"/>
      <c r="AP255" s="395"/>
      <c r="AQ255" s="395"/>
      <c r="AR255" s="395"/>
      <c r="AS255" s="395"/>
    </row>
    <row r="256" spans="2:45" x14ac:dyDescent="0.25">
      <c r="B256" s="394" t="s">
        <v>68</v>
      </c>
      <c r="C256" s="395"/>
      <c r="D256" s="395"/>
      <c r="E256" s="395"/>
      <c r="F256" s="395"/>
      <c r="G256" s="395"/>
      <c r="H256" s="395"/>
      <c r="I256" s="395"/>
      <c r="J256" s="395"/>
      <c r="K256" s="395"/>
      <c r="L256" s="395"/>
      <c r="M256" s="395"/>
      <c r="N256" s="395"/>
      <c r="O256" s="395"/>
      <c r="P256" s="395"/>
      <c r="Q256" s="395"/>
      <c r="R256" s="395"/>
      <c r="S256" s="395"/>
      <c r="T256" s="395"/>
      <c r="U256" s="395"/>
      <c r="V256" s="395"/>
      <c r="W256" s="395"/>
      <c r="X256" s="395"/>
      <c r="Y256" s="395"/>
      <c r="Z256" s="395"/>
      <c r="AA256" s="395"/>
      <c r="AB256" s="395"/>
      <c r="AC256" s="395"/>
      <c r="AD256" s="395"/>
      <c r="AE256" s="395"/>
      <c r="AF256" s="395"/>
      <c r="AG256" s="395"/>
      <c r="AH256" s="395"/>
      <c r="AI256" s="395"/>
      <c r="AJ256" s="395"/>
      <c r="AK256" s="395"/>
      <c r="AL256" s="395"/>
      <c r="AM256" s="395"/>
      <c r="AN256" s="395"/>
      <c r="AO256" s="395"/>
      <c r="AP256" s="395"/>
      <c r="AQ256" s="395"/>
      <c r="AR256" s="395"/>
      <c r="AS256" s="395"/>
    </row>
    <row r="257" spans="2:45" x14ac:dyDescent="0.25">
      <c r="B257" t="s">
        <v>212</v>
      </c>
      <c r="C257" s="395">
        <v>0.16026806735635399</v>
      </c>
      <c r="D257" s="395">
        <v>0.16057967014246899</v>
      </c>
      <c r="E257" s="395">
        <v>0.15808243877393199</v>
      </c>
      <c r="F257" s="395"/>
      <c r="G257" s="395">
        <v>0.25050537073899798</v>
      </c>
      <c r="H257" s="395">
        <v>0.19845288767066899</v>
      </c>
      <c r="I257" s="395">
        <v>0.165130898941862</v>
      </c>
      <c r="J257" s="395">
        <v>0.16833282995184301</v>
      </c>
      <c r="K257" s="395">
        <v>0.110775281326045</v>
      </c>
      <c r="L257" s="395">
        <v>9.1503967068684397E-2</v>
      </c>
      <c r="M257" s="395"/>
      <c r="N257" s="395">
        <v>0.17017937601550101</v>
      </c>
      <c r="O257" s="395">
        <v>0.165636650001107</v>
      </c>
      <c r="P257" s="395">
        <v>0.16858148521043501</v>
      </c>
      <c r="Q257" s="395">
        <v>0.13509865135153701</v>
      </c>
      <c r="R257" s="395"/>
      <c r="S257" s="395">
        <v>0.22074921791399399</v>
      </c>
      <c r="T257" s="395">
        <v>0.14881767621003</v>
      </c>
      <c r="U257" s="395">
        <v>0.19596562439222101</v>
      </c>
      <c r="V257" s="395">
        <v>0.19326892072483701</v>
      </c>
      <c r="W257" s="395">
        <v>6.7128792376503599E-2</v>
      </c>
      <c r="X257" s="395">
        <v>0.13956830036311699</v>
      </c>
      <c r="Y257" s="395">
        <v>0.16058786978622899</v>
      </c>
      <c r="Z257" s="395">
        <v>0.12218567858934599</v>
      </c>
      <c r="AA257" s="395">
        <v>0.176057975260861</v>
      </c>
      <c r="AB257" s="395">
        <v>0.14335806884813099</v>
      </c>
      <c r="AC257" s="395">
        <v>8.6555363174658506E-2</v>
      </c>
      <c r="AD257" s="395">
        <v>0.18187868776176599</v>
      </c>
      <c r="AE257" s="395"/>
      <c r="AF257" s="395">
        <v>0.22457266617732199</v>
      </c>
      <c r="AG257" s="395">
        <v>0.167961266207176</v>
      </c>
      <c r="AH257" s="395">
        <v>0.154831498407866</v>
      </c>
      <c r="AI257" s="395">
        <v>9.7358300656493701E-2</v>
      </c>
      <c r="AJ257" s="395">
        <v>0.16336951490066801</v>
      </c>
      <c r="AK257" s="395">
        <v>0.111664987083178</v>
      </c>
      <c r="AL257" s="395"/>
      <c r="AM257" s="395">
        <v>0.117950092805493</v>
      </c>
      <c r="AN257" s="395">
        <v>0.21470557519119099</v>
      </c>
      <c r="AO257" s="395">
        <v>9.9674973577853307E-2</v>
      </c>
      <c r="AP257" s="395"/>
      <c r="AQ257" s="395">
        <v>0.122011554372857</v>
      </c>
      <c r="AR257" s="395">
        <v>0.20675587229165601</v>
      </c>
      <c r="AS257" s="395">
        <v>0.22958184933730399</v>
      </c>
    </row>
    <row r="258" spans="2:45" x14ac:dyDescent="0.25">
      <c r="B258" t="s">
        <v>213</v>
      </c>
      <c r="C258" s="395">
        <v>0.40577976397598298</v>
      </c>
      <c r="D258" s="395">
        <v>0.39196878096743598</v>
      </c>
      <c r="E258" s="395">
        <v>0.422040922933413</v>
      </c>
      <c r="F258" s="395"/>
      <c r="G258" s="395">
        <v>0.21980325083986499</v>
      </c>
      <c r="H258" s="395">
        <v>0.338473493952757</v>
      </c>
      <c r="I258" s="395">
        <v>0.32444507646632098</v>
      </c>
      <c r="J258" s="395">
        <v>0.45927030554211601</v>
      </c>
      <c r="K258" s="395">
        <v>0.52247454316955499</v>
      </c>
      <c r="L258" s="395">
        <v>0.52934130642904698</v>
      </c>
      <c r="M258" s="395"/>
      <c r="N258" s="395">
        <v>0.43367608444866401</v>
      </c>
      <c r="O258" s="395">
        <v>0.42587761252710898</v>
      </c>
      <c r="P258" s="395">
        <v>0.37121366145874801</v>
      </c>
      <c r="Q258" s="395">
        <v>0.37972988980978101</v>
      </c>
      <c r="R258" s="395"/>
      <c r="S258" s="395">
        <v>0.32989570212598501</v>
      </c>
      <c r="T258" s="395">
        <v>0.40951087047849599</v>
      </c>
      <c r="U258" s="395">
        <v>0.38658597276810802</v>
      </c>
      <c r="V258" s="395">
        <v>0.45697604345105097</v>
      </c>
      <c r="W258" s="395">
        <v>0.401118886840241</v>
      </c>
      <c r="X258" s="395">
        <v>0.36116230999231902</v>
      </c>
      <c r="Y258" s="395">
        <v>0.29138132761277502</v>
      </c>
      <c r="Z258" s="395">
        <v>0.43168466206304701</v>
      </c>
      <c r="AA258" s="395">
        <v>0.47588081048472097</v>
      </c>
      <c r="AB258" s="395">
        <v>0.39193608824526599</v>
      </c>
      <c r="AC258" s="395">
        <v>0.55743773245032002</v>
      </c>
      <c r="AD258" s="395">
        <v>0.57595987732083298</v>
      </c>
      <c r="AE258" s="395"/>
      <c r="AF258" s="395">
        <v>0.31742618836558401</v>
      </c>
      <c r="AG258" s="395">
        <v>0.37008695686313797</v>
      </c>
      <c r="AH258" s="395">
        <v>0.407067813744586</v>
      </c>
      <c r="AI258" s="395">
        <v>0.49863754226567097</v>
      </c>
      <c r="AJ258" s="395">
        <v>0.44594967625635401</v>
      </c>
      <c r="AK258" s="395">
        <v>0.50600894071361402</v>
      </c>
      <c r="AL258" s="395"/>
      <c r="AM258" s="395">
        <v>0.46346889341707398</v>
      </c>
      <c r="AN258" s="395">
        <v>0.39989018827322897</v>
      </c>
      <c r="AO258" s="395">
        <v>0.248361772856107</v>
      </c>
      <c r="AP258" s="395"/>
      <c r="AQ258" s="395">
        <v>0.43459020065411502</v>
      </c>
      <c r="AR258" s="395">
        <v>0.39949043062280098</v>
      </c>
      <c r="AS258" s="395">
        <v>0.317338513709092</v>
      </c>
    </row>
    <row r="259" spans="2:45" x14ac:dyDescent="0.25">
      <c r="B259" t="s">
        <v>214</v>
      </c>
      <c r="C259" s="395">
        <v>0.25033302838404597</v>
      </c>
      <c r="D259" s="395">
        <v>0.242546070583982</v>
      </c>
      <c r="E259" s="395">
        <v>0.25887433701002699</v>
      </c>
      <c r="F259" s="395"/>
      <c r="G259" s="395">
        <v>0.21841213569783899</v>
      </c>
      <c r="H259" s="395">
        <v>0.23050935144462201</v>
      </c>
      <c r="I259" s="395">
        <v>0.24937244858520799</v>
      </c>
      <c r="J259" s="395">
        <v>0.32647042847140501</v>
      </c>
      <c r="K259" s="395">
        <v>0.25579683763045002</v>
      </c>
      <c r="L259" s="395">
        <v>0.22365528271871599</v>
      </c>
      <c r="M259" s="395"/>
      <c r="N259" s="395">
        <v>0.22365629954914801</v>
      </c>
      <c r="O259" s="395">
        <v>0.284274682563742</v>
      </c>
      <c r="P259" s="395">
        <v>0.24136165236547799</v>
      </c>
      <c r="Q259" s="395">
        <v>0.25572315402676699</v>
      </c>
      <c r="R259" s="395"/>
      <c r="S259" s="395">
        <v>0.24120814801488899</v>
      </c>
      <c r="T259" s="395">
        <v>0.23382455227909699</v>
      </c>
      <c r="U259" s="395">
        <v>0.27874410753762802</v>
      </c>
      <c r="V259" s="395">
        <v>0.24504087748786799</v>
      </c>
      <c r="W259" s="395">
        <v>0.31532449038105598</v>
      </c>
      <c r="X259" s="395">
        <v>0.23942281822306699</v>
      </c>
      <c r="Y259" s="395">
        <v>0.213731462123954</v>
      </c>
      <c r="Z259" s="395">
        <v>0.29876730947612901</v>
      </c>
      <c r="AA259" s="395">
        <v>0.25896432306175399</v>
      </c>
      <c r="AB259" s="395">
        <v>0.22321510359691701</v>
      </c>
      <c r="AC259" s="395">
        <v>0.30306368270027001</v>
      </c>
      <c r="AD259" s="395">
        <v>0.175520223411437</v>
      </c>
      <c r="AE259" s="395"/>
      <c r="AF259" s="395">
        <v>0.25339341583136998</v>
      </c>
      <c r="AG259" s="395">
        <v>0.247704802848566</v>
      </c>
      <c r="AH259" s="395">
        <v>0.31227213921084601</v>
      </c>
      <c r="AI259" s="395">
        <v>0.24541368485926501</v>
      </c>
      <c r="AJ259" s="395">
        <v>0.20722214739102901</v>
      </c>
      <c r="AK259" s="395">
        <v>0.19569496096647199</v>
      </c>
      <c r="AL259" s="395"/>
      <c r="AM259" s="395">
        <v>0.291486685822962</v>
      </c>
      <c r="AN259" s="395">
        <v>0.21782987706425599</v>
      </c>
      <c r="AO259" s="395">
        <v>0.19987252315048101</v>
      </c>
      <c r="AP259" s="395"/>
      <c r="AQ259" s="395">
        <v>0.26563829763153801</v>
      </c>
      <c r="AR259" s="395">
        <v>0.25622087721975001</v>
      </c>
      <c r="AS259" s="395">
        <v>0.24845508943557401</v>
      </c>
    </row>
    <row r="260" spans="2:45" x14ac:dyDescent="0.25">
      <c r="B260" t="s">
        <v>215</v>
      </c>
      <c r="C260" s="395">
        <v>0.136320017554658</v>
      </c>
      <c r="D260" s="395">
        <v>0.133248583341537</v>
      </c>
      <c r="E260" s="395">
        <v>0.140930642594087</v>
      </c>
      <c r="F260" s="395"/>
      <c r="G260" s="395">
        <v>0.174750779375551</v>
      </c>
      <c r="H260" s="395">
        <v>0.129483148725476</v>
      </c>
      <c r="I260" s="395">
        <v>0.14351969500661099</v>
      </c>
      <c r="J260" s="395">
        <v>0.117594517739688</v>
      </c>
      <c r="K260" s="395">
        <v>0.106250561457292</v>
      </c>
      <c r="L260" s="395">
        <v>0.14570401315950099</v>
      </c>
      <c r="M260" s="395"/>
      <c r="N260" s="395">
        <v>0.13158625043971101</v>
      </c>
      <c r="O260" s="395">
        <v>0.119679368480106</v>
      </c>
      <c r="P260" s="395">
        <v>0.184826898871044</v>
      </c>
      <c r="Q260" s="395">
        <v>0.118305882339649</v>
      </c>
      <c r="R260" s="395"/>
      <c r="S260" s="395">
        <v>0.16386834233205999</v>
      </c>
      <c r="T260" s="395">
        <v>8.6700538799567906E-2</v>
      </c>
      <c r="U260" s="395">
        <v>0.109723660276873</v>
      </c>
      <c r="V260" s="395">
        <v>9.6729896222533099E-2</v>
      </c>
      <c r="W260" s="395">
        <v>0.170563198511932</v>
      </c>
      <c r="X260" s="395">
        <v>0.134530422672759</v>
      </c>
      <c r="Y260" s="395">
        <v>0.200649926544198</v>
      </c>
      <c r="Z260" s="395">
        <v>0.17985658121968301</v>
      </c>
      <c r="AA260" s="395">
        <v>0.16517349827468</v>
      </c>
      <c r="AB260" s="395">
        <v>0.10212383027357</v>
      </c>
      <c r="AC260" s="395">
        <v>6.7715871789627999E-2</v>
      </c>
      <c r="AD260" s="395">
        <v>0.21831334783386799</v>
      </c>
      <c r="AE260" s="395"/>
      <c r="AF260" s="395">
        <v>0.16849900349519201</v>
      </c>
      <c r="AG260" s="395">
        <v>0.113816755890764</v>
      </c>
      <c r="AH260" s="395">
        <v>0.138593270635823</v>
      </c>
      <c r="AI260" s="395">
        <v>0.17848342826321301</v>
      </c>
      <c r="AJ260" s="395">
        <v>0.105712505994854</v>
      </c>
      <c r="AK260" s="395">
        <v>5.6811382187813599E-2</v>
      </c>
      <c r="AL260" s="395"/>
      <c r="AM260" s="395">
        <v>0.118764296745014</v>
      </c>
      <c r="AN260" s="395">
        <v>0.171430611766128</v>
      </c>
      <c r="AO260" s="395">
        <v>8.2053630091826396E-2</v>
      </c>
      <c r="AP260" s="395"/>
      <c r="AQ260" s="395">
        <v>0.13126713085347599</v>
      </c>
      <c r="AR260" s="395">
        <v>0.175246711251906</v>
      </c>
      <c r="AS260" s="395">
        <v>0.13989386868078299</v>
      </c>
    </row>
    <row r="261" spans="2:45" x14ac:dyDescent="0.25">
      <c r="B261" t="s">
        <v>216</v>
      </c>
      <c r="C261" s="395">
        <v>0.16760722203046199</v>
      </c>
      <c r="D261" s="395">
        <v>0.191976465340365</v>
      </c>
      <c r="E261" s="395">
        <v>0.14391962260753799</v>
      </c>
      <c r="F261" s="395"/>
      <c r="G261" s="395">
        <v>0.210244081079768</v>
      </c>
      <c r="H261" s="395">
        <v>0.18257668080401299</v>
      </c>
      <c r="I261" s="395">
        <v>0.17373173164417899</v>
      </c>
      <c r="J261" s="395">
        <v>0.187381653920138</v>
      </c>
      <c r="K261" s="395">
        <v>0.15150835260133999</v>
      </c>
      <c r="L261" s="395">
        <v>0.116831540505415</v>
      </c>
      <c r="M261" s="395"/>
      <c r="N261" s="395">
        <v>0.19449809597972201</v>
      </c>
      <c r="O261" s="395">
        <v>0.155014333468564</v>
      </c>
      <c r="P261" s="395">
        <v>0.17302444780537399</v>
      </c>
      <c r="Q261" s="395">
        <v>0.145528781467264</v>
      </c>
      <c r="R261" s="395"/>
      <c r="S261" s="395">
        <v>0.28982520663537498</v>
      </c>
      <c r="T261" s="395">
        <v>9.6293386859087907E-2</v>
      </c>
      <c r="U261" s="395">
        <v>0.154098522443403</v>
      </c>
      <c r="V261" s="395">
        <v>7.9323580103735802E-2</v>
      </c>
      <c r="W261" s="395">
        <v>0.17010499621790201</v>
      </c>
      <c r="X261" s="395">
        <v>0.21041532294353099</v>
      </c>
      <c r="Y261" s="395">
        <v>9.5612248586222595E-2</v>
      </c>
      <c r="Z261" s="395">
        <v>0.103094711104814</v>
      </c>
      <c r="AA261" s="395">
        <v>0.191958790637931</v>
      </c>
      <c r="AB261" s="395">
        <v>0.221182865894269</v>
      </c>
      <c r="AC261" s="395">
        <v>0.16932478668303599</v>
      </c>
      <c r="AD261" s="395">
        <v>0.118465425327148</v>
      </c>
      <c r="AE261" s="395"/>
      <c r="AF261" s="395">
        <v>0.21960396226364001</v>
      </c>
      <c r="AG261" s="395">
        <v>0.18365851116498</v>
      </c>
      <c r="AH261" s="395">
        <v>0.15402916369742001</v>
      </c>
      <c r="AI261" s="395">
        <v>0.12399115889807499</v>
      </c>
      <c r="AJ261" s="395">
        <v>0.16449496038481401</v>
      </c>
      <c r="AK261" s="395">
        <v>9.3015125639119997E-2</v>
      </c>
      <c r="AL261" s="395"/>
      <c r="AM261" s="395">
        <v>0.16774305422697</v>
      </c>
      <c r="AN261" s="395">
        <v>0.15882430064736799</v>
      </c>
      <c r="AO261" s="395">
        <v>0.216914190005559</v>
      </c>
      <c r="AP261" s="395"/>
      <c r="AQ261" s="395">
        <v>0.16222494842358701</v>
      </c>
      <c r="AR261" s="395">
        <v>0.18146135670281199</v>
      </c>
      <c r="AS261" s="395">
        <v>0.19355674498466399</v>
      </c>
    </row>
    <row r="262" spans="2:45" x14ac:dyDescent="0.25">
      <c r="B262" t="s">
        <v>217</v>
      </c>
      <c r="C262" s="395">
        <v>0.14661569934462301</v>
      </c>
      <c r="D262" s="395">
        <v>0.14492545756379299</v>
      </c>
      <c r="E262" s="395">
        <v>0.147914735456423</v>
      </c>
      <c r="F262" s="395"/>
      <c r="G262" s="395">
        <v>0.21192311525725899</v>
      </c>
      <c r="H262" s="395">
        <v>0.17741769263000401</v>
      </c>
      <c r="I262" s="395">
        <v>0.16930459249702101</v>
      </c>
      <c r="J262" s="395">
        <v>0.11289611183897</v>
      </c>
      <c r="K262" s="395">
        <v>0.103504507283586</v>
      </c>
      <c r="L262" s="395">
        <v>0.11553092481951099</v>
      </c>
      <c r="M262" s="395"/>
      <c r="N262" s="395">
        <v>0.17893047033901899</v>
      </c>
      <c r="O262" s="395">
        <v>0.111671582651413</v>
      </c>
      <c r="P262" s="395">
        <v>0.15394743827889401</v>
      </c>
      <c r="Q262" s="395">
        <v>0.14396216310393101</v>
      </c>
      <c r="R262" s="395"/>
      <c r="S262" s="395">
        <v>0.21753741714206101</v>
      </c>
      <c r="T262" s="395">
        <v>0.12823614897716901</v>
      </c>
      <c r="U262" s="395">
        <v>0.17135958346649699</v>
      </c>
      <c r="V262" s="395">
        <v>0.125084729925557</v>
      </c>
      <c r="W262" s="395">
        <v>9.2280355930014005E-2</v>
      </c>
      <c r="X262" s="395">
        <v>0.16484144279096899</v>
      </c>
      <c r="Y262" s="395">
        <v>9.4486964474999199E-2</v>
      </c>
      <c r="Z262" s="395">
        <v>0.20270296490914899</v>
      </c>
      <c r="AA262" s="395">
        <v>0.136474921944574</v>
      </c>
      <c r="AB262" s="395">
        <v>0.17049693878321501</v>
      </c>
      <c r="AC262" s="395">
        <v>8.5646366420002701E-2</v>
      </c>
      <c r="AD262" s="395">
        <v>0.105350317516996</v>
      </c>
      <c r="AE262" s="395"/>
      <c r="AF262" s="395">
        <v>0.20853371466089701</v>
      </c>
      <c r="AG262" s="395">
        <v>0.16515617767332</v>
      </c>
      <c r="AH262" s="395">
        <v>0.141969000697935</v>
      </c>
      <c r="AI262" s="395">
        <v>0.11709761773381</v>
      </c>
      <c r="AJ262" s="395">
        <v>8.8214198539990907E-2</v>
      </c>
      <c r="AK262" s="395">
        <v>6.1174244311012302E-2</v>
      </c>
      <c r="AL262" s="395"/>
      <c r="AM262" s="395">
        <v>0.123228204667295</v>
      </c>
      <c r="AN262" s="395">
        <v>0.15894129792099501</v>
      </c>
      <c r="AO262" s="395">
        <v>0.184719315865529</v>
      </c>
      <c r="AP262" s="395"/>
      <c r="AQ262" s="395">
        <v>0.123362657668389</v>
      </c>
      <c r="AR262" s="395">
        <v>0.17491651998781199</v>
      </c>
      <c r="AS262" s="395">
        <v>0.16685466267875401</v>
      </c>
    </row>
    <row r="263" spans="2:45" x14ac:dyDescent="0.25">
      <c r="B263" t="s">
        <v>218</v>
      </c>
      <c r="C263" s="395">
        <v>0.22210969104278899</v>
      </c>
      <c r="D263" s="395">
        <v>0.20800501482727801</v>
      </c>
      <c r="E263" s="395">
        <v>0.23455053277839999</v>
      </c>
      <c r="F263" s="395"/>
      <c r="G263" s="395">
        <v>0.18897113571693899</v>
      </c>
      <c r="H263" s="395">
        <v>0.22742515560414001</v>
      </c>
      <c r="I263" s="395">
        <v>0.22736540360136601</v>
      </c>
      <c r="J263" s="395">
        <v>0.259461532478239</v>
      </c>
      <c r="K263" s="395">
        <v>0.24617144021093301</v>
      </c>
      <c r="L263" s="395">
        <v>0.18942547632732901</v>
      </c>
      <c r="M263" s="395"/>
      <c r="N263" s="395">
        <v>0.224611432543603</v>
      </c>
      <c r="O263" s="395">
        <v>0.24204303884429901</v>
      </c>
      <c r="P263" s="395">
        <v>0.21440405245403599</v>
      </c>
      <c r="Q263" s="395">
        <v>0.20906402817459999</v>
      </c>
      <c r="R263" s="395"/>
      <c r="S263" s="395">
        <v>0.188207199613104</v>
      </c>
      <c r="T263" s="395">
        <v>0.17537663937022899</v>
      </c>
      <c r="U263" s="395">
        <v>0.22293739009577501</v>
      </c>
      <c r="V263" s="395">
        <v>0.245074608260517</v>
      </c>
      <c r="W263" s="395">
        <v>0.18496574973742499</v>
      </c>
      <c r="X263" s="395">
        <v>0.239268144296755</v>
      </c>
      <c r="Y263" s="395">
        <v>0.21786745819464501</v>
      </c>
      <c r="Z263" s="395">
        <v>0.12232262524206</v>
      </c>
      <c r="AA263" s="395">
        <v>0.27151443066073799</v>
      </c>
      <c r="AB263" s="395">
        <v>0.27145954216662299</v>
      </c>
      <c r="AC263" s="395">
        <v>0.29751247889709498</v>
      </c>
      <c r="AD263" s="395">
        <v>0.25424007690875899</v>
      </c>
      <c r="AE263" s="395"/>
      <c r="AF263" s="395">
        <v>0.21158890345579701</v>
      </c>
      <c r="AG263" s="395">
        <v>0.25108910512022198</v>
      </c>
      <c r="AH263" s="395">
        <v>0.24407614093299601</v>
      </c>
      <c r="AI263" s="395">
        <v>0.17308160015599999</v>
      </c>
      <c r="AJ263" s="395">
        <v>0.225142613133856</v>
      </c>
      <c r="AK263" s="395">
        <v>0.21275146701454301</v>
      </c>
      <c r="AL263" s="395"/>
      <c r="AM263" s="395">
        <v>0.20435235177390901</v>
      </c>
      <c r="AN263" s="395">
        <v>0.248892021176956</v>
      </c>
      <c r="AO263" s="395">
        <v>0.21036663905696301</v>
      </c>
      <c r="AP263" s="395"/>
      <c r="AQ263" s="395">
        <v>0.215865723927782</v>
      </c>
      <c r="AR263" s="395">
        <v>0.23266471802869301</v>
      </c>
      <c r="AS263" s="395">
        <v>0.24367401038646999</v>
      </c>
    </row>
    <row r="264" spans="2:45" x14ac:dyDescent="0.25">
      <c r="B264" t="s">
        <v>219</v>
      </c>
      <c r="C264" s="395">
        <v>0.25190240689812599</v>
      </c>
      <c r="D264" s="395">
        <v>0.236679498455864</v>
      </c>
      <c r="E264" s="395">
        <v>0.26974493339065703</v>
      </c>
      <c r="F264" s="395"/>
      <c r="G264" s="395">
        <v>0.15984991873269799</v>
      </c>
      <c r="H264" s="395">
        <v>0.31153740466497098</v>
      </c>
      <c r="I264" s="395">
        <v>0.30509798514463299</v>
      </c>
      <c r="J264" s="395">
        <v>0.24997696922163401</v>
      </c>
      <c r="K264" s="395">
        <v>0.19897057134628901</v>
      </c>
      <c r="L264" s="395">
        <v>0.25829143022811801</v>
      </c>
      <c r="M264" s="395"/>
      <c r="N264" s="395">
        <v>0.203023504521224</v>
      </c>
      <c r="O264" s="395">
        <v>0.24841210144112799</v>
      </c>
      <c r="P264" s="395">
        <v>0.26563123471729699</v>
      </c>
      <c r="Q264" s="395">
        <v>0.29200934149436403</v>
      </c>
      <c r="R264" s="395"/>
      <c r="S264" s="395">
        <v>0.217661123756831</v>
      </c>
      <c r="T264" s="395">
        <v>0.28440413900665301</v>
      </c>
      <c r="U264" s="395">
        <v>0.20879845076554601</v>
      </c>
      <c r="V264" s="395">
        <v>0.29474790023082797</v>
      </c>
      <c r="W264" s="395">
        <v>0.26772102885906601</v>
      </c>
      <c r="X264" s="395">
        <v>0.28986599678248498</v>
      </c>
      <c r="Y264" s="395">
        <v>0.265297394995955</v>
      </c>
      <c r="Z264" s="395">
        <v>0.22783728946471701</v>
      </c>
      <c r="AA264" s="395">
        <v>0.209719765944925</v>
      </c>
      <c r="AB264" s="395">
        <v>0.25532745600363199</v>
      </c>
      <c r="AC264" s="395">
        <v>0.20647964381426101</v>
      </c>
      <c r="AD264" s="395">
        <v>0.31897927742214</v>
      </c>
      <c r="AE264" s="395"/>
      <c r="AF264" s="395">
        <v>0.236154643866056</v>
      </c>
      <c r="AG264" s="395">
        <v>0.26039197606636499</v>
      </c>
      <c r="AH264" s="395">
        <v>0.23673522554522999</v>
      </c>
      <c r="AI264" s="395">
        <v>0.20871509449987699</v>
      </c>
      <c r="AJ264" s="395">
        <v>0.27197163043113698</v>
      </c>
      <c r="AK264" s="395">
        <v>0.39412055952372499</v>
      </c>
      <c r="AL264" s="395"/>
      <c r="AM264" s="395">
        <v>0.28641000007237399</v>
      </c>
      <c r="AN264" s="395">
        <v>0.21098122392292901</v>
      </c>
      <c r="AO264" s="395">
        <v>0.29054590815371001</v>
      </c>
      <c r="AP264" s="395"/>
      <c r="AQ264" s="395">
        <v>0.28055426857745402</v>
      </c>
      <c r="AR264" s="395">
        <v>0.24534303881996</v>
      </c>
      <c r="AS264" s="395">
        <v>0.13657025887659199</v>
      </c>
    </row>
    <row r="265" spans="2:45" x14ac:dyDescent="0.25">
      <c r="B265" t="s">
        <v>220</v>
      </c>
      <c r="C265" s="395">
        <v>0.36556197655387401</v>
      </c>
      <c r="D265" s="395">
        <v>0.35562059376044503</v>
      </c>
      <c r="E265" s="395">
        <v>0.377435433710685</v>
      </c>
      <c r="F265" s="395"/>
      <c r="G265" s="395">
        <v>0.20140305648051901</v>
      </c>
      <c r="H265" s="395">
        <v>0.26650941268308698</v>
      </c>
      <c r="I265" s="395">
        <v>0.33856729721790801</v>
      </c>
      <c r="J265" s="395">
        <v>0.35667456170446799</v>
      </c>
      <c r="K265" s="395">
        <v>0.479649251443861</v>
      </c>
      <c r="L265" s="395">
        <v>0.50883605785950503</v>
      </c>
      <c r="M265" s="395"/>
      <c r="N265" s="395">
        <v>0.36813725945692299</v>
      </c>
      <c r="O265" s="395">
        <v>0.421708748877207</v>
      </c>
      <c r="P265" s="395">
        <v>0.34703882134192399</v>
      </c>
      <c r="Q265" s="395">
        <v>0.31852942199737699</v>
      </c>
      <c r="R265" s="395"/>
      <c r="S265" s="395">
        <v>0.250894126696522</v>
      </c>
      <c r="T265" s="395">
        <v>0.40350875532304697</v>
      </c>
      <c r="U265" s="395">
        <v>0.42764855307407601</v>
      </c>
      <c r="V265" s="395">
        <v>0.37549408211206903</v>
      </c>
      <c r="W265" s="395">
        <v>0.323060568284259</v>
      </c>
      <c r="X265" s="395">
        <v>0.41269659733064801</v>
      </c>
      <c r="Y265" s="395">
        <v>0.39176223820810202</v>
      </c>
      <c r="Z265" s="395">
        <v>0.329577900484259</v>
      </c>
      <c r="AA265" s="395">
        <v>0.34716509462947798</v>
      </c>
      <c r="AB265" s="395">
        <v>0.37283717603256</v>
      </c>
      <c r="AC265" s="395">
        <v>0.38099019110041898</v>
      </c>
      <c r="AD265" s="395">
        <v>0.49318244832855901</v>
      </c>
      <c r="AE265" s="395"/>
      <c r="AF265" s="395">
        <v>0.25744549461489802</v>
      </c>
      <c r="AG265" s="395">
        <v>0.39951966191980198</v>
      </c>
      <c r="AH265" s="395">
        <v>0.33394201523473299</v>
      </c>
      <c r="AI265" s="395">
        <v>0.376827411868975</v>
      </c>
      <c r="AJ265" s="395">
        <v>0.45931251795177902</v>
      </c>
      <c r="AK265" s="395">
        <v>0.43913672954385202</v>
      </c>
      <c r="AL265" s="395"/>
      <c r="AM265" s="395">
        <v>0.42280341788422998</v>
      </c>
      <c r="AN265" s="395">
        <v>0.353820288872848</v>
      </c>
      <c r="AO265" s="395">
        <v>0.24961499052119501</v>
      </c>
      <c r="AP265" s="395"/>
      <c r="AQ265" s="395">
        <v>0.41929605152506799</v>
      </c>
      <c r="AR265" s="395">
        <v>0.33587862869026902</v>
      </c>
      <c r="AS265" s="395">
        <v>0.45220709222070798</v>
      </c>
    </row>
    <row r="266" spans="2:45" x14ac:dyDescent="0.25">
      <c r="B266" t="s">
        <v>221</v>
      </c>
      <c r="C266" s="395">
        <v>0.14464644948424399</v>
      </c>
      <c r="D266" s="395">
        <v>0.17504167232883</v>
      </c>
      <c r="E266" s="395">
        <v>0.11667620077100201</v>
      </c>
      <c r="F266" s="395"/>
      <c r="G266" s="395">
        <v>0.13716938869485301</v>
      </c>
      <c r="H266" s="395">
        <v>0.12829999843922801</v>
      </c>
      <c r="I266" s="395">
        <v>0.113705847611936</v>
      </c>
      <c r="J266" s="395">
        <v>0.15386965608512901</v>
      </c>
      <c r="K266" s="395">
        <v>0.15180800546624501</v>
      </c>
      <c r="L266" s="395">
        <v>0.175756228927023</v>
      </c>
      <c r="M266" s="395"/>
      <c r="N266" s="395">
        <v>0.17519913870195999</v>
      </c>
      <c r="O266" s="395">
        <v>0.17661432264598401</v>
      </c>
      <c r="P266" s="395">
        <v>0.118476798896074</v>
      </c>
      <c r="Q266" s="395">
        <v>9.9960268970277003E-2</v>
      </c>
      <c r="R266" s="395"/>
      <c r="S266" s="395">
        <v>0.14214002858338701</v>
      </c>
      <c r="T266" s="395">
        <v>0.165340674442786</v>
      </c>
      <c r="U266" s="395">
        <v>0.119855297706805</v>
      </c>
      <c r="V266" s="395">
        <v>8.3999377467985095E-2</v>
      </c>
      <c r="W266" s="395">
        <v>0.12147737557020501</v>
      </c>
      <c r="X266" s="395">
        <v>0.16369582673602501</v>
      </c>
      <c r="Y266" s="395">
        <v>0.18235254671100401</v>
      </c>
      <c r="Z266" s="395">
        <v>0.225453913677955</v>
      </c>
      <c r="AA266" s="395">
        <v>0.17090926180643901</v>
      </c>
      <c r="AB266" s="395">
        <v>0.113464142223957</v>
      </c>
      <c r="AC266" s="395">
        <v>0.15317793741674701</v>
      </c>
      <c r="AD266" s="395">
        <v>7.8083109358977401E-2</v>
      </c>
      <c r="AE266" s="395"/>
      <c r="AF266" s="395">
        <v>0.1189944702919</v>
      </c>
      <c r="AG266" s="395">
        <v>0.14515334867507301</v>
      </c>
      <c r="AH266" s="395">
        <v>0.216478700711217</v>
      </c>
      <c r="AI266" s="395">
        <v>0.11611694841140099</v>
      </c>
      <c r="AJ266" s="395">
        <v>0.117964297222988</v>
      </c>
      <c r="AK266" s="395">
        <v>0.187498500400921</v>
      </c>
      <c r="AL266" s="395"/>
      <c r="AM266" s="395">
        <v>0.15896146249696599</v>
      </c>
      <c r="AN266" s="395">
        <v>0.158118604177448</v>
      </c>
      <c r="AO266" s="395">
        <v>7.8702071904639501E-2</v>
      </c>
      <c r="AP266" s="395"/>
      <c r="AQ266" s="395">
        <v>0.16227623679959699</v>
      </c>
      <c r="AR266" s="395">
        <v>0.16101875694670201</v>
      </c>
      <c r="AS266" s="395">
        <v>0.13791043473477299</v>
      </c>
    </row>
    <row r="267" spans="2:45" x14ac:dyDescent="0.25">
      <c r="B267" t="s">
        <v>222</v>
      </c>
      <c r="C267" s="395">
        <v>2.4022915904091599E-2</v>
      </c>
      <c r="D267" s="395">
        <v>2.1787864086471001E-2</v>
      </c>
      <c r="E267" s="395">
        <v>2.6489361651493501E-2</v>
      </c>
      <c r="F267" s="395"/>
      <c r="G267" s="395">
        <v>2.1295224748040999E-2</v>
      </c>
      <c r="H267" s="395">
        <v>3.8835283250540302E-2</v>
      </c>
      <c r="I267" s="395">
        <v>7.8431054187419504E-3</v>
      </c>
      <c r="J267" s="395">
        <v>1.1062967866633E-2</v>
      </c>
      <c r="K267" s="395">
        <v>3.6265354197146299E-2</v>
      </c>
      <c r="L267" s="395">
        <v>2.8985755876796901E-2</v>
      </c>
      <c r="M267" s="395"/>
      <c r="N267" s="395">
        <v>1.42515029557598E-2</v>
      </c>
      <c r="O267" s="395">
        <v>3.38057131323098E-3</v>
      </c>
      <c r="P267" s="395">
        <v>4.4216484737453703E-2</v>
      </c>
      <c r="Q267" s="395">
        <v>3.8599798812259001E-2</v>
      </c>
      <c r="R267" s="395"/>
      <c r="S267" s="395">
        <v>2.6348382092411499E-2</v>
      </c>
      <c r="T267" s="395">
        <v>7.25169164911305E-3</v>
      </c>
      <c r="U267" s="395">
        <v>5.2757433352900299E-2</v>
      </c>
      <c r="V267" s="395">
        <v>2.0817721168571699E-2</v>
      </c>
      <c r="W267" s="395">
        <v>3.0250374256316E-2</v>
      </c>
      <c r="X267" s="395">
        <v>4.0629138916344502E-2</v>
      </c>
      <c r="Y267" s="395">
        <v>6.7006497829661699E-2</v>
      </c>
      <c r="Z267" s="395">
        <v>0</v>
      </c>
      <c r="AA267" s="395">
        <v>9.2696874748297003E-3</v>
      </c>
      <c r="AB267" s="395">
        <v>0</v>
      </c>
      <c r="AC267" s="395">
        <v>2.2960152701312801E-2</v>
      </c>
      <c r="AD267" s="395">
        <v>0</v>
      </c>
      <c r="AE267" s="395"/>
      <c r="AF267" s="395">
        <v>3.6368405967806702E-2</v>
      </c>
      <c r="AG267" s="395">
        <v>1.1720883502149599E-2</v>
      </c>
      <c r="AH267" s="395">
        <v>6.9180629766331797E-3</v>
      </c>
      <c r="AI267" s="395">
        <v>4.3575417978171799E-2</v>
      </c>
      <c r="AJ267" s="395">
        <v>2.6996320353180801E-2</v>
      </c>
      <c r="AK267" s="395">
        <v>1.7160739542957801E-2</v>
      </c>
      <c r="AL267" s="395"/>
      <c r="AM267" s="395">
        <v>2.80317234118676E-2</v>
      </c>
      <c r="AN267" s="395">
        <v>1.59942807137874E-2</v>
      </c>
      <c r="AO267" s="395">
        <v>5.0433796137231902E-2</v>
      </c>
      <c r="AP267" s="395"/>
      <c r="AQ267" s="395">
        <v>2.08404308290542E-2</v>
      </c>
      <c r="AR267" s="395">
        <v>1.4826408205812399E-2</v>
      </c>
      <c r="AS267" s="395">
        <v>3.26224727437808E-2</v>
      </c>
    </row>
    <row r="268" spans="2:45" x14ac:dyDescent="0.25">
      <c r="B268" t="s">
        <v>223</v>
      </c>
      <c r="C268" s="395">
        <v>2.6952201748082199E-2</v>
      </c>
      <c r="D268" s="395">
        <v>2.29695602203135E-2</v>
      </c>
      <c r="E268" s="395">
        <v>3.1159749756470598E-2</v>
      </c>
      <c r="F268" s="395"/>
      <c r="G268" s="395">
        <v>5.5678787317518297E-2</v>
      </c>
      <c r="H268" s="395">
        <v>5.34474062855015E-3</v>
      </c>
      <c r="I268" s="395">
        <v>1.57505888453441E-2</v>
      </c>
      <c r="J268" s="395">
        <v>2.9303332700659799E-2</v>
      </c>
      <c r="K268" s="395">
        <v>2.7016745324742301E-2</v>
      </c>
      <c r="L268" s="395">
        <v>3.2645021925634302E-2</v>
      </c>
      <c r="M268" s="395"/>
      <c r="N268" s="395">
        <v>3.3214713838766598E-2</v>
      </c>
      <c r="O268" s="395">
        <v>3.5275838068960001E-2</v>
      </c>
      <c r="P268" s="395">
        <v>2.2577563172251101E-2</v>
      </c>
      <c r="Q268" s="395">
        <v>1.5857403284983099E-2</v>
      </c>
      <c r="R268" s="395"/>
      <c r="S268" s="395">
        <v>2.4697752636114099E-2</v>
      </c>
      <c r="T268" s="395">
        <v>2.86835831054311E-2</v>
      </c>
      <c r="U268" s="395">
        <v>3.1956800315457799E-2</v>
      </c>
      <c r="V268" s="395">
        <v>2.20245585580938E-2</v>
      </c>
      <c r="W268" s="395">
        <v>5.8571629019461197E-2</v>
      </c>
      <c r="X268" s="395">
        <v>0</v>
      </c>
      <c r="Y268" s="395">
        <v>2.2917665983495001E-2</v>
      </c>
      <c r="Z268" s="395">
        <v>2.1659286779770699E-2</v>
      </c>
      <c r="AA268" s="395">
        <v>5.0066277155697302E-2</v>
      </c>
      <c r="AB268" s="395">
        <v>2.0553723879552999E-2</v>
      </c>
      <c r="AC268" s="395">
        <v>0</v>
      </c>
      <c r="AD268" s="395">
        <v>3.4137024233672798E-2</v>
      </c>
      <c r="AE268" s="395"/>
      <c r="AF268" s="395">
        <v>3.0357132736487699E-2</v>
      </c>
      <c r="AG268" s="395">
        <v>2.3013675414152699E-2</v>
      </c>
      <c r="AH268" s="395">
        <v>1.3274320571976901E-2</v>
      </c>
      <c r="AI268" s="395">
        <v>3.0589691523630901E-2</v>
      </c>
      <c r="AJ268" s="395">
        <v>3.3621004678784698E-2</v>
      </c>
      <c r="AK268" s="395">
        <v>4.3814004419116502E-2</v>
      </c>
      <c r="AL268" s="395"/>
      <c r="AM268" s="395">
        <v>1.7613731098149E-2</v>
      </c>
      <c r="AN268" s="395">
        <v>3.51099352048206E-2</v>
      </c>
      <c r="AO268" s="395">
        <v>3.5705174055217503E-2</v>
      </c>
      <c r="AP268" s="395"/>
      <c r="AQ268" s="395">
        <v>2.57394382487066E-2</v>
      </c>
      <c r="AR268" s="395">
        <v>2.5214934963717101E-2</v>
      </c>
      <c r="AS268" s="395">
        <v>2.8823064559009098E-2</v>
      </c>
    </row>
    <row r="269" spans="2:45" x14ac:dyDescent="0.25">
      <c r="B269" t="s">
        <v>85</v>
      </c>
      <c r="C269" s="395">
        <v>5.5832967590205902E-2</v>
      </c>
      <c r="D269" s="395">
        <v>6.8567339773376201E-2</v>
      </c>
      <c r="E269" s="395">
        <v>4.2274643510395699E-2</v>
      </c>
      <c r="F269" s="395"/>
      <c r="G269" s="395">
        <v>0.110722201448833</v>
      </c>
      <c r="H269" s="395">
        <v>5.4532142037897899E-2</v>
      </c>
      <c r="I269" s="395">
        <v>7.2683717303357404E-2</v>
      </c>
      <c r="J269" s="395">
        <v>4.8009468944323702E-2</v>
      </c>
      <c r="K269" s="395">
        <v>4.1385104632694E-2</v>
      </c>
      <c r="L269" s="395">
        <v>2.2729784646193799E-2</v>
      </c>
      <c r="M269" s="395"/>
      <c r="N269" s="395">
        <v>5.0326648116752797E-2</v>
      </c>
      <c r="O269" s="395">
        <v>3.2569947320820199E-2</v>
      </c>
      <c r="P269" s="395">
        <v>5.2417325160455802E-2</v>
      </c>
      <c r="Q269" s="395">
        <v>8.9736811147092102E-2</v>
      </c>
      <c r="R269" s="395"/>
      <c r="S269" s="395">
        <v>5.8814965125820802E-2</v>
      </c>
      <c r="T269" s="395">
        <v>6.0298844408737597E-2</v>
      </c>
      <c r="U269" s="395">
        <v>2.5762530119716201E-2</v>
      </c>
      <c r="V269" s="395">
        <v>8.3711942568475098E-2</v>
      </c>
      <c r="W269" s="395">
        <v>7.6805832243481698E-2</v>
      </c>
      <c r="X269" s="395">
        <v>5.3119141218512703E-2</v>
      </c>
      <c r="Y269" s="395">
        <v>6.0624078773636098E-2</v>
      </c>
      <c r="Z269" s="395">
        <v>2.5134615287502101E-2</v>
      </c>
      <c r="AA269" s="395">
        <v>2.6826220333166999E-2</v>
      </c>
      <c r="AB269" s="395">
        <v>8.4778861553780893E-2</v>
      </c>
      <c r="AC269" s="395">
        <v>7.4734857631411494E-2</v>
      </c>
      <c r="AD269" s="395">
        <v>0</v>
      </c>
      <c r="AE269" s="395"/>
      <c r="AF269" s="395">
        <v>5.32338902260431E-2</v>
      </c>
      <c r="AG269" s="395">
        <v>5.1168581618470099E-2</v>
      </c>
      <c r="AH269" s="395">
        <v>8.0523301153459806E-2</v>
      </c>
      <c r="AI269" s="395">
        <v>5.3748169419500599E-2</v>
      </c>
      <c r="AJ269" s="395">
        <v>5.72175908513134E-2</v>
      </c>
      <c r="AK269" s="395">
        <v>3.1162700815238899E-2</v>
      </c>
      <c r="AL269" s="395"/>
      <c r="AM269" s="395">
        <v>3.1679705728918303E-2</v>
      </c>
      <c r="AN269" s="395">
        <v>4.3244341587581399E-2</v>
      </c>
      <c r="AO269" s="395">
        <v>0.12082642117091801</v>
      </c>
      <c r="AP269" s="395"/>
      <c r="AQ269" s="395">
        <v>3.6398612190906503E-2</v>
      </c>
      <c r="AR269" s="395">
        <v>4.0083881457095301E-2</v>
      </c>
      <c r="AS269" s="395">
        <v>2.4711071355518099E-2</v>
      </c>
    </row>
    <row r="270" spans="2:45" x14ac:dyDescent="0.25">
      <c r="C270" s="395"/>
      <c r="D270" s="395"/>
      <c r="E270" s="395"/>
      <c r="F270" s="395"/>
      <c r="G270" s="395"/>
      <c r="H270" s="395"/>
      <c r="I270" s="395"/>
      <c r="J270" s="395"/>
      <c r="K270" s="395"/>
      <c r="L270" s="395"/>
      <c r="M270" s="395"/>
      <c r="N270" s="395"/>
      <c r="O270" s="395"/>
      <c r="P270" s="395"/>
      <c r="Q270" s="395"/>
      <c r="R270" s="395"/>
      <c r="S270" s="395"/>
      <c r="T270" s="395"/>
      <c r="U270" s="395"/>
      <c r="V270" s="395"/>
      <c r="W270" s="395"/>
      <c r="X270" s="395"/>
      <c r="Y270" s="395"/>
      <c r="Z270" s="395"/>
      <c r="AA270" s="395"/>
      <c r="AB270" s="395"/>
      <c r="AC270" s="395"/>
      <c r="AD270" s="395"/>
      <c r="AE270" s="395"/>
      <c r="AF270" s="395"/>
      <c r="AG270" s="395"/>
      <c r="AH270" s="395"/>
      <c r="AI270" s="395"/>
      <c r="AJ270" s="395"/>
      <c r="AK270" s="395"/>
      <c r="AL270" s="395"/>
      <c r="AM270" s="395"/>
      <c r="AN270" s="395"/>
      <c r="AO270" s="395"/>
      <c r="AP270" s="395"/>
      <c r="AQ270" s="395"/>
      <c r="AR270" s="395"/>
      <c r="AS270" s="395"/>
    </row>
    <row r="271" spans="2:45" x14ac:dyDescent="0.25">
      <c r="B271" s="2" t="s">
        <v>242</v>
      </c>
      <c r="C271" s="395"/>
      <c r="D271" s="395"/>
      <c r="E271" s="395"/>
      <c r="F271" s="395"/>
      <c r="G271" s="395"/>
      <c r="H271" s="395"/>
      <c r="I271" s="395"/>
      <c r="J271" s="395"/>
      <c r="K271" s="395"/>
      <c r="L271" s="395"/>
      <c r="M271" s="395"/>
      <c r="N271" s="395"/>
      <c r="O271" s="395"/>
      <c r="P271" s="395"/>
      <c r="Q271" s="395"/>
      <c r="R271" s="395"/>
      <c r="S271" s="395"/>
      <c r="T271" s="395"/>
      <c r="U271" s="395"/>
      <c r="V271" s="395"/>
      <c r="W271" s="395"/>
      <c r="X271" s="395"/>
      <c r="Y271" s="395"/>
      <c r="Z271" s="395"/>
      <c r="AA271" s="395"/>
      <c r="AB271" s="395"/>
      <c r="AC271" s="395"/>
      <c r="AD271" s="395"/>
      <c r="AE271" s="395"/>
      <c r="AF271" s="395"/>
      <c r="AG271" s="395"/>
      <c r="AH271" s="395"/>
      <c r="AI271" s="395"/>
      <c r="AJ271" s="395"/>
      <c r="AK271" s="395"/>
      <c r="AL271" s="395"/>
      <c r="AM271" s="395"/>
      <c r="AN271" s="395"/>
      <c r="AO271" s="395"/>
      <c r="AP271" s="395"/>
      <c r="AQ271" s="395"/>
      <c r="AR271" s="395"/>
      <c r="AS271" s="395"/>
    </row>
    <row r="272" spans="2:45" x14ac:dyDescent="0.25">
      <c r="B272" s="394" t="s">
        <v>68</v>
      </c>
      <c r="C272" s="395"/>
      <c r="D272" s="395"/>
      <c r="E272" s="395"/>
      <c r="F272" s="395"/>
      <c r="G272" s="395"/>
      <c r="H272" s="395"/>
      <c r="I272" s="395"/>
      <c r="J272" s="395"/>
      <c r="K272" s="395"/>
      <c r="L272" s="395"/>
      <c r="M272" s="395"/>
      <c r="N272" s="395"/>
      <c r="O272" s="395"/>
      <c r="P272" s="395"/>
      <c r="Q272" s="395"/>
      <c r="R272" s="395"/>
      <c r="S272" s="395"/>
      <c r="T272" s="395"/>
      <c r="U272" s="395"/>
      <c r="V272" s="395"/>
      <c r="W272" s="395"/>
      <c r="X272" s="395"/>
      <c r="Y272" s="395"/>
      <c r="Z272" s="395"/>
      <c r="AA272" s="395"/>
      <c r="AB272" s="395"/>
      <c r="AC272" s="395"/>
      <c r="AD272" s="395"/>
      <c r="AE272" s="395"/>
      <c r="AF272" s="395"/>
      <c r="AG272" s="395"/>
      <c r="AH272" s="395"/>
      <c r="AI272" s="395"/>
      <c r="AJ272" s="395"/>
      <c r="AK272" s="395"/>
      <c r="AL272" s="395"/>
      <c r="AM272" s="395"/>
      <c r="AN272" s="395"/>
      <c r="AO272" s="395"/>
      <c r="AP272" s="395"/>
      <c r="AQ272" s="395"/>
      <c r="AR272" s="395"/>
      <c r="AS272" s="395"/>
    </row>
    <row r="273" spans="2:45" x14ac:dyDescent="0.25">
      <c r="B273" t="s">
        <v>225</v>
      </c>
      <c r="C273" s="395">
        <v>0.320222340870357</v>
      </c>
      <c r="D273" s="395">
        <v>0.31473860984945901</v>
      </c>
      <c r="E273" s="395">
        <v>0.329362435492845</v>
      </c>
      <c r="F273" s="395"/>
      <c r="G273" s="395">
        <v>0.29403961512154098</v>
      </c>
      <c r="H273" s="395">
        <v>0.28760542775125097</v>
      </c>
      <c r="I273" s="395">
        <v>0.27055037319808101</v>
      </c>
      <c r="J273" s="395">
        <v>0.30546313232800698</v>
      </c>
      <c r="K273" s="395">
        <v>0.34881770529392597</v>
      </c>
      <c r="L273" s="395">
        <v>0.39722828614803402</v>
      </c>
      <c r="M273" s="395"/>
      <c r="N273" s="395">
        <v>0.33448066503935803</v>
      </c>
      <c r="O273" s="395">
        <v>0.33498122453335499</v>
      </c>
      <c r="P273" s="395">
        <v>0.29799138166832101</v>
      </c>
      <c r="Q273" s="395">
        <v>0.30997088340736401</v>
      </c>
      <c r="R273" s="395"/>
      <c r="S273" s="395">
        <v>0.31766481878647801</v>
      </c>
      <c r="T273" s="395">
        <v>0.36312287111695002</v>
      </c>
      <c r="U273" s="395">
        <v>0.22069128839981</v>
      </c>
      <c r="V273" s="395">
        <v>0.36983103983260202</v>
      </c>
      <c r="W273" s="395">
        <v>0.33111306355366998</v>
      </c>
      <c r="X273" s="395">
        <v>0.28277134451459401</v>
      </c>
      <c r="Y273" s="395">
        <v>0.272197927218298</v>
      </c>
      <c r="Z273" s="395">
        <v>0.43504006040116799</v>
      </c>
      <c r="AA273" s="395">
        <v>0.35790413719938602</v>
      </c>
      <c r="AB273" s="395">
        <v>0.30814367264794501</v>
      </c>
      <c r="AC273" s="395">
        <v>0.24034106448682999</v>
      </c>
      <c r="AD273" s="395">
        <v>0.344611949169987</v>
      </c>
      <c r="AE273" s="395"/>
      <c r="AF273" s="395">
        <v>0.31747394209940999</v>
      </c>
      <c r="AG273" s="395">
        <v>0.29894507441521401</v>
      </c>
      <c r="AH273" s="395">
        <v>0.337159183557597</v>
      </c>
      <c r="AI273" s="395">
        <v>0.322421022611309</v>
      </c>
      <c r="AJ273" s="395">
        <v>0.38038853305707099</v>
      </c>
      <c r="AK273" s="395">
        <v>0.27566111057923998</v>
      </c>
      <c r="AL273" s="395"/>
      <c r="AM273" s="395">
        <v>0.31829394314818998</v>
      </c>
      <c r="AN273" s="395">
        <v>0.32817693010183402</v>
      </c>
      <c r="AO273" s="395">
        <v>0.296042693339925</v>
      </c>
      <c r="AP273" s="395"/>
      <c r="AQ273" s="395">
        <v>0.33840987394375699</v>
      </c>
      <c r="AR273" s="395">
        <v>0.30260012785881701</v>
      </c>
      <c r="AS273" s="395">
        <v>0.33874292323233102</v>
      </c>
    </row>
    <row r="274" spans="2:45" x14ac:dyDescent="0.25">
      <c r="B274" t="s">
        <v>226</v>
      </c>
      <c r="C274" s="395">
        <v>0.37378190928771199</v>
      </c>
      <c r="D274" s="395">
        <v>0.30849704465467398</v>
      </c>
      <c r="E274" s="395">
        <v>0.43796183774673297</v>
      </c>
      <c r="F274" s="395"/>
      <c r="G274" s="395">
        <v>0.44306378103087601</v>
      </c>
      <c r="H274" s="395">
        <v>0.37946411050573597</v>
      </c>
      <c r="I274" s="395">
        <v>0.30834999519636602</v>
      </c>
      <c r="J274" s="395">
        <v>0.431727818289385</v>
      </c>
      <c r="K274" s="395">
        <v>0.32601044769190202</v>
      </c>
      <c r="L274" s="395">
        <v>0.36095509735923598</v>
      </c>
      <c r="M274" s="395"/>
      <c r="N274" s="395">
        <v>0.30032114871607701</v>
      </c>
      <c r="O274" s="395">
        <v>0.37933336512808502</v>
      </c>
      <c r="P274" s="395">
        <v>0.388777383983541</v>
      </c>
      <c r="Q274" s="395">
        <v>0.43565199337847499</v>
      </c>
      <c r="R274" s="395"/>
      <c r="S274" s="395">
        <v>0.32446202267740099</v>
      </c>
      <c r="T274" s="395">
        <v>0.39436746429890501</v>
      </c>
      <c r="U274" s="395">
        <v>0.39692063026115199</v>
      </c>
      <c r="V274" s="395">
        <v>0.42710961849184498</v>
      </c>
      <c r="W274" s="395">
        <v>0.465475572295587</v>
      </c>
      <c r="X274" s="395">
        <v>0.35051397422140201</v>
      </c>
      <c r="Y274" s="395">
        <v>0.237590405475987</v>
      </c>
      <c r="Z274" s="395">
        <v>0.42039037597302598</v>
      </c>
      <c r="AA274" s="395">
        <v>0.35465895973949702</v>
      </c>
      <c r="AB274" s="395">
        <v>0.32345029998790298</v>
      </c>
      <c r="AC274" s="395">
        <v>0.48734191232840002</v>
      </c>
      <c r="AD274" s="395">
        <v>0.45970996821903598</v>
      </c>
      <c r="AE274" s="395"/>
      <c r="AF274" s="395">
        <v>0.31508434201219299</v>
      </c>
      <c r="AG274" s="395">
        <v>0.36954883303035801</v>
      </c>
      <c r="AH274" s="395">
        <v>0.443655919543536</v>
      </c>
      <c r="AI274" s="395">
        <v>0.38696902139267197</v>
      </c>
      <c r="AJ274" s="395">
        <v>0.40351403895726601</v>
      </c>
      <c r="AK274" s="395">
        <v>0.32768657197244799</v>
      </c>
      <c r="AL274" s="395"/>
      <c r="AM274" s="395">
        <v>0.38234483962447102</v>
      </c>
      <c r="AN274" s="395">
        <v>0.35625998332362502</v>
      </c>
      <c r="AO274" s="395">
        <v>0.35247432898458902</v>
      </c>
      <c r="AP274" s="395"/>
      <c r="AQ274" s="395">
        <v>0.35301071392321298</v>
      </c>
      <c r="AR274" s="395">
        <v>0.36415633442331602</v>
      </c>
      <c r="AS274" s="395">
        <v>0.39536197846335103</v>
      </c>
    </row>
    <row r="275" spans="2:45" x14ac:dyDescent="0.25">
      <c r="B275" t="s">
        <v>227</v>
      </c>
      <c r="C275" s="395">
        <v>9.6978683115437406E-2</v>
      </c>
      <c r="D275" s="395">
        <v>0.12553255643151601</v>
      </c>
      <c r="E275" s="395">
        <v>7.0242978342421394E-2</v>
      </c>
      <c r="F275" s="395"/>
      <c r="G275" s="395">
        <v>0.19355299729895201</v>
      </c>
      <c r="H275" s="395">
        <v>0.18283447566864999</v>
      </c>
      <c r="I275" s="395">
        <v>0.11174863215144699</v>
      </c>
      <c r="J275" s="395">
        <v>5.2777003490918503E-2</v>
      </c>
      <c r="K275" s="395">
        <v>2.0776402914327599E-2</v>
      </c>
      <c r="L275" s="395">
        <v>3.6831409056631501E-2</v>
      </c>
      <c r="M275" s="395"/>
      <c r="N275" s="395">
        <v>0.137885087501665</v>
      </c>
      <c r="O275" s="395">
        <v>5.8211505278449302E-2</v>
      </c>
      <c r="P275" s="395">
        <v>9.9215042987464502E-2</v>
      </c>
      <c r="Q275" s="395">
        <v>9.2718334963848306E-2</v>
      </c>
      <c r="R275" s="395"/>
      <c r="S275" s="395">
        <v>0.17162180560954299</v>
      </c>
      <c r="T275" s="395">
        <v>6.8427471985703495E-2</v>
      </c>
      <c r="U275" s="395">
        <v>0.13720404327788799</v>
      </c>
      <c r="V275" s="395">
        <v>8.3669885315676901E-2</v>
      </c>
      <c r="W275" s="395">
        <v>9.9270989869081103E-2</v>
      </c>
      <c r="X275" s="395">
        <v>8.8993186277057601E-2</v>
      </c>
      <c r="Y275" s="395">
        <v>7.12818566755547E-2</v>
      </c>
      <c r="Z275" s="395">
        <v>0.12140163802701</v>
      </c>
      <c r="AA275" s="395">
        <v>8.4205644827127404E-2</v>
      </c>
      <c r="AB275" s="395">
        <v>4.5270628207042703E-2</v>
      </c>
      <c r="AC275" s="395">
        <v>0.109519536862593</v>
      </c>
      <c r="AD275" s="395">
        <v>3.5009540911982599E-2</v>
      </c>
      <c r="AE275" s="395"/>
      <c r="AF275" s="395">
        <v>0.143341720708478</v>
      </c>
      <c r="AG275" s="395">
        <v>9.6408249793141707E-2</v>
      </c>
      <c r="AH275" s="395">
        <v>0.117631483678746</v>
      </c>
      <c r="AI275" s="395">
        <v>7.0001944886117107E-2</v>
      </c>
      <c r="AJ275" s="395">
        <v>2.8675784575416401E-2</v>
      </c>
      <c r="AK275" s="395">
        <v>9.9484125856344696E-2</v>
      </c>
      <c r="AL275" s="395"/>
      <c r="AM275" s="395">
        <v>9.4511459569656994E-2</v>
      </c>
      <c r="AN275" s="395">
        <v>0.108873007778853</v>
      </c>
      <c r="AO275" s="395">
        <v>6.15268189020182E-2</v>
      </c>
      <c r="AP275" s="395"/>
      <c r="AQ275" s="395">
        <v>9.2217434756889594E-2</v>
      </c>
      <c r="AR275" s="395">
        <v>0.14381291731067999</v>
      </c>
      <c r="AS275" s="395">
        <v>8.3999499552591103E-2</v>
      </c>
    </row>
    <row r="276" spans="2:45" x14ac:dyDescent="0.25">
      <c r="B276" t="s">
        <v>228</v>
      </c>
      <c r="C276" s="395">
        <v>0.21219285809004501</v>
      </c>
      <c r="D276" s="395">
        <v>0.20995182885902</v>
      </c>
      <c r="E276" s="395">
        <v>0.21283121552272299</v>
      </c>
      <c r="F276" s="395"/>
      <c r="G276" s="395">
        <v>0.323702147815421</v>
      </c>
      <c r="H276" s="395">
        <v>0.19406053953556501</v>
      </c>
      <c r="I276" s="395">
        <v>0.22120475308381901</v>
      </c>
      <c r="J276" s="395">
        <v>0.16361961141718301</v>
      </c>
      <c r="K276" s="395">
        <v>0.231177015426871</v>
      </c>
      <c r="L276" s="395">
        <v>0.172014399912434</v>
      </c>
      <c r="M276" s="395"/>
      <c r="N276" s="395">
        <v>0.22155005447659101</v>
      </c>
      <c r="O276" s="395">
        <v>0.23887766157530799</v>
      </c>
      <c r="P276" s="395">
        <v>0.22469797841073999</v>
      </c>
      <c r="Q276" s="395">
        <v>0.16690661518674199</v>
      </c>
      <c r="R276" s="395"/>
      <c r="S276" s="395">
        <v>0.219581402608163</v>
      </c>
      <c r="T276" s="395">
        <v>0.16683281670742001</v>
      </c>
      <c r="U276" s="395">
        <v>0.259287589598729</v>
      </c>
      <c r="V276" s="395">
        <v>0.14926818251594101</v>
      </c>
      <c r="W276" s="395">
        <v>0.21767115966065601</v>
      </c>
      <c r="X276" s="395">
        <v>0.259071439014321</v>
      </c>
      <c r="Y276" s="395">
        <v>0.14752151728138699</v>
      </c>
      <c r="Z276" s="395">
        <v>0.19733724815192699</v>
      </c>
      <c r="AA276" s="395">
        <v>0.30894101017720699</v>
      </c>
      <c r="AB276" s="395">
        <v>0.20402662867017499</v>
      </c>
      <c r="AC276" s="395">
        <v>0.12837706447671901</v>
      </c>
      <c r="AD276" s="395">
        <v>0.291929443269073</v>
      </c>
      <c r="AE276" s="395"/>
      <c r="AF276" s="395">
        <v>0.23015196639722901</v>
      </c>
      <c r="AG276" s="395">
        <v>0.25624047130829603</v>
      </c>
      <c r="AH276" s="395">
        <v>0.213349782813962</v>
      </c>
      <c r="AI276" s="395">
        <v>0.16014255232646701</v>
      </c>
      <c r="AJ276" s="395">
        <v>0.15547580727521901</v>
      </c>
      <c r="AK276" s="395">
        <v>0.20321273964341499</v>
      </c>
      <c r="AL276" s="395"/>
      <c r="AM276" s="395">
        <v>0.197645204282444</v>
      </c>
      <c r="AN276" s="395">
        <v>0.23616187936013699</v>
      </c>
      <c r="AO276" s="395">
        <v>0.17452175859559699</v>
      </c>
      <c r="AP276" s="395"/>
      <c r="AQ276" s="395">
        <v>0.23028065006780599</v>
      </c>
      <c r="AR276" s="395">
        <v>0.21553257616567301</v>
      </c>
      <c r="AS276" s="395">
        <v>0.20516169590743699</v>
      </c>
    </row>
    <row r="277" spans="2:45" x14ac:dyDescent="0.25">
      <c r="B277" t="s">
        <v>229</v>
      </c>
      <c r="C277" s="395">
        <v>0.15614546053662401</v>
      </c>
      <c r="D277" s="395">
        <v>0.179368374901613</v>
      </c>
      <c r="E277" s="395">
        <v>0.131327194891451</v>
      </c>
      <c r="F277" s="395"/>
      <c r="G277" s="395">
        <v>0.19016514276532001</v>
      </c>
      <c r="H277" s="395">
        <v>0.21390249751439</v>
      </c>
      <c r="I277" s="395">
        <v>0.167482219463781</v>
      </c>
      <c r="J277" s="395">
        <v>9.9077807208540994E-2</v>
      </c>
      <c r="K277" s="395">
        <v>0.103604906102177</v>
      </c>
      <c r="L277" s="395">
        <v>0.15802256729842401</v>
      </c>
      <c r="M277" s="395"/>
      <c r="N277" s="395">
        <v>0.18121506486373801</v>
      </c>
      <c r="O277" s="395">
        <v>0.13333008939139801</v>
      </c>
      <c r="P277" s="395">
        <v>0.142121808336231</v>
      </c>
      <c r="Q277" s="395">
        <v>0.16759163047953701</v>
      </c>
      <c r="R277" s="395"/>
      <c r="S277" s="395">
        <v>0.25861061102108002</v>
      </c>
      <c r="T277" s="395">
        <v>0.15713481346559599</v>
      </c>
      <c r="U277" s="395">
        <v>0.188362155229648</v>
      </c>
      <c r="V277" s="395">
        <v>9.0313190198236595E-2</v>
      </c>
      <c r="W277" s="395">
        <v>0.11873339789951699</v>
      </c>
      <c r="X277" s="395">
        <v>0.15325629414511299</v>
      </c>
      <c r="Y277" s="395">
        <v>0.10204402214658</v>
      </c>
      <c r="Z277" s="395">
        <v>0.14768876820551499</v>
      </c>
      <c r="AA277" s="395">
        <v>0.18388850700862799</v>
      </c>
      <c r="AB277" s="395">
        <v>0.103144054901806</v>
      </c>
      <c r="AC277" s="395">
        <v>0.157651773499286</v>
      </c>
      <c r="AD277" s="395">
        <v>8.3351962773579202E-2</v>
      </c>
      <c r="AE277" s="395"/>
      <c r="AF277" s="395">
        <v>0.205071180175356</v>
      </c>
      <c r="AG277" s="395">
        <v>0.166704839385727</v>
      </c>
      <c r="AH277" s="395">
        <v>0.139645317092286</v>
      </c>
      <c r="AI277" s="395">
        <v>0.13692692488812599</v>
      </c>
      <c r="AJ277" s="395">
        <v>9.9173213951590206E-2</v>
      </c>
      <c r="AK277" s="395">
        <v>0.144210310180688</v>
      </c>
      <c r="AL277" s="395"/>
      <c r="AM277" s="395">
        <v>0.13830889996963899</v>
      </c>
      <c r="AN277" s="395">
        <v>0.19980696982093701</v>
      </c>
      <c r="AO277" s="395">
        <v>7.7711701930150298E-2</v>
      </c>
      <c r="AP277" s="395"/>
      <c r="AQ277" s="395">
        <v>0.16793239846355401</v>
      </c>
      <c r="AR277" s="395">
        <v>0.17908579455386001</v>
      </c>
      <c r="AS277" s="395">
        <v>0.259818261672285</v>
      </c>
    </row>
    <row r="278" spans="2:45" x14ac:dyDescent="0.25">
      <c r="B278" t="s">
        <v>230</v>
      </c>
      <c r="C278" s="395">
        <v>0.47681310062326199</v>
      </c>
      <c r="D278" s="395">
        <v>0.46567856292022197</v>
      </c>
      <c r="E278" s="395">
        <v>0.48954623127700803</v>
      </c>
      <c r="F278" s="395"/>
      <c r="G278" s="395">
        <v>0.429027223743075</v>
      </c>
      <c r="H278" s="395">
        <v>0.51697725661157501</v>
      </c>
      <c r="I278" s="395">
        <v>0.44334133817733201</v>
      </c>
      <c r="J278" s="395">
        <v>0.50211839696734495</v>
      </c>
      <c r="K278" s="395">
        <v>0.46996051882329498</v>
      </c>
      <c r="L278" s="395">
        <v>0.48684071696856401</v>
      </c>
      <c r="M278" s="395"/>
      <c r="N278" s="395">
        <v>0.41130840333369001</v>
      </c>
      <c r="O278" s="395">
        <v>0.48182715514824997</v>
      </c>
      <c r="P278" s="395">
        <v>0.52508937681186796</v>
      </c>
      <c r="Q278" s="395">
        <v>0.50324793279015401</v>
      </c>
      <c r="R278" s="395"/>
      <c r="S278" s="395">
        <v>0.55518446104641594</v>
      </c>
      <c r="T278" s="395">
        <v>0.44289530226253299</v>
      </c>
      <c r="U278" s="395">
        <v>0.47091773688111199</v>
      </c>
      <c r="V278" s="395">
        <v>0.40293468331782401</v>
      </c>
      <c r="W278" s="395">
        <v>0.43841751678262397</v>
      </c>
      <c r="X278" s="395">
        <v>0.50171776332447704</v>
      </c>
      <c r="Y278" s="395">
        <v>0.37176377743801498</v>
      </c>
      <c r="Z278" s="395">
        <v>0.49965062529167997</v>
      </c>
      <c r="AA278" s="395">
        <v>0.57307656031158705</v>
      </c>
      <c r="AB278" s="395">
        <v>0.46021788879706899</v>
      </c>
      <c r="AC278" s="395">
        <v>0.46324498454186402</v>
      </c>
      <c r="AD278" s="395">
        <v>0.48052876676005901</v>
      </c>
      <c r="AE278" s="395"/>
      <c r="AF278" s="395">
        <v>0.52432254295832503</v>
      </c>
      <c r="AG278" s="395">
        <v>0.45839472366294398</v>
      </c>
      <c r="AH278" s="395">
        <v>0.50896413141776997</v>
      </c>
      <c r="AI278" s="395">
        <v>0.45307933149499202</v>
      </c>
      <c r="AJ278" s="395">
        <v>0.47660381937695401</v>
      </c>
      <c r="AK278" s="395">
        <v>0.40235571632748401</v>
      </c>
      <c r="AL278" s="395"/>
      <c r="AM278" s="395">
        <v>0.474944939644529</v>
      </c>
      <c r="AN278" s="395">
        <v>0.491701887449773</v>
      </c>
      <c r="AO278" s="395">
        <v>0.49139122319130102</v>
      </c>
      <c r="AP278" s="395"/>
      <c r="AQ278" s="395">
        <v>0.47211522937737699</v>
      </c>
      <c r="AR278" s="395">
        <v>0.50740669085996204</v>
      </c>
      <c r="AS278" s="395">
        <v>0.49809185554982599</v>
      </c>
    </row>
    <row r="279" spans="2:45" x14ac:dyDescent="0.25">
      <c r="B279" t="s">
        <v>231</v>
      </c>
      <c r="C279" s="395">
        <v>0.33989788505910201</v>
      </c>
      <c r="D279" s="395">
        <v>0.31321187908985898</v>
      </c>
      <c r="E279" s="395">
        <v>0.36586776878910598</v>
      </c>
      <c r="F279" s="395"/>
      <c r="G279" s="395">
        <v>0.30035385472133103</v>
      </c>
      <c r="H279" s="395">
        <v>0.263543420638439</v>
      </c>
      <c r="I279" s="395">
        <v>0.332865688069998</v>
      </c>
      <c r="J279" s="395">
        <v>0.35666484029138601</v>
      </c>
      <c r="K279" s="395">
        <v>0.39506213882371499</v>
      </c>
      <c r="L279" s="395">
        <v>0.38419207924108401</v>
      </c>
      <c r="M279" s="395"/>
      <c r="N279" s="395">
        <v>0.425170485213404</v>
      </c>
      <c r="O279" s="395">
        <v>0.37301538146950802</v>
      </c>
      <c r="P279" s="395">
        <v>0.284564603192826</v>
      </c>
      <c r="Q279" s="395">
        <v>0.25605932480245203</v>
      </c>
      <c r="R279" s="395"/>
      <c r="S279" s="395">
        <v>0.30945822040983201</v>
      </c>
      <c r="T279" s="395">
        <v>0.37638936132842299</v>
      </c>
      <c r="U279" s="395">
        <v>0.30698963732548501</v>
      </c>
      <c r="V279" s="395">
        <v>0.30208240668548902</v>
      </c>
      <c r="W279" s="395">
        <v>0.34139871019995299</v>
      </c>
      <c r="X279" s="395">
        <v>0.35942638468193</v>
      </c>
      <c r="Y279" s="395">
        <v>0.378743370161786</v>
      </c>
      <c r="Z279" s="395">
        <v>0.32615815820126498</v>
      </c>
      <c r="AA279" s="395">
        <v>0.323266301877219</v>
      </c>
      <c r="AB279" s="395">
        <v>0.32777801457725902</v>
      </c>
      <c r="AC279" s="395">
        <v>0.28559303202611502</v>
      </c>
      <c r="AD279" s="395">
        <v>0.55413794030808605</v>
      </c>
      <c r="AE279" s="395"/>
      <c r="AF279" s="395">
        <v>0.26087971490907502</v>
      </c>
      <c r="AG279" s="395">
        <v>0.352278934139585</v>
      </c>
      <c r="AH279" s="395">
        <v>0.29010380720319501</v>
      </c>
      <c r="AI279" s="395">
        <v>0.36440757998572498</v>
      </c>
      <c r="AJ279" s="395">
        <v>0.42561205606138103</v>
      </c>
      <c r="AK279" s="395">
        <v>0.43522945418838099</v>
      </c>
      <c r="AL279" s="395"/>
      <c r="AM279" s="395">
        <v>0.33028048831788998</v>
      </c>
      <c r="AN279" s="395">
        <v>0.37492146876665999</v>
      </c>
      <c r="AO279" s="395">
        <v>0.26704189871181599</v>
      </c>
      <c r="AP279" s="395"/>
      <c r="AQ279" s="395">
        <v>0.34085049570883302</v>
      </c>
      <c r="AR279" s="395">
        <v>0.367928649179665</v>
      </c>
      <c r="AS279" s="395">
        <v>0.28705921273921198</v>
      </c>
    </row>
    <row r="280" spans="2:45" x14ac:dyDescent="0.25">
      <c r="B280" t="s">
        <v>232</v>
      </c>
      <c r="C280" s="395">
        <v>0.22849116432158501</v>
      </c>
      <c r="D280" s="395">
        <v>0.193110225855257</v>
      </c>
      <c r="E280" s="395">
        <v>0.26574072504144902</v>
      </c>
      <c r="F280" s="395"/>
      <c r="G280" s="395">
        <v>0.18988462190616701</v>
      </c>
      <c r="H280" s="395">
        <v>0.26955173307227198</v>
      </c>
      <c r="I280" s="395">
        <v>0.156479841589104</v>
      </c>
      <c r="J280" s="395">
        <v>0.241773149756287</v>
      </c>
      <c r="K280" s="395">
        <v>0.272233151362548</v>
      </c>
      <c r="L280" s="395">
        <v>0.23862371605166699</v>
      </c>
      <c r="M280" s="395"/>
      <c r="N280" s="395">
        <v>0.21467710086879599</v>
      </c>
      <c r="O280" s="395">
        <v>0.25844669803397202</v>
      </c>
      <c r="P280" s="395">
        <v>0.22310681338168001</v>
      </c>
      <c r="Q280" s="395">
        <v>0.21646774319794501</v>
      </c>
      <c r="R280" s="395"/>
      <c r="S280" s="395">
        <v>0.16886831010301001</v>
      </c>
      <c r="T280" s="395">
        <v>0.25018139016450403</v>
      </c>
      <c r="U280" s="395">
        <v>0.239028229651537</v>
      </c>
      <c r="V280" s="395">
        <v>0.232447480883721</v>
      </c>
      <c r="W280" s="395">
        <v>0.31729807145953698</v>
      </c>
      <c r="X280" s="395">
        <v>0.22341189955636201</v>
      </c>
      <c r="Y280" s="395">
        <v>0.170823651240473</v>
      </c>
      <c r="Z280" s="395">
        <v>0.22191839169453101</v>
      </c>
      <c r="AA280" s="395">
        <v>0.25209141416590503</v>
      </c>
      <c r="AB280" s="395">
        <v>0.26197128346728299</v>
      </c>
      <c r="AC280" s="395">
        <v>0.11991916234393001</v>
      </c>
      <c r="AD280" s="395">
        <v>0.33820802039339598</v>
      </c>
      <c r="AE280" s="395"/>
      <c r="AF280" s="395">
        <v>0.16778593582097001</v>
      </c>
      <c r="AG280" s="395">
        <v>0.23985360702090899</v>
      </c>
      <c r="AH280" s="395">
        <v>0.29793357542666099</v>
      </c>
      <c r="AI280" s="395">
        <v>0.22377067087514699</v>
      </c>
      <c r="AJ280" s="395">
        <v>0.27773766112716802</v>
      </c>
      <c r="AK280" s="395">
        <v>0.138064806717309</v>
      </c>
      <c r="AL280" s="395"/>
      <c r="AM280" s="395">
        <v>0.23842363386992901</v>
      </c>
      <c r="AN280" s="395">
        <v>0.23587928127028099</v>
      </c>
      <c r="AO280" s="395">
        <v>0.19902789718087199</v>
      </c>
      <c r="AP280" s="395"/>
      <c r="AQ280" s="395">
        <v>0.247787613404644</v>
      </c>
      <c r="AR280" s="395">
        <v>0.209636619303225</v>
      </c>
      <c r="AS280" s="395">
        <v>0.241103437740701</v>
      </c>
    </row>
    <row r="281" spans="2:45" x14ac:dyDescent="0.25">
      <c r="B281" t="s">
        <v>233</v>
      </c>
      <c r="C281" s="395">
        <v>8.7270383845380398E-2</v>
      </c>
      <c r="D281" s="395">
        <v>0.10982327819648501</v>
      </c>
      <c r="E281" s="395">
        <v>6.6279712881268202E-2</v>
      </c>
      <c r="F281" s="395"/>
      <c r="G281" s="395">
        <v>0.11825581770738899</v>
      </c>
      <c r="H281" s="395">
        <v>0.11914389554999601</v>
      </c>
      <c r="I281" s="395">
        <v>9.5368873016192998E-2</v>
      </c>
      <c r="J281" s="395">
        <v>0.121358930052823</v>
      </c>
      <c r="K281" s="395">
        <v>6.4418995920661304E-2</v>
      </c>
      <c r="L281" s="395">
        <v>2.1773463973379301E-2</v>
      </c>
      <c r="M281" s="395"/>
      <c r="N281" s="395">
        <v>5.2914959196841901E-2</v>
      </c>
      <c r="O281" s="395">
        <v>9.10192786926248E-2</v>
      </c>
      <c r="P281" s="395">
        <v>9.8995439032234303E-2</v>
      </c>
      <c r="Q281" s="395">
        <v>0.11145692324416701</v>
      </c>
      <c r="R281" s="395"/>
      <c r="S281" s="395">
        <v>0.14273641941193099</v>
      </c>
      <c r="T281" s="395">
        <v>3.4927181406794197E-2</v>
      </c>
      <c r="U281" s="395">
        <v>9.7801339027769801E-2</v>
      </c>
      <c r="V281" s="395">
        <v>7.2092809358470095E-2</v>
      </c>
      <c r="W281" s="395">
        <v>8.6250829318593195E-2</v>
      </c>
      <c r="X281" s="395">
        <v>0.105199908005841</v>
      </c>
      <c r="Y281" s="395">
        <v>9.8402448721311903E-2</v>
      </c>
      <c r="Z281" s="395">
        <v>7.3114333758993399E-2</v>
      </c>
      <c r="AA281" s="395">
        <v>0.125925508139384</v>
      </c>
      <c r="AB281" s="395">
        <v>7.8615515080507098E-2</v>
      </c>
      <c r="AC281" s="395">
        <v>3.0488213830887401E-2</v>
      </c>
      <c r="AD281" s="395">
        <v>0</v>
      </c>
      <c r="AE281" s="395"/>
      <c r="AF281" s="395">
        <v>0.105256761195112</v>
      </c>
      <c r="AG281" s="395">
        <v>7.74135589596118E-2</v>
      </c>
      <c r="AH281" s="395">
        <v>0.10447322014789</v>
      </c>
      <c r="AI281" s="395">
        <v>9.0136360957364298E-2</v>
      </c>
      <c r="AJ281" s="395">
        <v>3.7614218167782501E-2</v>
      </c>
      <c r="AK281" s="395">
        <v>0.111079406990711</v>
      </c>
      <c r="AL281" s="395"/>
      <c r="AM281" s="395">
        <v>8.1685601095959903E-2</v>
      </c>
      <c r="AN281" s="395">
        <v>8.5051877007449594E-2</v>
      </c>
      <c r="AO281" s="395">
        <v>0.114419246504897</v>
      </c>
      <c r="AP281" s="395"/>
      <c r="AQ281" s="395">
        <v>6.4795587305045699E-2</v>
      </c>
      <c r="AR281" s="395">
        <v>0.119262978479952</v>
      </c>
      <c r="AS281" s="395">
        <v>0.111459292937308</v>
      </c>
    </row>
    <row r="282" spans="2:45" x14ac:dyDescent="0.25">
      <c r="B282" t="s">
        <v>234</v>
      </c>
      <c r="C282" s="395">
        <v>0.19663304268903101</v>
      </c>
      <c r="D282" s="395">
        <v>0.21781735270543101</v>
      </c>
      <c r="E282" s="395">
        <v>0.17827154375590401</v>
      </c>
      <c r="F282" s="395"/>
      <c r="G282" s="395">
        <v>0.14511326973815999</v>
      </c>
      <c r="H282" s="395">
        <v>0.18792347118880001</v>
      </c>
      <c r="I282" s="395">
        <v>0.23879851860121701</v>
      </c>
      <c r="J282" s="395">
        <v>0.21806852873395099</v>
      </c>
      <c r="K282" s="395">
        <v>0.20720517729427801</v>
      </c>
      <c r="L282" s="395">
        <v>0.179777471210882</v>
      </c>
      <c r="M282" s="395"/>
      <c r="N282" s="395">
        <v>0.177097768527683</v>
      </c>
      <c r="O282" s="395">
        <v>0.173949016623935</v>
      </c>
      <c r="P282" s="395">
        <v>0.26711534718123903</v>
      </c>
      <c r="Q282" s="395">
        <v>0.18250075576855099</v>
      </c>
      <c r="R282" s="395"/>
      <c r="S282" s="395">
        <v>0.24756773638306401</v>
      </c>
      <c r="T282" s="395">
        <v>0.237628825150968</v>
      </c>
      <c r="U282" s="395">
        <v>0.20796324326343699</v>
      </c>
      <c r="V282" s="395">
        <v>0.228309905942854</v>
      </c>
      <c r="W282" s="395">
        <v>0.15894326713086601</v>
      </c>
      <c r="X282" s="395">
        <v>0.19187020103600599</v>
      </c>
      <c r="Y282" s="395">
        <v>0.18256145889230099</v>
      </c>
      <c r="Z282" s="395">
        <v>0.27780032349974199</v>
      </c>
      <c r="AA282" s="395">
        <v>0.109580077684476</v>
      </c>
      <c r="AB282" s="395">
        <v>0.171000606662153</v>
      </c>
      <c r="AC282" s="395">
        <v>6.4071263086663E-2</v>
      </c>
      <c r="AD282" s="395">
        <v>0.29197690588820402</v>
      </c>
      <c r="AE282" s="395"/>
      <c r="AF282" s="395">
        <v>0.26782101117918899</v>
      </c>
      <c r="AG282" s="395">
        <v>0.176388558026908</v>
      </c>
      <c r="AH282" s="395">
        <v>0.20449186474959899</v>
      </c>
      <c r="AI282" s="395">
        <v>0.15836322280339599</v>
      </c>
      <c r="AJ282" s="395">
        <v>0.20068436397036199</v>
      </c>
      <c r="AK282" s="395">
        <v>0.147088321295539</v>
      </c>
      <c r="AL282" s="395"/>
      <c r="AM282" s="395">
        <v>0.193699294504211</v>
      </c>
      <c r="AN282" s="395">
        <v>0.20287150309239699</v>
      </c>
      <c r="AO282" s="395">
        <v>0.196474297877516</v>
      </c>
      <c r="AP282" s="395"/>
      <c r="AQ282" s="395">
        <v>0.22045158501201201</v>
      </c>
      <c r="AR282" s="395">
        <v>0.20179558238170001</v>
      </c>
      <c r="AS282" s="395">
        <v>0.16599631046230401</v>
      </c>
    </row>
    <row r="283" spans="2:45" x14ac:dyDescent="0.25">
      <c r="B283" t="s">
        <v>235</v>
      </c>
      <c r="C283" s="395">
        <v>0.13854502314507</v>
      </c>
      <c r="D283" s="395">
        <v>0.13690503152467501</v>
      </c>
      <c r="E283" s="395">
        <v>0.13988126552209401</v>
      </c>
      <c r="F283" s="395"/>
      <c r="G283" s="395">
        <v>0.116122175198827</v>
      </c>
      <c r="H283" s="395">
        <v>0.11607696760122301</v>
      </c>
      <c r="I283" s="395">
        <v>0.20880927741949501</v>
      </c>
      <c r="J283" s="395">
        <v>0.145313086875002</v>
      </c>
      <c r="K283" s="395">
        <v>0.13872450331170799</v>
      </c>
      <c r="L283" s="395">
        <v>0.109717816778621</v>
      </c>
      <c r="M283" s="395"/>
      <c r="N283" s="395">
        <v>0.135420239214076</v>
      </c>
      <c r="O283" s="395">
        <v>0.160806420458835</v>
      </c>
      <c r="P283" s="395">
        <v>0.139379859834003</v>
      </c>
      <c r="Q283" s="395">
        <v>0.116203594945894</v>
      </c>
      <c r="R283" s="395"/>
      <c r="S283" s="395">
        <v>9.8380867394467206E-2</v>
      </c>
      <c r="T283" s="395">
        <v>9.1502469917403698E-2</v>
      </c>
      <c r="U283" s="395">
        <v>0.194591615225012</v>
      </c>
      <c r="V283" s="395">
        <v>8.83913446464724E-2</v>
      </c>
      <c r="W283" s="395">
        <v>0.135258932280968</v>
      </c>
      <c r="X283" s="395">
        <v>0.11742932941152801</v>
      </c>
      <c r="Y283" s="395">
        <v>0.23382887428346899</v>
      </c>
      <c r="Z283" s="395">
        <v>0.122559181551606</v>
      </c>
      <c r="AA283" s="395">
        <v>0.15177381092581199</v>
      </c>
      <c r="AB283" s="395">
        <v>0.14814178486955901</v>
      </c>
      <c r="AC283" s="395">
        <v>0.17134228547871799</v>
      </c>
      <c r="AD283" s="395">
        <v>0.243914042683438</v>
      </c>
      <c r="AE283" s="395"/>
      <c r="AF283" s="395">
        <v>0.114019506411098</v>
      </c>
      <c r="AG283" s="395">
        <v>0.159991693589425</v>
      </c>
      <c r="AH283" s="395">
        <v>0.107912962292706</v>
      </c>
      <c r="AI283" s="395">
        <v>0.131628680284612</v>
      </c>
      <c r="AJ283" s="395">
        <v>0.164762823568739</v>
      </c>
      <c r="AK283" s="395">
        <v>0.167343048599606</v>
      </c>
      <c r="AL283" s="395"/>
      <c r="AM283" s="395">
        <v>0.142325683750468</v>
      </c>
      <c r="AN283" s="395">
        <v>0.144475920015535</v>
      </c>
      <c r="AO283" s="395">
        <v>0.12002937539245501</v>
      </c>
      <c r="AP283" s="395"/>
      <c r="AQ283" s="395">
        <v>0.13667190870971599</v>
      </c>
      <c r="AR283" s="395">
        <v>0.13009314035538899</v>
      </c>
      <c r="AS283" s="395">
        <v>0.19807341923448499</v>
      </c>
    </row>
    <row r="284" spans="2:45" x14ac:dyDescent="0.25">
      <c r="B284" t="s">
        <v>236</v>
      </c>
      <c r="C284" s="395">
        <v>0.152502290355124</v>
      </c>
      <c r="D284" s="395">
        <v>0.109463095159074</v>
      </c>
      <c r="E284" s="395">
        <v>0.192437025115513</v>
      </c>
      <c r="F284" s="395"/>
      <c r="G284" s="395">
        <v>0.103017661298291</v>
      </c>
      <c r="H284" s="395">
        <v>8.3759338690898702E-2</v>
      </c>
      <c r="I284" s="395">
        <v>0.12814203661918599</v>
      </c>
      <c r="J284" s="395">
        <v>0.21079928735765699</v>
      </c>
      <c r="K284" s="395">
        <v>0.165068368808786</v>
      </c>
      <c r="L284" s="395">
        <v>0.20613200088154601</v>
      </c>
      <c r="M284" s="395"/>
      <c r="N284" s="395">
        <v>0.18583629528531001</v>
      </c>
      <c r="O284" s="395">
        <v>0.194628097811822</v>
      </c>
      <c r="P284" s="395">
        <v>0.143825199850139</v>
      </c>
      <c r="Q284" s="395">
        <v>7.9095161578711895E-2</v>
      </c>
      <c r="R284" s="395"/>
      <c r="S284" s="395">
        <v>4.6143319595861099E-2</v>
      </c>
      <c r="T284" s="395">
        <v>0.13351727539060201</v>
      </c>
      <c r="U284" s="395">
        <v>0.121849289623362</v>
      </c>
      <c r="V284" s="395">
        <v>0.21074624576552001</v>
      </c>
      <c r="W284" s="395">
        <v>7.0918350187771498E-2</v>
      </c>
      <c r="X284" s="395">
        <v>0.24645798240348499</v>
      </c>
      <c r="Y284" s="395">
        <v>0.21652347367247299</v>
      </c>
      <c r="Z284" s="395">
        <v>9.7425998307598002E-2</v>
      </c>
      <c r="AA284" s="395">
        <v>0.165852556112109</v>
      </c>
      <c r="AB284" s="395">
        <v>0.195451020608086</v>
      </c>
      <c r="AC284" s="395">
        <v>0.17369838007063099</v>
      </c>
      <c r="AD284" s="395">
        <v>0.25054684217592099</v>
      </c>
      <c r="AE284" s="395"/>
      <c r="AF284" s="395">
        <v>3.9652291926102701E-2</v>
      </c>
      <c r="AG284" s="395">
        <v>0.18395771931010799</v>
      </c>
      <c r="AH284" s="395">
        <v>0.16396258698541599</v>
      </c>
      <c r="AI284" s="395">
        <v>0.17058045489885401</v>
      </c>
      <c r="AJ284" s="395">
        <v>0.19419993963988</v>
      </c>
      <c r="AK284" s="395">
        <v>0.221176041646449</v>
      </c>
      <c r="AL284" s="395"/>
      <c r="AM284" s="395">
        <v>0.171245477291848</v>
      </c>
      <c r="AN284" s="395">
        <v>0.14490073153632299</v>
      </c>
      <c r="AO284" s="395">
        <v>0.118516815102193</v>
      </c>
      <c r="AP284" s="395"/>
      <c r="AQ284" s="395">
        <v>0.178223063380758</v>
      </c>
      <c r="AR284" s="395">
        <v>0.13756173907448199</v>
      </c>
      <c r="AS284" s="395">
        <v>7.6028370046510904E-2</v>
      </c>
    </row>
    <row r="285" spans="2:45" x14ac:dyDescent="0.25">
      <c r="B285" t="s">
        <v>237</v>
      </c>
      <c r="C285" s="395">
        <v>0.168534673591659</v>
      </c>
      <c r="D285" s="395">
        <v>0.15996615001769299</v>
      </c>
      <c r="E285" s="395">
        <v>0.174999233800094</v>
      </c>
      <c r="F285" s="395"/>
      <c r="G285" s="395">
        <v>0.119982692635222</v>
      </c>
      <c r="H285" s="395">
        <v>9.9426231366076506E-2</v>
      </c>
      <c r="I285" s="395">
        <v>0.17485720987123399</v>
      </c>
      <c r="J285" s="395">
        <v>0.20819194430636101</v>
      </c>
      <c r="K285" s="395">
        <v>0.178059815108324</v>
      </c>
      <c r="L285" s="395">
        <v>0.21416203462618699</v>
      </c>
      <c r="M285" s="395"/>
      <c r="N285" s="395">
        <v>0.27625131055697699</v>
      </c>
      <c r="O285" s="395">
        <v>0.165573302473079</v>
      </c>
      <c r="P285" s="395">
        <v>9.8797786829890197E-2</v>
      </c>
      <c r="Q285" s="395">
        <v>0.115592247960767</v>
      </c>
      <c r="R285" s="395"/>
      <c r="S285" s="395">
        <v>0.11979116605055901</v>
      </c>
      <c r="T285" s="395">
        <v>0.15386405795677499</v>
      </c>
      <c r="U285" s="395">
        <v>0.12654274006761501</v>
      </c>
      <c r="V285" s="395">
        <v>0.13849720614595601</v>
      </c>
      <c r="W285" s="395">
        <v>0.140259231772387</v>
      </c>
      <c r="X285" s="395">
        <v>0.22439893631096</v>
      </c>
      <c r="Y285" s="395">
        <v>0.24561525392581199</v>
      </c>
      <c r="Z285" s="395">
        <v>0.166977289318813</v>
      </c>
      <c r="AA285" s="395">
        <v>0.15333973144765001</v>
      </c>
      <c r="AB285" s="395">
        <v>0.22360609736763301</v>
      </c>
      <c r="AC285" s="395">
        <v>0.17902269663470199</v>
      </c>
      <c r="AD285" s="395">
        <v>0.24125592349048</v>
      </c>
      <c r="AE285" s="395"/>
      <c r="AF285" s="395">
        <v>0.165483529594145</v>
      </c>
      <c r="AG285" s="395">
        <v>0.19375642275237201</v>
      </c>
      <c r="AH285" s="395">
        <v>0.101913115491077</v>
      </c>
      <c r="AI285" s="395">
        <v>0.16329562516315599</v>
      </c>
      <c r="AJ285" s="395">
        <v>0.15723924496314601</v>
      </c>
      <c r="AK285" s="395">
        <v>0.25543095253284998</v>
      </c>
      <c r="AL285" s="395"/>
      <c r="AM285" s="395">
        <v>0.144890652886006</v>
      </c>
      <c r="AN285" s="395">
        <v>0.21433258757152901</v>
      </c>
      <c r="AO285" s="395">
        <v>9.5179068671995506E-2</v>
      </c>
      <c r="AP285" s="395"/>
      <c r="AQ285" s="395">
        <v>0.132446608909597</v>
      </c>
      <c r="AR285" s="395">
        <v>0.204686643440458</v>
      </c>
      <c r="AS285" s="395">
        <v>0.219081985857495</v>
      </c>
    </row>
    <row r="286" spans="2:45" x14ac:dyDescent="0.25">
      <c r="B286" t="s">
        <v>238</v>
      </c>
      <c r="C286" s="395">
        <v>0.12325124570731399</v>
      </c>
      <c r="D286" s="395">
        <v>8.3285626617543698E-2</v>
      </c>
      <c r="E286" s="395">
        <v>0.15983893585719999</v>
      </c>
      <c r="F286" s="395"/>
      <c r="G286" s="395">
        <v>7.2688106820088E-2</v>
      </c>
      <c r="H286" s="395">
        <v>0.113225454591641</v>
      </c>
      <c r="I286" s="395">
        <v>0.117841423805444</v>
      </c>
      <c r="J286" s="395">
        <v>0.14835400995727999</v>
      </c>
      <c r="K286" s="395">
        <v>0.13626896523354101</v>
      </c>
      <c r="L286" s="395">
        <v>0.14058734218282101</v>
      </c>
      <c r="M286" s="395"/>
      <c r="N286" s="395">
        <v>8.2253414592306895E-2</v>
      </c>
      <c r="O286" s="395">
        <v>0.12589988208498401</v>
      </c>
      <c r="P286" s="395">
        <v>0.10094595751551499</v>
      </c>
      <c r="Q286" s="395">
        <v>0.177790032703146</v>
      </c>
      <c r="R286" s="395"/>
      <c r="S286" s="395">
        <v>0.134604394148505</v>
      </c>
      <c r="T286" s="395">
        <v>0.12949420944746401</v>
      </c>
      <c r="U286" s="395">
        <v>0.17866547067538299</v>
      </c>
      <c r="V286" s="395">
        <v>0.13831632368230501</v>
      </c>
      <c r="W286" s="395">
        <v>9.8955378447191794E-2</v>
      </c>
      <c r="X286" s="395">
        <v>6.4741557219305995E-2</v>
      </c>
      <c r="Y286" s="395">
        <v>0.12510083559177301</v>
      </c>
      <c r="Z286" s="395">
        <v>7.8466870344996206E-2</v>
      </c>
      <c r="AA286" s="395">
        <v>0.10715485906227599</v>
      </c>
      <c r="AB286" s="395">
        <v>0.16243208130070599</v>
      </c>
      <c r="AC286" s="395">
        <v>8.8974742192159298E-2</v>
      </c>
      <c r="AD286" s="395">
        <v>0.14370292455882799</v>
      </c>
      <c r="AE286" s="395"/>
      <c r="AF286" s="395">
        <v>0.108188673250233</v>
      </c>
      <c r="AG286" s="395">
        <v>0.13473612763654899</v>
      </c>
      <c r="AH286" s="395">
        <v>0.116589928508262</v>
      </c>
      <c r="AI286" s="395">
        <v>0.120045430430804</v>
      </c>
      <c r="AJ286" s="395">
        <v>0.13258686962011901</v>
      </c>
      <c r="AK286" s="395">
        <v>0.128603462967428</v>
      </c>
      <c r="AL286" s="395"/>
      <c r="AM286" s="395">
        <v>0.108204683629718</v>
      </c>
      <c r="AN286" s="395">
        <v>0.124023745401477</v>
      </c>
      <c r="AO286" s="395">
        <v>0.172919773550196</v>
      </c>
      <c r="AP286" s="395"/>
      <c r="AQ286" s="395">
        <v>7.6739079432275606E-2</v>
      </c>
      <c r="AR286" s="395">
        <v>0.14329604720099401</v>
      </c>
      <c r="AS286" s="395">
        <v>0.160055942782486</v>
      </c>
    </row>
    <row r="287" spans="2:45" x14ac:dyDescent="0.25">
      <c r="B287" t="s">
        <v>239</v>
      </c>
      <c r="C287" s="395">
        <v>3.8521184427691202E-2</v>
      </c>
      <c r="D287" s="395">
        <v>3.7247018699125799E-2</v>
      </c>
      <c r="E287" s="395">
        <v>4.0220735776790903E-2</v>
      </c>
      <c r="F287" s="395"/>
      <c r="G287" s="395">
        <v>5.2912193298456901E-2</v>
      </c>
      <c r="H287" s="395">
        <v>2.9691916068561201E-2</v>
      </c>
      <c r="I287" s="395">
        <v>8.0766102338975396E-2</v>
      </c>
      <c r="J287" s="395">
        <v>3.0563423970034202E-2</v>
      </c>
      <c r="K287" s="395">
        <v>1.39262179935859E-2</v>
      </c>
      <c r="L287" s="395">
        <v>2.4977291082515899E-2</v>
      </c>
      <c r="M287" s="395"/>
      <c r="N287" s="395">
        <v>2.5281862809493402E-2</v>
      </c>
      <c r="O287" s="395">
        <v>4.0136419677317799E-2</v>
      </c>
      <c r="P287" s="395">
        <v>5.8567160672766697E-2</v>
      </c>
      <c r="Q287" s="395">
        <v>3.4133238753606202E-2</v>
      </c>
      <c r="R287" s="395"/>
      <c r="S287" s="395">
        <v>8.3653739912256497E-2</v>
      </c>
      <c r="T287" s="395">
        <v>3.1376285521282597E-2</v>
      </c>
      <c r="U287" s="395">
        <v>1.66456779378754E-2</v>
      </c>
      <c r="V287" s="395">
        <v>0</v>
      </c>
      <c r="W287" s="395">
        <v>7.5019690031671096E-2</v>
      </c>
      <c r="X287" s="395">
        <v>5.1145724309301102E-2</v>
      </c>
      <c r="Y287" s="395">
        <v>3.6656739150824298E-2</v>
      </c>
      <c r="Z287" s="395">
        <v>0</v>
      </c>
      <c r="AA287" s="395">
        <v>1.6923599689079302E-2</v>
      </c>
      <c r="AB287" s="395">
        <v>3.6545952457786003E-2</v>
      </c>
      <c r="AC287" s="395">
        <v>4.6574765518831801E-2</v>
      </c>
      <c r="AD287" s="395">
        <v>3.7217152701659699E-2</v>
      </c>
      <c r="AE287" s="395"/>
      <c r="AF287" s="395">
        <v>5.7439233279878203E-2</v>
      </c>
      <c r="AG287" s="395">
        <v>4.2330756989232499E-2</v>
      </c>
      <c r="AH287" s="395">
        <v>6.9516932204412296E-2</v>
      </c>
      <c r="AI287" s="395">
        <v>1.74141477815229E-2</v>
      </c>
      <c r="AJ287" s="395">
        <v>0</v>
      </c>
      <c r="AK287" s="395">
        <v>1.6373375239201699E-2</v>
      </c>
      <c r="AL287" s="395"/>
      <c r="AM287" s="395">
        <v>3.3965899844493698E-2</v>
      </c>
      <c r="AN287" s="395">
        <v>4.3706149812263402E-2</v>
      </c>
      <c r="AO287" s="395">
        <v>2.8467106287233899E-2</v>
      </c>
      <c r="AP287" s="395"/>
      <c r="AQ287" s="395">
        <v>4.2387123418640003E-2</v>
      </c>
      <c r="AR287" s="395">
        <v>3.5924178683402502E-2</v>
      </c>
      <c r="AS287" s="395">
        <v>5.7013521325871203E-2</v>
      </c>
    </row>
    <row r="288" spans="2:45" x14ac:dyDescent="0.25">
      <c r="B288" t="s">
        <v>240</v>
      </c>
      <c r="C288" s="395">
        <v>0.307955975779034</v>
      </c>
      <c r="D288" s="395">
        <v>0.28860494527630098</v>
      </c>
      <c r="E288" s="395">
        <v>0.32861913708649998</v>
      </c>
      <c r="F288" s="395"/>
      <c r="G288" s="395">
        <v>0.13548674672883401</v>
      </c>
      <c r="H288" s="395">
        <v>0.20341414804253699</v>
      </c>
      <c r="I288" s="395">
        <v>0.222375937257319</v>
      </c>
      <c r="J288" s="395">
        <v>0.40993184906695201</v>
      </c>
      <c r="K288" s="395">
        <v>0.41171352728476901</v>
      </c>
      <c r="L288" s="395">
        <v>0.426086705517918</v>
      </c>
      <c r="M288" s="395"/>
      <c r="N288" s="395">
        <v>0.29713328124140798</v>
      </c>
      <c r="O288" s="395">
        <v>0.33467688814715102</v>
      </c>
      <c r="P288" s="395">
        <v>0.29691987549524301</v>
      </c>
      <c r="Q288" s="395">
        <v>0.298726821729769</v>
      </c>
      <c r="R288" s="395"/>
      <c r="S288" s="395">
        <v>0.23571345314801201</v>
      </c>
      <c r="T288" s="395">
        <v>0.25790605325177701</v>
      </c>
      <c r="U288" s="395">
        <v>0.347128521734614</v>
      </c>
      <c r="V288" s="395">
        <v>0.38509658774106498</v>
      </c>
      <c r="W288" s="395">
        <v>0.33277351018423701</v>
      </c>
      <c r="X288" s="395">
        <v>0.35823234794433501</v>
      </c>
      <c r="Y288" s="395">
        <v>0.289800389352451</v>
      </c>
      <c r="Z288" s="395">
        <v>0.274523958706821</v>
      </c>
      <c r="AA288" s="395">
        <v>0.28709322346240401</v>
      </c>
      <c r="AB288" s="395">
        <v>0.305038328422649</v>
      </c>
      <c r="AC288" s="395">
        <v>0.42262071995085299</v>
      </c>
      <c r="AD288" s="395">
        <v>0.31035280939735799</v>
      </c>
      <c r="AE288" s="395"/>
      <c r="AF288" s="395">
        <v>0.22468161491264099</v>
      </c>
      <c r="AG288" s="395">
        <v>0.30047059547155403</v>
      </c>
      <c r="AH288" s="395">
        <v>0.30093197443130498</v>
      </c>
      <c r="AI288" s="395">
        <v>0.34076349561220598</v>
      </c>
      <c r="AJ288" s="395">
        <v>0.39048715863010403</v>
      </c>
      <c r="AK288" s="395">
        <v>0.38789330474190398</v>
      </c>
      <c r="AL288" s="395"/>
      <c r="AM288" s="395">
        <v>0.37506821476490598</v>
      </c>
      <c r="AN288" s="395">
        <v>0.271392738941856</v>
      </c>
      <c r="AO288" s="395">
        <v>0.239069459133539</v>
      </c>
      <c r="AP288" s="395"/>
      <c r="AQ288" s="395">
        <v>0.33306611395681401</v>
      </c>
      <c r="AR288" s="395">
        <v>0.25768945659544001</v>
      </c>
      <c r="AS288" s="395">
        <v>0.27865538486434299</v>
      </c>
    </row>
    <row r="289" spans="2:45" x14ac:dyDescent="0.25">
      <c r="B289" t="s">
        <v>241</v>
      </c>
      <c r="C289" s="395">
        <v>0.23365882063717799</v>
      </c>
      <c r="D289" s="395">
        <v>0.26425767848892801</v>
      </c>
      <c r="E289" s="395">
        <v>0.20654195097300099</v>
      </c>
      <c r="F289" s="395"/>
      <c r="G289" s="395">
        <v>0.141717843067792</v>
      </c>
      <c r="H289" s="395">
        <v>0.13594131079852401</v>
      </c>
      <c r="I289" s="395">
        <v>0.25277854710564701</v>
      </c>
      <c r="J289" s="395">
        <v>0.28216916553544902</v>
      </c>
      <c r="K289" s="395">
        <v>0.31424785465697602</v>
      </c>
      <c r="L289" s="395">
        <v>0.26674623119436203</v>
      </c>
      <c r="M289" s="395"/>
      <c r="N289" s="395">
        <v>0.301650153471543</v>
      </c>
      <c r="O289" s="395">
        <v>0.225923507301661</v>
      </c>
      <c r="P289" s="395">
        <v>0.210362237785123</v>
      </c>
      <c r="Q289" s="395">
        <v>0.188462191867556</v>
      </c>
      <c r="R289" s="395"/>
      <c r="S289" s="395">
        <v>0.195892948302648</v>
      </c>
      <c r="T289" s="395">
        <v>0.237846436137437</v>
      </c>
      <c r="U289" s="395">
        <v>0.21357908415490801</v>
      </c>
      <c r="V289" s="395">
        <v>0.22464079539689299</v>
      </c>
      <c r="W289" s="395">
        <v>0.16636526274622501</v>
      </c>
      <c r="X289" s="395">
        <v>0.27622109607614898</v>
      </c>
      <c r="Y289" s="395">
        <v>0.18638191765050999</v>
      </c>
      <c r="Z289" s="395">
        <v>0.45077186811698999</v>
      </c>
      <c r="AA289" s="395">
        <v>0.30363753480236599</v>
      </c>
      <c r="AB289" s="395">
        <v>0.20958741026553901</v>
      </c>
      <c r="AC289" s="395">
        <v>0.213564680848954</v>
      </c>
      <c r="AD289" s="395">
        <v>0.18095248391641</v>
      </c>
      <c r="AE289" s="395"/>
      <c r="AF289" s="395">
        <v>0.192417509900426</v>
      </c>
      <c r="AG289" s="395">
        <v>0.25240501277026001</v>
      </c>
      <c r="AH289" s="395">
        <v>0.16259002499146699</v>
      </c>
      <c r="AI289" s="395">
        <v>0.25155588099791998</v>
      </c>
      <c r="AJ289" s="395">
        <v>0.32223530221412799</v>
      </c>
      <c r="AK289" s="395">
        <v>0.24221278551206901</v>
      </c>
      <c r="AL289" s="395"/>
      <c r="AM289" s="395">
        <v>0.269734114342156</v>
      </c>
      <c r="AN289" s="395">
        <v>0.22707068277019701</v>
      </c>
      <c r="AO289" s="395">
        <v>0.16881766435141801</v>
      </c>
      <c r="AP289" s="395"/>
      <c r="AQ289" s="395">
        <v>0.25882952462106701</v>
      </c>
      <c r="AR289" s="395">
        <v>0.23870430139057999</v>
      </c>
      <c r="AS289" s="395">
        <v>0.27548764171830797</v>
      </c>
    </row>
    <row r="290" spans="2:45" x14ac:dyDescent="0.25">
      <c r="B290" t="s">
        <v>99</v>
      </c>
      <c r="C290" s="395">
        <v>1.9453331521119801E-2</v>
      </c>
      <c r="D290" s="395">
        <v>1.15346110806655E-2</v>
      </c>
      <c r="E290" s="395">
        <v>2.5394053261987098E-2</v>
      </c>
      <c r="F290" s="395"/>
      <c r="G290" s="395">
        <v>2.0573450221473898E-2</v>
      </c>
      <c r="H290" s="395">
        <v>0</v>
      </c>
      <c r="I290" s="395">
        <v>0</v>
      </c>
      <c r="J290" s="395">
        <v>1.74776016675855E-2</v>
      </c>
      <c r="K290" s="395">
        <v>2.8115171165481099E-2</v>
      </c>
      <c r="L290" s="395">
        <v>4.6149760178947501E-2</v>
      </c>
      <c r="M290" s="395"/>
      <c r="N290" s="395">
        <v>1.79640259763751E-2</v>
      </c>
      <c r="O290" s="395">
        <v>3.0099030335832399E-2</v>
      </c>
      <c r="P290" s="395">
        <v>8.4855057688488708E-3</v>
      </c>
      <c r="Q290" s="395">
        <v>1.9951203221677299E-2</v>
      </c>
      <c r="R290" s="395"/>
      <c r="S290" s="395">
        <v>1.9754041515300101E-2</v>
      </c>
      <c r="T290" s="395">
        <v>2.1946640603351698E-2</v>
      </c>
      <c r="U290" s="395">
        <v>2.1811511502334902E-2</v>
      </c>
      <c r="V290" s="395">
        <v>4.3371749965291598E-2</v>
      </c>
      <c r="W290" s="395">
        <v>1.34349244291916E-2</v>
      </c>
      <c r="X290" s="395">
        <v>1.3206705241172401E-2</v>
      </c>
      <c r="Y290" s="395">
        <v>2.3801910642171398E-2</v>
      </c>
      <c r="Z290" s="395">
        <v>2.7026768528171E-2</v>
      </c>
      <c r="AA290" s="395">
        <v>9.5276765998168599E-3</v>
      </c>
      <c r="AB290" s="395">
        <v>1.05071721521015E-2</v>
      </c>
      <c r="AC290" s="395">
        <v>0</v>
      </c>
      <c r="AD290" s="395">
        <v>3.4137024233672798E-2</v>
      </c>
      <c r="AE290" s="395"/>
      <c r="AF290" s="395">
        <v>1.4811829453463E-2</v>
      </c>
      <c r="AG290" s="395">
        <v>1.2820493222983001E-2</v>
      </c>
      <c r="AH290" s="395">
        <v>1.32171928408977E-2</v>
      </c>
      <c r="AI290" s="395">
        <v>3.6686667915170598E-2</v>
      </c>
      <c r="AJ290" s="395">
        <v>1.8228955698458602E-2</v>
      </c>
      <c r="AK290" s="395">
        <v>3.0292964924086601E-2</v>
      </c>
      <c r="AL290" s="395"/>
      <c r="AM290" s="395">
        <v>1.41407271446883E-2</v>
      </c>
      <c r="AN290" s="395">
        <v>2.7465557599060501E-2</v>
      </c>
      <c r="AO290" s="395">
        <v>0</v>
      </c>
      <c r="AP290" s="395"/>
      <c r="AQ290" s="395">
        <v>1.4797765350375899E-2</v>
      </c>
      <c r="AR290" s="395">
        <v>2.3745769038921099E-2</v>
      </c>
      <c r="AS290" s="395">
        <v>2.8733326908929002E-2</v>
      </c>
    </row>
    <row r="291" spans="2:45" x14ac:dyDescent="0.25">
      <c r="B291" t="s">
        <v>101</v>
      </c>
      <c r="C291" s="395">
        <v>7.3776361518161193E-2</v>
      </c>
      <c r="D291" s="395">
        <v>9.3508453444674303E-2</v>
      </c>
      <c r="E291" s="395">
        <v>5.3597060539909099E-2</v>
      </c>
      <c r="F291" s="395"/>
      <c r="G291" s="395">
        <v>9.6490027757493199E-2</v>
      </c>
      <c r="H291" s="395">
        <v>7.9237022330370402E-2</v>
      </c>
      <c r="I291" s="395">
        <v>7.0329639364879001E-2</v>
      </c>
      <c r="J291" s="395">
        <v>5.33233948116794E-2</v>
      </c>
      <c r="K291" s="395">
        <v>9.0662950657773897E-2</v>
      </c>
      <c r="L291" s="395">
        <v>6.2147846084417903E-2</v>
      </c>
      <c r="M291" s="395"/>
      <c r="N291" s="395">
        <v>5.73768872215209E-2</v>
      </c>
      <c r="O291" s="395">
        <v>6.0932565100916901E-2</v>
      </c>
      <c r="P291" s="395">
        <v>6.9570039937635705E-2</v>
      </c>
      <c r="Q291" s="395">
        <v>0.10958409587021101</v>
      </c>
      <c r="R291" s="395"/>
      <c r="S291" s="395">
        <v>3.9781387513256598E-2</v>
      </c>
      <c r="T291" s="395">
        <v>9.6150953954212304E-2</v>
      </c>
      <c r="U291" s="395">
        <v>4.9509740991863997E-2</v>
      </c>
      <c r="V291" s="395">
        <v>0.115196794879885</v>
      </c>
      <c r="W291" s="395">
        <v>0.104852745772698</v>
      </c>
      <c r="X291" s="395">
        <v>6.7550062290118701E-2</v>
      </c>
      <c r="Y291" s="395">
        <v>0.111527738391879</v>
      </c>
      <c r="Z291" s="395">
        <v>0</v>
      </c>
      <c r="AA291" s="395">
        <v>4.4904070671500901E-2</v>
      </c>
      <c r="AB291" s="395">
        <v>0.109398897720347</v>
      </c>
      <c r="AC291" s="395">
        <v>8.9068862502590995E-2</v>
      </c>
      <c r="AD291" s="395">
        <v>0</v>
      </c>
      <c r="AE291" s="395"/>
      <c r="AF291" s="395">
        <v>5.8335651795986598E-2</v>
      </c>
      <c r="AG291" s="395">
        <v>6.8957837863835497E-2</v>
      </c>
      <c r="AH291" s="395">
        <v>9.9286207354578201E-2</v>
      </c>
      <c r="AI291" s="395">
        <v>9.1232293393898406E-2</v>
      </c>
      <c r="AJ291" s="395">
        <v>7.5966905591875494E-2</v>
      </c>
      <c r="AK291" s="395">
        <v>2.9782676304837798E-2</v>
      </c>
      <c r="AL291" s="395"/>
      <c r="AM291" s="395">
        <v>5.9282750889611997E-2</v>
      </c>
      <c r="AN291" s="395">
        <v>5.42631250325857E-2</v>
      </c>
      <c r="AO291" s="395">
        <v>0.17066990750122099</v>
      </c>
      <c r="AP291" s="395"/>
      <c r="AQ291" s="395">
        <v>5.1496646761364402E-2</v>
      </c>
      <c r="AR291" s="395">
        <v>3.9900490653125099E-2</v>
      </c>
      <c r="AS291" s="395">
        <v>2.4711071355518099E-2</v>
      </c>
    </row>
    <row r="292" spans="2:45" x14ac:dyDescent="0.25">
      <c r="C292" s="395"/>
      <c r="D292" s="395"/>
      <c r="E292" s="395"/>
      <c r="F292" s="395"/>
      <c r="G292" s="395"/>
      <c r="H292" s="395"/>
      <c r="I292" s="395"/>
      <c r="J292" s="395"/>
      <c r="K292" s="395"/>
      <c r="L292" s="395"/>
      <c r="M292" s="395"/>
      <c r="N292" s="395"/>
      <c r="O292" s="395"/>
      <c r="P292" s="395"/>
      <c r="Q292" s="395"/>
      <c r="R292" s="395"/>
      <c r="S292" s="395"/>
      <c r="T292" s="395"/>
      <c r="U292" s="395"/>
      <c r="V292" s="395"/>
      <c r="W292" s="395"/>
      <c r="X292" s="395"/>
      <c r="Y292" s="395"/>
      <c r="Z292" s="395"/>
      <c r="AA292" s="395"/>
      <c r="AB292" s="395"/>
      <c r="AC292" s="395"/>
      <c r="AD292" s="395"/>
      <c r="AE292" s="395"/>
      <c r="AF292" s="395"/>
      <c r="AG292" s="395"/>
      <c r="AH292" s="395"/>
      <c r="AI292" s="395"/>
      <c r="AJ292" s="395"/>
      <c r="AK292" s="395"/>
      <c r="AL292" s="395"/>
      <c r="AM292" s="395"/>
      <c r="AN292" s="395"/>
      <c r="AO292" s="395"/>
      <c r="AP292" s="395"/>
      <c r="AQ292" s="395"/>
      <c r="AR292" s="395"/>
      <c r="AS292" s="395"/>
    </row>
    <row r="293" spans="2:45" x14ac:dyDescent="0.25">
      <c r="B293" s="2" t="s">
        <v>272</v>
      </c>
      <c r="C293" s="395"/>
      <c r="D293" s="395"/>
      <c r="E293" s="395"/>
      <c r="F293" s="395"/>
      <c r="G293" s="395"/>
      <c r="H293" s="395"/>
      <c r="I293" s="395"/>
      <c r="J293" s="395"/>
      <c r="K293" s="395"/>
      <c r="L293" s="395"/>
      <c r="M293" s="395"/>
      <c r="N293" s="395"/>
      <c r="O293" s="395"/>
      <c r="P293" s="395"/>
      <c r="Q293" s="395"/>
      <c r="R293" s="395"/>
      <c r="S293" s="395"/>
      <c r="T293" s="395"/>
      <c r="U293" s="395"/>
      <c r="V293" s="395"/>
      <c r="W293" s="395"/>
      <c r="X293" s="395"/>
      <c r="Y293" s="395"/>
      <c r="Z293" s="395"/>
      <c r="AA293" s="395"/>
      <c r="AB293" s="395"/>
      <c r="AC293" s="395"/>
      <c r="AD293" s="395"/>
      <c r="AE293" s="395"/>
      <c r="AF293" s="395"/>
      <c r="AG293" s="395"/>
      <c r="AH293" s="395"/>
      <c r="AI293" s="395"/>
      <c r="AJ293" s="395"/>
      <c r="AK293" s="395"/>
      <c r="AL293" s="395"/>
      <c r="AM293" s="395"/>
      <c r="AN293" s="395"/>
      <c r="AO293" s="395"/>
      <c r="AP293" s="395"/>
      <c r="AQ293" s="395"/>
      <c r="AR293" s="395"/>
      <c r="AS293" s="395"/>
    </row>
    <row r="294" spans="2:45" x14ac:dyDescent="0.25">
      <c r="B294" s="394" t="s">
        <v>68</v>
      </c>
      <c r="C294" s="395"/>
      <c r="D294" s="395"/>
      <c r="E294" s="395"/>
      <c r="F294" s="395"/>
      <c r="G294" s="395"/>
      <c r="H294" s="395"/>
      <c r="I294" s="395"/>
      <c r="J294" s="395"/>
      <c r="K294" s="395"/>
      <c r="L294" s="395"/>
      <c r="M294" s="395"/>
      <c r="N294" s="395"/>
      <c r="O294" s="395"/>
      <c r="P294" s="395"/>
      <c r="Q294" s="395"/>
      <c r="R294" s="395"/>
      <c r="S294" s="395"/>
      <c r="T294" s="395"/>
      <c r="U294" s="395"/>
      <c r="V294" s="395"/>
      <c r="W294" s="395"/>
      <c r="X294" s="395"/>
      <c r="Y294" s="395"/>
      <c r="Z294" s="395"/>
      <c r="AA294" s="395"/>
      <c r="AB294" s="395"/>
      <c r="AC294" s="395"/>
      <c r="AD294" s="395"/>
      <c r="AE294" s="395"/>
      <c r="AF294" s="395"/>
      <c r="AG294" s="395"/>
      <c r="AH294" s="395"/>
      <c r="AI294" s="395"/>
      <c r="AJ294" s="395"/>
      <c r="AK294" s="395"/>
      <c r="AL294" s="395"/>
      <c r="AM294" s="395"/>
      <c r="AN294" s="395"/>
      <c r="AO294" s="395"/>
      <c r="AP294" s="395"/>
      <c r="AQ294" s="395"/>
      <c r="AR294" s="395"/>
      <c r="AS294" s="395"/>
    </row>
    <row r="295" spans="2:45" x14ac:dyDescent="0.25">
      <c r="B295" t="s">
        <v>270</v>
      </c>
      <c r="C295" s="395">
        <v>9.7198843274250601E-2</v>
      </c>
      <c r="D295" s="395">
        <v>0.101691519349091</v>
      </c>
      <c r="E295" s="395">
        <v>9.3960860721723993E-2</v>
      </c>
      <c r="F295" s="395"/>
      <c r="G295" s="395">
        <v>6.8550437009885501E-2</v>
      </c>
      <c r="H295" s="395">
        <v>7.0159787810384899E-2</v>
      </c>
      <c r="I295" s="395">
        <v>9.6745143610210596E-2</v>
      </c>
      <c r="J295" s="395">
        <v>8.9107074657558405E-2</v>
      </c>
      <c r="K295" s="395">
        <v>0.12677418867276</v>
      </c>
      <c r="L295" s="395">
        <v>0.12558684791959501</v>
      </c>
      <c r="M295" s="395"/>
      <c r="N295" s="395">
        <v>0.111516184734212</v>
      </c>
      <c r="O295" s="395">
        <v>0.11483957981866499</v>
      </c>
      <c r="P295" s="395">
        <v>6.9376341997332003E-2</v>
      </c>
      <c r="Q295" s="395">
        <v>8.9459687729556495E-2</v>
      </c>
      <c r="R295" s="395"/>
      <c r="S295" s="395">
        <v>6.9872157572312105E-2</v>
      </c>
      <c r="T295" s="395">
        <v>0.13466004603109</v>
      </c>
      <c r="U295" s="395">
        <v>6.1548761447299198E-2</v>
      </c>
      <c r="V295" s="395">
        <v>0.113116700201425</v>
      </c>
      <c r="W295" s="395">
        <v>0.14127660963347899</v>
      </c>
      <c r="X295" s="395">
        <v>7.9150971786093996E-2</v>
      </c>
      <c r="Y295" s="395">
        <v>7.1840804461230506E-2</v>
      </c>
      <c r="Z295" s="395">
        <v>0.10084965086955</v>
      </c>
      <c r="AA295" s="395">
        <v>7.9003542593820794E-2</v>
      </c>
      <c r="AB295" s="395">
        <v>9.4348770346619606E-2</v>
      </c>
      <c r="AC295" s="395">
        <v>8.6310476320798593E-2</v>
      </c>
      <c r="AD295" s="395">
        <v>0.20662608181442499</v>
      </c>
      <c r="AE295" s="395"/>
      <c r="AF295" s="395">
        <v>8.3327064275891205E-2</v>
      </c>
      <c r="AG295" s="395">
        <v>8.6721553873389007E-2</v>
      </c>
      <c r="AH295" s="395">
        <v>9.2024485104849105E-2</v>
      </c>
      <c r="AI295" s="395">
        <v>8.8916205639456902E-2</v>
      </c>
      <c r="AJ295" s="395">
        <v>0.16733958744682401</v>
      </c>
      <c r="AK295" s="395">
        <v>0.105460629988299</v>
      </c>
      <c r="AL295" s="395"/>
      <c r="AM295" s="395">
        <v>0.101081270189471</v>
      </c>
      <c r="AN295" s="395">
        <v>9.5207107460315105E-2</v>
      </c>
      <c r="AO295" s="395">
        <v>9.9079454568478206E-2</v>
      </c>
      <c r="AP295" s="395"/>
      <c r="AQ295" s="395">
        <v>0.12163832073195099</v>
      </c>
      <c r="AR295" s="395">
        <v>7.2434944249442301E-2</v>
      </c>
      <c r="AS295" s="395">
        <v>5.3413429271200998E-2</v>
      </c>
    </row>
    <row r="296" spans="2:45" x14ac:dyDescent="0.25">
      <c r="B296" t="s">
        <v>261</v>
      </c>
      <c r="C296" s="395">
        <v>8.0940707837231604E-2</v>
      </c>
      <c r="D296" s="395">
        <v>7.1113362542220906E-2</v>
      </c>
      <c r="E296" s="395">
        <v>9.1493656725381595E-2</v>
      </c>
      <c r="F296" s="395"/>
      <c r="G296" s="395">
        <v>7.3255383611235E-2</v>
      </c>
      <c r="H296" s="395">
        <v>8.1024776118651901E-2</v>
      </c>
      <c r="I296" s="395">
        <v>6.2582099127229202E-2</v>
      </c>
      <c r="J296" s="395">
        <v>7.1408406247779402E-2</v>
      </c>
      <c r="K296" s="395">
        <v>8.6737614781258299E-2</v>
      </c>
      <c r="L296" s="395">
        <v>0.104586859004211</v>
      </c>
      <c r="M296" s="395"/>
      <c r="N296" s="395">
        <v>9.7968791559746402E-2</v>
      </c>
      <c r="O296" s="395">
        <v>7.6360289792612002E-2</v>
      </c>
      <c r="P296" s="395">
        <v>7.9067540485915203E-2</v>
      </c>
      <c r="Q296" s="395">
        <v>7.0300013555003094E-2</v>
      </c>
      <c r="R296" s="395"/>
      <c r="S296" s="395">
        <v>0.112535777027113</v>
      </c>
      <c r="T296" s="395">
        <v>7.0972532317103806E-2</v>
      </c>
      <c r="U296" s="395">
        <v>8.64314377330722E-2</v>
      </c>
      <c r="V296" s="395">
        <v>9.1873647898448194E-2</v>
      </c>
      <c r="W296" s="395">
        <v>7.3944933388390199E-2</v>
      </c>
      <c r="X296" s="395">
        <v>7.9157335856399599E-2</v>
      </c>
      <c r="Y296" s="395">
        <v>9.2501846419930103E-2</v>
      </c>
      <c r="Z296" s="395">
        <v>7.7357873657850601E-2</v>
      </c>
      <c r="AA296" s="395">
        <v>6.8048779345776994E-2</v>
      </c>
      <c r="AB296" s="395">
        <v>9.2311131810024399E-2</v>
      </c>
      <c r="AC296" s="395">
        <v>4.7740987255737201E-2</v>
      </c>
      <c r="AD296" s="395">
        <v>0</v>
      </c>
      <c r="AE296" s="395"/>
      <c r="AF296" s="395">
        <v>0.10757065537064001</v>
      </c>
      <c r="AG296" s="395">
        <v>5.1273647087069503E-2</v>
      </c>
      <c r="AH296" s="395">
        <v>8.8794098150658404E-2</v>
      </c>
      <c r="AI296" s="395">
        <v>0.110237225148929</v>
      </c>
      <c r="AJ296" s="395">
        <v>6.9622164115659899E-2</v>
      </c>
      <c r="AK296" s="395">
        <v>4.4063220227276698E-2</v>
      </c>
      <c r="AL296" s="395"/>
      <c r="AM296" s="395">
        <v>8.0034480171099903E-2</v>
      </c>
      <c r="AN296" s="395">
        <v>8.58731541548024E-2</v>
      </c>
      <c r="AO296" s="395">
        <v>6.21502829503537E-2</v>
      </c>
      <c r="AP296" s="395"/>
      <c r="AQ296" s="395">
        <v>7.5818538532186397E-2</v>
      </c>
      <c r="AR296" s="395">
        <v>8.8332940677092603E-2</v>
      </c>
      <c r="AS296" s="395">
        <v>0.108452313150785</v>
      </c>
    </row>
    <row r="297" spans="2:45" x14ac:dyDescent="0.25">
      <c r="B297" t="s">
        <v>262</v>
      </c>
      <c r="C297" s="395">
        <v>6.0518747987496499E-2</v>
      </c>
      <c r="D297" s="395">
        <v>6.0630467041254202E-2</v>
      </c>
      <c r="E297" s="395">
        <v>6.1125054847680799E-2</v>
      </c>
      <c r="F297" s="395"/>
      <c r="G297" s="395">
        <v>3.9454301418978002E-2</v>
      </c>
      <c r="H297" s="395">
        <v>6.7594696623473297E-2</v>
      </c>
      <c r="I297" s="395">
        <v>4.7057100787892103E-2</v>
      </c>
      <c r="J297" s="395">
        <v>4.85683443548394E-2</v>
      </c>
      <c r="K297" s="395">
        <v>5.3996929042781798E-2</v>
      </c>
      <c r="L297" s="395">
        <v>9.3563154203134005E-2</v>
      </c>
      <c r="M297" s="395"/>
      <c r="N297" s="395">
        <v>4.9265067779949802E-2</v>
      </c>
      <c r="O297" s="395">
        <v>6.9627458841249198E-2</v>
      </c>
      <c r="P297" s="395">
        <v>8.1615334114988503E-2</v>
      </c>
      <c r="Q297" s="395">
        <v>4.1448213903163299E-2</v>
      </c>
      <c r="R297" s="395"/>
      <c r="S297" s="395">
        <v>4.0898528772593402E-2</v>
      </c>
      <c r="T297" s="395">
        <v>9.3809467769690597E-2</v>
      </c>
      <c r="U297" s="395">
        <v>1.19964948169092E-2</v>
      </c>
      <c r="V297" s="395">
        <v>0.114103863852603</v>
      </c>
      <c r="W297" s="395">
        <v>5.9089677935208799E-2</v>
      </c>
      <c r="X297" s="395">
        <v>2.60447134582216E-2</v>
      </c>
      <c r="Y297" s="395">
        <v>3.6101360311506701E-2</v>
      </c>
      <c r="Z297" s="395">
        <v>0.178678458852533</v>
      </c>
      <c r="AA297" s="395">
        <v>0.100040898128336</v>
      </c>
      <c r="AB297" s="395">
        <v>3.9978531303673598E-2</v>
      </c>
      <c r="AC297" s="395">
        <v>0</v>
      </c>
      <c r="AD297" s="395">
        <v>0</v>
      </c>
      <c r="AE297" s="395"/>
      <c r="AF297" s="395">
        <v>5.4023093355016399E-2</v>
      </c>
      <c r="AG297" s="395">
        <v>6.5065707029600003E-2</v>
      </c>
      <c r="AH297" s="395">
        <v>6.7207440620925096E-2</v>
      </c>
      <c r="AI297" s="395">
        <v>4.5001187660672202E-2</v>
      </c>
      <c r="AJ297" s="395">
        <v>6.10727659715E-2</v>
      </c>
      <c r="AK297" s="395">
        <v>9.0364156625026601E-2</v>
      </c>
      <c r="AL297" s="395"/>
      <c r="AM297" s="395">
        <v>6.3764287953748805E-2</v>
      </c>
      <c r="AN297" s="395">
        <v>6.5835108832619296E-2</v>
      </c>
      <c r="AO297" s="395">
        <v>4.5501058361778701E-2</v>
      </c>
      <c r="AP297" s="395"/>
      <c r="AQ297" s="395">
        <v>5.98932278506491E-2</v>
      </c>
      <c r="AR297" s="395">
        <v>5.3638836525402703E-2</v>
      </c>
      <c r="AS297" s="395">
        <v>8.4694042682963294E-2</v>
      </c>
    </row>
    <row r="298" spans="2:45" x14ac:dyDescent="0.25">
      <c r="B298" t="s">
        <v>263</v>
      </c>
      <c r="C298" s="395">
        <v>4.9924958826581302E-2</v>
      </c>
      <c r="D298" s="395">
        <v>4.7599190126108998E-2</v>
      </c>
      <c r="E298" s="395">
        <v>5.27861775715978E-2</v>
      </c>
      <c r="F298" s="395"/>
      <c r="G298" s="395">
        <v>6.6697884267730004E-2</v>
      </c>
      <c r="H298" s="395">
        <v>5.1331068899515997E-2</v>
      </c>
      <c r="I298" s="395">
        <v>4.4020769084917401E-2</v>
      </c>
      <c r="J298" s="395">
        <v>6.1985307451220502E-2</v>
      </c>
      <c r="K298" s="395">
        <v>4.3307230740485599E-2</v>
      </c>
      <c r="L298" s="395">
        <v>3.7069020455603202E-2</v>
      </c>
      <c r="M298" s="395"/>
      <c r="N298" s="395">
        <v>3.5816793332461301E-2</v>
      </c>
      <c r="O298" s="395">
        <v>4.0432848033787501E-2</v>
      </c>
      <c r="P298" s="395">
        <v>5.3510058707596501E-2</v>
      </c>
      <c r="Q298" s="395">
        <v>7.2586836719098394E-2</v>
      </c>
      <c r="R298" s="395"/>
      <c r="S298" s="395">
        <v>4.74408085443064E-2</v>
      </c>
      <c r="T298" s="395">
        <v>3.9631043480195603E-2</v>
      </c>
      <c r="U298" s="395">
        <v>4.8593127416478997E-2</v>
      </c>
      <c r="V298" s="395">
        <v>3.00020412095643E-2</v>
      </c>
      <c r="W298" s="395">
        <v>2.8773705586968099E-2</v>
      </c>
      <c r="X298" s="395">
        <v>5.86757229198916E-2</v>
      </c>
      <c r="Y298" s="395">
        <v>3.6818966823938197E-2</v>
      </c>
      <c r="Z298" s="395">
        <v>5.4744103596116103E-2</v>
      </c>
      <c r="AA298" s="395">
        <v>8.3987792800633093E-2</v>
      </c>
      <c r="AB298" s="395">
        <v>5.2186073177869198E-2</v>
      </c>
      <c r="AC298" s="395">
        <v>8.5174651426213499E-2</v>
      </c>
      <c r="AD298" s="395">
        <v>3.2686178366242297E-2</v>
      </c>
      <c r="AE298" s="395"/>
      <c r="AF298" s="395">
        <v>4.9045372582193499E-2</v>
      </c>
      <c r="AG298" s="395">
        <v>5.93653458769881E-2</v>
      </c>
      <c r="AH298" s="395">
        <v>4.9543706311575599E-2</v>
      </c>
      <c r="AI298" s="395">
        <v>4.5702725205072403E-2</v>
      </c>
      <c r="AJ298" s="395">
        <v>5.4147346181542003E-2</v>
      </c>
      <c r="AK298" s="395">
        <v>1.5688642370038499E-2</v>
      </c>
      <c r="AL298" s="395"/>
      <c r="AM298" s="395">
        <v>4.9763407105940002E-2</v>
      </c>
      <c r="AN298" s="395">
        <v>5.0931695203366399E-2</v>
      </c>
      <c r="AO298" s="395">
        <v>3.5192257975957597E-2</v>
      </c>
      <c r="AP298" s="395"/>
      <c r="AQ298" s="395">
        <v>5.5602106816534602E-2</v>
      </c>
      <c r="AR298" s="395">
        <v>4.9991380097798001E-2</v>
      </c>
      <c r="AS298" s="395">
        <v>6.3735169063498603E-2</v>
      </c>
    </row>
    <row r="299" spans="2:45" x14ac:dyDescent="0.25">
      <c r="B299" t="s">
        <v>271</v>
      </c>
      <c r="C299" s="395">
        <v>2.8367648487411801E-2</v>
      </c>
      <c r="D299" s="395">
        <v>2.9424354062188601E-2</v>
      </c>
      <c r="E299" s="395">
        <v>2.76711400920325E-2</v>
      </c>
      <c r="F299" s="395"/>
      <c r="G299" s="395">
        <v>3.9733748059342301E-2</v>
      </c>
      <c r="H299" s="395">
        <v>1.74950982992251E-2</v>
      </c>
      <c r="I299" s="395">
        <v>1.2960457188340499E-2</v>
      </c>
      <c r="J299" s="395">
        <v>3.4393999616609397E-2</v>
      </c>
      <c r="K299" s="395">
        <v>2.96557375985106E-2</v>
      </c>
      <c r="L299" s="395">
        <v>3.6422404565491201E-2</v>
      </c>
      <c r="M299" s="395"/>
      <c r="N299" s="395">
        <v>3.5391474084884203E-2</v>
      </c>
      <c r="O299" s="395">
        <v>3.37210480470405E-2</v>
      </c>
      <c r="P299" s="395">
        <v>1.44221063624891E-2</v>
      </c>
      <c r="Q299" s="395">
        <v>2.79420431671395E-2</v>
      </c>
      <c r="R299" s="395"/>
      <c r="S299" s="395">
        <v>3.19272605369108E-2</v>
      </c>
      <c r="T299" s="395">
        <v>2.4049781518870099E-2</v>
      </c>
      <c r="U299" s="395">
        <v>1.21214669860501E-2</v>
      </c>
      <c r="V299" s="395">
        <v>2.0734786670561701E-2</v>
      </c>
      <c r="W299" s="395">
        <v>2.80281370096239E-2</v>
      </c>
      <c r="X299" s="395">
        <v>3.9742600493986799E-2</v>
      </c>
      <c r="Y299" s="395">
        <v>3.4934949201693002E-2</v>
      </c>
      <c r="Z299" s="395">
        <v>2.3409973425117501E-2</v>
      </c>
      <c r="AA299" s="395">
        <v>2.6823124330819501E-2</v>
      </c>
      <c r="AB299" s="395">
        <v>2.9319166009758001E-2</v>
      </c>
      <c r="AC299" s="395">
        <v>2.1114949484080599E-2</v>
      </c>
      <c r="AD299" s="395">
        <v>6.7344657208475295E-2</v>
      </c>
      <c r="AE299" s="395"/>
      <c r="AF299" s="395">
        <v>1.75509278417172E-2</v>
      </c>
      <c r="AG299" s="395">
        <v>3.65188205481672E-2</v>
      </c>
      <c r="AH299" s="395">
        <v>3.1707618822131002E-2</v>
      </c>
      <c r="AI299" s="395">
        <v>2.7839273912094401E-2</v>
      </c>
      <c r="AJ299" s="395">
        <v>2.8206669341545199E-2</v>
      </c>
      <c r="AK299" s="395">
        <v>2.0084461368598899E-2</v>
      </c>
      <c r="AL299" s="395"/>
      <c r="AM299" s="395">
        <v>2.08549052541139E-2</v>
      </c>
      <c r="AN299" s="395">
        <v>3.0329864450730999E-2</v>
      </c>
      <c r="AO299" s="395">
        <v>3.5007422411832703E-2</v>
      </c>
      <c r="AP299" s="395"/>
      <c r="AQ299" s="395">
        <v>2.54576800124366E-2</v>
      </c>
      <c r="AR299" s="395">
        <v>3.4519760454667099E-2</v>
      </c>
      <c r="AS299" s="395">
        <v>2.8447969063882601E-2</v>
      </c>
    </row>
    <row r="300" spans="2:45" x14ac:dyDescent="0.25">
      <c r="B300" t="s">
        <v>265</v>
      </c>
      <c r="C300" s="395">
        <v>0.68304909358702803</v>
      </c>
      <c r="D300" s="395">
        <v>0.68954110687913595</v>
      </c>
      <c r="E300" s="395">
        <v>0.67296311004158305</v>
      </c>
      <c r="F300" s="395"/>
      <c r="G300" s="395">
        <v>0.71230824563282902</v>
      </c>
      <c r="H300" s="395">
        <v>0.71239457224874903</v>
      </c>
      <c r="I300" s="395">
        <v>0.73663443020140995</v>
      </c>
      <c r="J300" s="395">
        <v>0.69453686767199296</v>
      </c>
      <c r="K300" s="395">
        <v>0.65952829916420397</v>
      </c>
      <c r="L300" s="395">
        <v>0.60277171385196604</v>
      </c>
      <c r="M300" s="395"/>
      <c r="N300" s="395">
        <v>0.67004168850874701</v>
      </c>
      <c r="O300" s="395">
        <v>0.66501877546664501</v>
      </c>
      <c r="P300" s="395">
        <v>0.70200861833167905</v>
      </c>
      <c r="Q300" s="395">
        <v>0.69826320492603899</v>
      </c>
      <c r="R300" s="395"/>
      <c r="S300" s="395">
        <v>0.69732546754676406</v>
      </c>
      <c r="T300" s="395">
        <v>0.63687712888305004</v>
      </c>
      <c r="U300" s="395">
        <v>0.77930871160019</v>
      </c>
      <c r="V300" s="395">
        <v>0.63016896016739798</v>
      </c>
      <c r="W300" s="395">
        <v>0.66888693644633002</v>
      </c>
      <c r="X300" s="395">
        <v>0.71722865548540604</v>
      </c>
      <c r="Y300" s="395">
        <v>0.72780207278170195</v>
      </c>
      <c r="Z300" s="395">
        <v>0.56495993959883195</v>
      </c>
      <c r="AA300" s="395">
        <v>0.64209586280061404</v>
      </c>
      <c r="AB300" s="395">
        <v>0.69185632735205504</v>
      </c>
      <c r="AC300" s="395">
        <v>0.75965893551316999</v>
      </c>
      <c r="AD300" s="395">
        <v>0.69334308261085797</v>
      </c>
      <c r="AE300" s="395"/>
      <c r="AF300" s="395">
        <v>0.68848288657454104</v>
      </c>
      <c r="AG300" s="395">
        <v>0.70105492558478599</v>
      </c>
      <c r="AH300" s="395">
        <v>0.67072265098986095</v>
      </c>
      <c r="AI300" s="395">
        <v>0.68230338243377497</v>
      </c>
      <c r="AJ300" s="395">
        <v>0.61961146694292901</v>
      </c>
      <c r="AK300" s="395">
        <v>0.72433888942075997</v>
      </c>
      <c r="AL300" s="395"/>
      <c r="AM300" s="395">
        <v>0.68450164932562596</v>
      </c>
      <c r="AN300" s="395">
        <v>0.67182306989816598</v>
      </c>
      <c r="AO300" s="395">
        <v>0.72306952373159905</v>
      </c>
      <c r="AP300" s="395"/>
      <c r="AQ300" s="395">
        <v>0.66159012605624301</v>
      </c>
      <c r="AR300" s="395">
        <v>0.70108213799559704</v>
      </c>
      <c r="AS300" s="395">
        <v>0.66125707676766898</v>
      </c>
    </row>
    <row r="301" spans="2:45" x14ac:dyDescent="0.25">
      <c r="B301" t="s">
        <v>266</v>
      </c>
      <c r="C301" s="396">
        <v>3.8804691421767599</v>
      </c>
      <c r="D301" s="396">
        <v>3.9005748176474899</v>
      </c>
      <c r="E301" s="396">
        <v>3.84760240971158</v>
      </c>
      <c r="F301" s="396"/>
      <c r="G301" s="396">
        <v>4.0727338596538996</v>
      </c>
      <c r="H301" s="396">
        <v>4.0021606305047897</v>
      </c>
      <c r="I301" s="396">
        <v>4.02377258771818</v>
      </c>
      <c r="J301" s="396">
        <v>3.96476135413752</v>
      </c>
      <c r="K301" s="396">
        <v>3.74091761130334</v>
      </c>
      <c r="L301" s="396">
        <v>3.5624684162990801</v>
      </c>
      <c r="M301" s="396"/>
      <c r="N301" s="396">
        <v>3.7957236460003001</v>
      </c>
      <c r="O301" s="396">
        <v>3.7968918210978599</v>
      </c>
      <c r="P301" s="396">
        <v>3.9705599019470301</v>
      </c>
      <c r="Q301" s="396">
        <v>3.9740411488173799</v>
      </c>
      <c r="R301" s="396"/>
      <c r="S301" s="396">
        <v>3.9509916400866798</v>
      </c>
      <c r="T301" s="396">
        <v>3.6580693687878001</v>
      </c>
      <c r="U301" s="396">
        <v>4.2012332355614799</v>
      </c>
      <c r="V301" s="396">
        <v>3.64387144675158</v>
      </c>
      <c r="W301" s="396">
        <v>3.73499263628986</v>
      </c>
      <c r="X301" s="396">
        <v>4.0523876109354999</v>
      </c>
      <c r="Y301" s="396">
        <v>4.0539116282300398</v>
      </c>
      <c r="Z301" s="396">
        <v>3.5173866938459</v>
      </c>
      <c r="AA301" s="396">
        <v>3.8378657653306898</v>
      </c>
      <c r="AB301" s="396">
        <v>3.9053847147502898</v>
      </c>
      <c r="AC301" s="396">
        <v>4.1860194170365501</v>
      </c>
      <c r="AD301" s="396">
        <v>3.83415257698692</v>
      </c>
      <c r="AE301" s="396"/>
      <c r="AF301" s="396">
        <v>3.8753711040668302</v>
      </c>
      <c r="AG301" s="396">
        <v>4.0108510088938303</v>
      </c>
      <c r="AH301" s="396">
        <v>3.85228382856506</v>
      </c>
      <c r="AI301" s="396">
        <v>3.8602217839027402</v>
      </c>
      <c r="AJ301" s="396">
        <v>3.5650937466841102</v>
      </c>
      <c r="AK301" s="396">
        <v>3.9738897531656399</v>
      </c>
      <c r="AL301" s="396"/>
      <c r="AM301" s="396">
        <v>3.8627811450410099</v>
      </c>
      <c r="AN301" s="396">
        <v>3.8507732647238901</v>
      </c>
      <c r="AO301" s="396">
        <v>4.0141064819071097</v>
      </c>
      <c r="AP301" s="396"/>
      <c r="AQ301" s="396">
        <v>3.77219266501405</v>
      </c>
      <c r="AR301" s="396">
        <v>3.9890744858179499</v>
      </c>
      <c r="AS301" s="396">
        <v>3.8891231658010899</v>
      </c>
    </row>
    <row r="302" spans="2:45" x14ac:dyDescent="0.25">
      <c r="B302" t="s">
        <v>267</v>
      </c>
      <c r="C302" s="396">
        <v>3.2476407646626502</v>
      </c>
      <c r="D302" s="396">
        <v>3.2434270124755402</v>
      </c>
      <c r="E302" s="396">
        <v>3.28033688014856</v>
      </c>
      <c r="F302" s="396"/>
      <c r="G302" s="396">
        <v>2.7069740951466499</v>
      </c>
      <c r="H302" s="396">
        <v>2.9026577176621902</v>
      </c>
      <c r="I302" s="396">
        <v>3.0977014295344198</v>
      </c>
      <c r="J302" s="396">
        <v>3.03580028989539</v>
      </c>
      <c r="K302" s="396">
        <v>3.6868731502652401</v>
      </c>
      <c r="L302" s="396">
        <v>3.79129900386015</v>
      </c>
      <c r="M302" s="396"/>
      <c r="N302" s="396">
        <v>3.54028015265625</v>
      </c>
      <c r="O302" s="396">
        <v>3.4807719963620301</v>
      </c>
      <c r="P302" s="396">
        <v>2.9159971630155699</v>
      </c>
      <c r="Q302" s="396">
        <v>3.0120242576148799</v>
      </c>
      <c r="R302" s="396"/>
      <c r="S302" s="396">
        <v>3.0584260511427801</v>
      </c>
      <c r="T302" s="396">
        <v>3.7559649770249899</v>
      </c>
      <c r="U302" s="396">
        <v>2.6309429123485599</v>
      </c>
      <c r="V302" s="396">
        <v>3.6672360114512998</v>
      </c>
      <c r="W302" s="396">
        <v>3.8438594713787801</v>
      </c>
      <c r="X302" s="396">
        <v>2.8882621433363802</v>
      </c>
      <c r="Y302" s="396">
        <v>2.92464760136943</v>
      </c>
      <c r="Z302" s="396">
        <v>3.4966004909655801</v>
      </c>
      <c r="AA302" s="396">
        <v>3.0037623642600999</v>
      </c>
      <c r="AB302" s="396">
        <v>3.2739014732990301</v>
      </c>
      <c r="AC302" s="396">
        <v>2.6732842072563598</v>
      </c>
      <c r="AD302" s="396">
        <v>4.1380259090307501</v>
      </c>
      <c r="AE302" s="396"/>
      <c r="AF302" s="396">
        <v>3.2553368897705202</v>
      </c>
      <c r="AG302" s="396">
        <v>2.87953683622507</v>
      </c>
      <c r="AH302" s="396">
        <v>3.26069858060657</v>
      </c>
      <c r="AI302" s="396">
        <v>3.3208377955044601</v>
      </c>
      <c r="AJ302" s="396">
        <v>4.0699387471835404</v>
      </c>
      <c r="AK302" s="396">
        <v>3.2361082731458701</v>
      </c>
      <c r="AL302" s="396"/>
      <c r="AM302" s="396">
        <v>3.3159990745535302</v>
      </c>
      <c r="AN302" s="396">
        <v>3.2677055413609999</v>
      </c>
      <c r="AO302" s="396">
        <v>3.1127334859896298</v>
      </c>
      <c r="AP302" s="396"/>
      <c r="AQ302" s="396">
        <v>3.5447019630076499</v>
      </c>
      <c r="AR302" s="396">
        <v>2.9282852075872099</v>
      </c>
      <c r="AS302" s="396">
        <v>2.9645078717801101</v>
      </c>
    </row>
    <row r="303" spans="2:45" x14ac:dyDescent="0.25">
      <c r="C303" s="395"/>
      <c r="D303" s="395"/>
      <c r="E303" s="395"/>
      <c r="F303" s="395"/>
      <c r="G303" s="395"/>
      <c r="H303" s="395"/>
      <c r="I303" s="395"/>
      <c r="J303" s="395"/>
      <c r="K303" s="395"/>
      <c r="L303" s="395"/>
      <c r="M303" s="395"/>
      <c r="N303" s="395"/>
      <c r="O303" s="395"/>
      <c r="P303" s="395"/>
      <c r="Q303" s="395"/>
      <c r="R303" s="395"/>
      <c r="S303" s="395"/>
      <c r="T303" s="395"/>
      <c r="U303" s="395"/>
      <c r="V303" s="395"/>
      <c r="W303" s="395"/>
      <c r="X303" s="395"/>
      <c r="Y303" s="395"/>
      <c r="Z303" s="395"/>
      <c r="AA303" s="395"/>
      <c r="AB303" s="395"/>
      <c r="AC303" s="395"/>
      <c r="AD303" s="395"/>
      <c r="AE303" s="395"/>
      <c r="AF303" s="395"/>
      <c r="AG303" s="395"/>
      <c r="AH303" s="395"/>
      <c r="AI303" s="395"/>
      <c r="AJ303" s="395"/>
      <c r="AK303" s="395"/>
      <c r="AL303" s="395"/>
      <c r="AM303" s="395"/>
      <c r="AN303" s="395"/>
      <c r="AO303" s="395"/>
      <c r="AP303" s="395"/>
      <c r="AQ303" s="395"/>
      <c r="AR303" s="395"/>
      <c r="AS303" s="395"/>
    </row>
    <row r="304" spans="2:45" x14ac:dyDescent="0.25">
      <c r="B304" s="2" t="s">
        <v>273</v>
      </c>
      <c r="C304" s="395"/>
      <c r="D304" s="395"/>
      <c r="E304" s="395"/>
      <c r="F304" s="395"/>
      <c r="G304" s="395"/>
      <c r="H304" s="395"/>
      <c r="I304" s="395"/>
      <c r="J304" s="395"/>
      <c r="K304" s="395"/>
      <c r="L304" s="395"/>
      <c r="M304" s="395"/>
      <c r="N304" s="395"/>
      <c r="O304" s="395"/>
      <c r="P304" s="395"/>
      <c r="Q304" s="395"/>
      <c r="R304" s="395"/>
      <c r="S304" s="395"/>
      <c r="T304" s="395"/>
      <c r="U304" s="395"/>
      <c r="V304" s="395"/>
      <c r="W304" s="395"/>
      <c r="X304" s="395"/>
      <c r="Y304" s="395"/>
      <c r="Z304" s="395"/>
      <c r="AA304" s="395"/>
      <c r="AB304" s="395"/>
      <c r="AC304" s="395"/>
      <c r="AD304" s="395"/>
      <c r="AE304" s="395"/>
      <c r="AF304" s="395"/>
      <c r="AG304" s="395"/>
      <c r="AH304" s="395"/>
      <c r="AI304" s="395"/>
      <c r="AJ304" s="395"/>
      <c r="AK304" s="395"/>
      <c r="AL304" s="395"/>
      <c r="AM304" s="395"/>
      <c r="AN304" s="395"/>
      <c r="AO304" s="395"/>
      <c r="AP304" s="395"/>
      <c r="AQ304" s="395"/>
      <c r="AR304" s="395"/>
      <c r="AS304" s="395"/>
    </row>
    <row r="305" spans="2:45" x14ac:dyDescent="0.25">
      <c r="B305" s="394" t="s">
        <v>68</v>
      </c>
      <c r="C305" s="395"/>
      <c r="D305" s="395"/>
      <c r="E305" s="395"/>
      <c r="F305" s="395"/>
      <c r="G305" s="395"/>
      <c r="H305" s="395"/>
      <c r="I305" s="395"/>
      <c r="J305" s="395"/>
      <c r="K305" s="395"/>
      <c r="L305" s="395"/>
      <c r="M305" s="395"/>
      <c r="N305" s="395"/>
      <c r="O305" s="395"/>
      <c r="P305" s="395"/>
      <c r="Q305" s="395"/>
      <c r="R305" s="395"/>
      <c r="S305" s="395"/>
      <c r="T305" s="395"/>
      <c r="U305" s="395"/>
      <c r="V305" s="395"/>
      <c r="W305" s="395"/>
      <c r="X305" s="395"/>
      <c r="Y305" s="395"/>
      <c r="Z305" s="395"/>
      <c r="AA305" s="395"/>
      <c r="AB305" s="395"/>
      <c r="AC305" s="395"/>
      <c r="AD305" s="395"/>
      <c r="AE305" s="395"/>
      <c r="AF305" s="395"/>
      <c r="AG305" s="395"/>
      <c r="AH305" s="395"/>
      <c r="AI305" s="395"/>
      <c r="AJ305" s="395"/>
      <c r="AK305" s="395"/>
      <c r="AL305" s="395"/>
      <c r="AM305" s="395"/>
      <c r="AN305" s="395"/>
      <c r="AO305" s="395"/>
      <c r="AP305" s="395"/>
      <c r="AQ305" s="395"/>
      <c r="AR305" s="395"/>
      <c r="AS305" s="395"/>
    </row>
    <row r="306" spans="2:45" x14ac:dyDescent="0.25">
      <c r="B306" t="s">
        <v>270</v>
      </c>
      <c r="C306" s="395">
        <v>0.108526927224464</v>
      </c>
      <c r="D306" s="395">
        <v>6.7076881906783806E-2</v>
      </c>
      <c r="E306" s="395">
        <v>0.15028470149499801</v>
      </c>
      <c r="F306" s="395"/>
      <c r="G306" s="395">
        <v>0.115297596828486</v>
      </c>
      <c r="H306" s="395">
        <v>0.13042521953892</v>
      </c>
      <c r="I306" s="395">
        <v>0.109242274738648</v>
      </c>
      <c r="J306" s="395">
        <v>0.15937108312535</v>
      </c>
      <c r="K306" s="395">
        <v>6.2772854518019894E-2</v>
      </c>
      <c r="L306" s="395">
        <v>7.50833272297496E-2</v>
      </c>
      <c r="M306" s="395"/>
      <c r="N306" s="395">
        <v>8.7096436957179696E-2</v>
      </c>
      <c r="O306" s="395">
        <v>0.125896500516925</v>
      </c>
      <c r="P306" s="395">
        <v>0.10322704820311999</v>
      </c>
      <c r="Q306" s="395">
        <v>0.115747905218843</v>
      </c>
      <c r="R306" s="395"/>
      <c r="S306" s="395">
        <v>7.5105860261678606E-2</v>
      </c>
      <c r="T306" s="395">
        <v>0.13219103074087399</v>
      </c>
      <c r="U306" s="395">
        <v>7.8690462128482394E-2</v>
      </c>
      <c r="V306" s="395">
        <v>0.153984196844207</v>
      </c>
      <c r="W306" s="395">
        <v>0.120203767935453</v>
      </c>
      <c r="X306" s="395">
        <v>7.5487374519158906E-2</v>
      </c>
      <c r="Y306" s="395">
        <v>5.2492421601261802E-2</v>
      </c>
      <c r="Z306" s="395">
        <v>0.120927661903793</v>
      </c>
      <c r="AA306" s="395">
        <v>0.13238591968903099</v>
      </c>
      <c r="AB306" s="395">
        <v>0.120789847418019</v>
      </c>
      <c r="AC306" s="395">
        <v>0.15447968926716901</v>
      </c>
      <c r="AD306" s="395">
        <v>0.105754672700655</v>
      </c>
      <c r="AE306" s="395"/>
      <c r="AF306" s="395">
        <v>0.11620443341254599</v>
      </c>
      <c r="AG306" s="395">
        <v>9.3684332925184202E-2</v>
      </c>
      <c r="AH306" s="395">
        <v>0.16381931070872399</v>
      </c>
      <c r="AI306" s="395">
        <v>0.10890142558402301</v>
      </c>
      <c r="AJ306" s="395">
        <v>8.2362138968119294E-2</v>
      </c>
      <c r="AK306" s="395">
        <v>6.5356612640108405E-2</v>
      </c>
      <c r="AL306" s="395"/>
      <c r="AM306" s="395">
        <v>0.115180253897386</v>
      </c>
      <c r="AN306" s="395">
        <v>0.10105378143197399</v>
      </c>
      <c r="AO306" s="395">
        <v>0.109227326385572</v>
      </c>
      <c r="AP306" s="395"/>
      <c r="AQ306" s="395">
        <v>0.114516847588973</v>
      </c>
      <c r="AR306" s="395">
        <v>8.3568589927773607E-2</v>
      </c>
      <c r="AS306" s="395">
        <v>0.12187239165314</v>
      </c>
    </row>
    <row r="307" spans="2:45" x14ac:dyDescent="0.25">
      <c r="B307" t="s">
        <v>261</v>
      </c>
      <c r="C307" s="395">
        <v>0.108639293737172</v>
      </c>
      <c r="D307" s="395">
        <v>8.1664499003412799E-2</v>
      </c>
      <c r="E307" s="395">
        <v>0.134179101382252</v>
      </c>
      <c r="F307" s="395"/>
      <c r="G307" s="395">
        <v>0.15613153852984901</v>
      </c>
      <c r="H307" s="395">
        <v>8.2216785647941104E-2</v>
      </c>
      <c r="I307" s="395">
        <v>0.110686806860622</v>
      </c>
      <c r="J307" s="395">
        <v>0.127887782026115</v>
      </c>
      <c r="K307" s="395">
        <v>6.4505765913488999E-2</v>
      </c>
      <c r="L307" s="395">
        <v>0.111020192239165</v>
      </c>
      <c r="M307" s="395"/>
      <c r="N307" s="395">
        <v>8.3438168067445501E-2</v>
      </c>
      <c r="O307" s="395">
        <v>9.3570522508819906E-2</v>
      </c>
      <c r="P307" s="395">
        <v>0.12322872408350199</v>
      </c>
      <c r="Q307" s="395">
        <v>0.140300915047743</v>
      </c>
      <c r="R307" s="395"/>
      <c r="S307" s="395">
        <v>8.2484976237166899E-2</v>
      </c>
      <c r="T307" s="395">
        <v>8.5222018151508497E-2</v>
      </c>
      <c r="U307" s="395">
        <v>4.7347032248143198E-2</v>
      </c>
      <c r="V307" s="395">
        <v>0.13404821392113</v>
      </c>
      <c r="W307" s="395">
        <v>0.207286224033287</v>
      </c>
      <c r="X307" s="395">
        <v>0.171373992578568</v>
      </c>
      <c r="Y307" s="395">
        <v>7.2223116061838802E-2</v>
      </c>
      <c r="Z307" s="395">
        <v>9.6449077639949393E-2</v>
      </c>
      <c r="AA307" s="395">
        <v>8.7375835519254194E-2</v>
      </c>
      <c r="AB307" s="395">
        <v>0.11937836876074</v>
      </c>
      <c r="AC307" s="395">
        <v>0.117704118325292</v>
      </c>
      <c r="AD307" s="395">
        <v>0.146851225915899</v>
      </c>
      <c r="AE307" s="395"/>
      <c r="AF307" s="395">
        <v>7.6128905630188398E-2</v>
      </c>
      <c r="AG307" s="395">
        <v>0.10460483512794</v>
      </c>
      <c r="AH307" s="395">
        <v>0.102836899511684</v>
      </c>
      <c r="AI307" s="395">
        <v>0.14455785391640699</v>
      </c>
      <c r="AJ307" s="395">
        <v>0.117114847438252</v>
      </c>
      <c r="AK307" s="395">
        <v>0.12434672844513101</v>
      </c>
      <c r="AL307" s="395"/>
      <c r="AM307" s="395">
        <v>0.13004948892993401</v>
      </c>
      <c r="AN307" s="395">
        <v>8.7897983484201206E-2</v>
      </c>
      <c r="AO307" s="395">
        <v>8.1855306517710794E-2</v>
      </c>
      <c r="AP307" s="395"/>
      <c r="AQ307" s="395">
        <v>0.11031083862789599</v>
      </c>
      <c r="AR307" s="395">
        <v>0.106523392623268</v>
      </c>
      <c r="AS307" s="395">
        <v>5.7040816974601803E-2</v>
      </c>
    </row>
    <row r="308" spans="2:45" x14ac:dyDescent="0.25">
      <c r="B308" t="s">
        <v>262</v>
      </c>
      <c r="C308" s="395">
        <v>6.9157146147736395E-2</v>
      </c>
      <c r="D308" s="395">
        <v>7.2320414886730702E-2</v>
      </c>
      <c r="E308" s="395">
        <v>6.4982892112224397E-2</v>
      </c>
      <c r="F308" s="395"/>
      <c r="G308" s="395">
        <v>9.1930979475365104E-2</v>
      </c>
      <c r="H308" s="395">
        <v>8.5379525766120595E-2</v>
      </c>
      <c r="I308" s="395">
        <v>3.1310187108085197E-2</v>
      </c>
      <c r="J308" s="395">
        <v>7.3648537122612795E-2</v>
      </c>
      <c r="K308" s="395">
        <v>6.4533726005692696E-2</v>
      </c>
      <c r="L308" s="395">
        <v>7.0653343380262495E-2</v>
      </c>
      <c r="M308" s="395"/>
      <c r="N308" s="395">
        <v>6.4348578433546494E-2</v>
      </c>
      <c r="O308" s="395">
        <v>6.5535199662406493E-2</v>
      </c>
      <c r="P308" s="395">
        <v>8.0951584743437305E-2</v>
      </c>
      <c r="Q308" s="395">
        <v>6.8845877074245707E-2</v>
      </c>
      <c r="R308" s="395"/>
      <c r="S308" s="395">
        <v>9.7506325418529799E-2</v>
      </c>
      <c r="T308" s="395">
        <v>5.6454851237470398E-2</v>
      </c>
      <c r="U308" s="395">
        <v>0.15258652335657699</v>
      </c>
      <c r="V308" s="395">
        <v>7.4063282547459502E-2</v>
      </c>
      <c r="W308" s="395">
        <v>5.3060051734653398E-2</v>
      </c>
      <c r="X308" s="395">
        <v>5.3072481262514501E-2</v>
      </c>
      <c r="Y308" s="395">
        <v>6.4244060113683096E-2</v>
      </c>
      <c r="Z308" s="395">
        <v>0.12733637306051401</v>
      </c>
      <c r="AA308" s="395">
        <v>3.7364416222595398E-2</v>
      </c>
      <c r="AB308" s="395">
        <v>2.1751869134970101E-2</v>
      </c>
      <c r="AC308" s="395">
        <v>6.5355812893626894E-2</v>
      </c>
      <c r="AD308" s="395">
        <v>3.4137024233672798E-2</v>
      </c>
      <c r="AE308" s="395"/>
      <c r="AF308" s="395">
        <v>6.0543728570829701E-2</v>
      </c>
      <c r="AG308" s="395">
        <v>8.4337587345344994E-2</v>
      </c>
      <c r="AH308" s="395">
        <v>6.8527206363734397E-2</v>
      </c>
      <c r="AI308" s="395">
        <v>5.2654062375933799E-2</v>
      </c>
      <c r="AJ308" s="395">
        <v>8.0746876692420894E-2</v>
      </c>
      <c r="AK308" s="395">
        <v>5.8202706176262102E-2</v>
      </c>
      <c r="AL308" s="395"/>
      <c r="AM308" s="395">
        <v>6.5979956682403904E-2</v>
      </c>
      <c r="AN308" s="395">
        <v>6.7089030135742203E-2</v>
      </c>
      <c r="AO308" s="395">
        <v>7.2305379071760795E-2</v>
      </c>
      <c r="AP308" s="395"/>
      <c r="AQ308" s="395">
        <v>5.5682474014182901E-2</v>
      </c>
      <c r="AR308" s="395">
        <v>9.5952906682944802E-2</v>
      </c>
      <c r="AS308" s="395">
        <v>4.9166744983657799E-2</v>
      </c>
    </row>
    <row r="309" spans="2:45" x14ac:dyDescent="0.25">
      <c r="B309" t="s">
        <v>263</v>
      </c>
      <c r="C309" s="395">
        <v>4.72711423540772E-2</v>
      </c>
      <c r="D309" s="395">
        <v>4.0584427595265697E-2</v>
      </c>
      <c r="E309" s="395">
        <v>5.43593380318102E-2</v>
      </c>
      <c r="F309" s="395"/>
      <c r="G309" s="395">
        <v>4.6284455409092602E-2</v>
      </c>
      <c r="H309" s="395">
        <v>3.4482771032588101E-2</v>
      </c>
      <c r="I309" s="395">
        <v>3.8206000577345599E-2</v>
      </c>
      <c r="J309" s="395">
        <v>4.2022574023021002E-2</v>
      </c>
      <c r="K309" s="395">
        <v>6.2116876560792997E-2</v>
      </c>
      <c r="L309" s="395">
        <v>6.0037701808013599E-2</v>
      </c>
      <c r="M309" s="395"/>
      <c r="N309" s="395">
        <v>2.86864857553909E-2</v>
      </c>
      <c r="O309" s="395">
        <v>5.0637458943917003E-2</v>
      </c>
      <c r="P309" s="395">
        <v>4.2657471257156299E-2</v>
      </c>
      <c r="Q309" s="395">
        <v>6.85727645812719E-2</v>
      </c>
      <c r="R309" s="395"/>
      <c r="S309" s="395">
        <v>4.25859435258834E-2</v>
      </c>
      <c r="T309" s="395">
        <v>5.8197636016125098E-2</v>
      </c>
      <c r="U309" s="395">
        <v>8.5305087913741098E-2</v>
      </c>
      <c r="V309" s="395">
        <v>4.3887089576809597E-2</v>
      </c>
      <c r="W309" s="395">
        <v>4.2200278499177998E-2</v>
      </c>
      <c r="X309" s="395">
        <v>2.4816722030859901E-2</v>
      </c>
      <c r="Y309" s="395">
        <v>4.8630807699202999E-2</v>
      </c>
      <c r="Z309" s="395">
        <v>5.1835208050013397E-2</v>
      </c>
      <c r="AA309" s="395">
        <v>5.2321643021156002E-2</v>
      </c>
      <c r="AB309" s="395">
        <v>3.1629884794510198E-2</v>
      </c>
      <c r="AC309" s="395">
        <v>4.1957761609096998E-2</v>
      </c>
      <c r="AD309" s="395">
        <v>3.3601726749253998E-2</v>
      </c>
      <c r="AE309" s="395"/>
      <c r="AF309" s="395">
        <v>4.3469412320780297E-2</v>
      </c>
      <c r="AG309" s="395">
        <v>4.4926936007678102E-2</v>
      </c>
      <c r="AH309" s="395">
        <v>5.3698553672957998E-2</v>
      </c>
      <c r="AI309" s="395">
        <v>4.0935420226011501E-2</v>
      </c>
      <c r="AJ309" s="395">
        <v>5.4842792278665099E-2</v>
      </c>
      <c r="AK309" s="395">
        <v>6.0963105874330799E-2</v>
      </c>
      <c r="AL309" s="395"/>
      <c r="AM309" s="395">
        <v>4.3986870672876398E-2</v>
      </c>
      <c r="AN309" s="395">
        <v>5.0049846414617398E-2</v>
      </c>
      <c r="AO309" s="395">
        <v>4.3262892860385899E-2</v>
      </c>
      <c r="AP309" s="395"/>
      <c r="AQ309" s="395">
        <v>4.0156942535947898E-2</v>
      </c>
      <c r="AR309" s="395">
        <v>5.0743111184197602E-2</v>
      </c>
      <c r="AS309" s="395">
        <v>0.101833890223074</v>
      </c>
    </row>
    <row r="310" spans="2:45" x14ac:dyDescent="0.25">
      <c r="B310" t="s">
        <v>271</v>
      </c>
      <c r="C310" s="395">
        <v>3.4963184268151599E-2</v>
      </c>
      <c r="D310" s="395">
        <v>4.4477723355334502E-2</v>
      </c>
      <c r="E310" s="395">
        <v>2.6085792632058801E-2</v>
      </c>
      <c r="F310" s="395"/>
      <c r="G310" s="395">
        <v>2.6070548117025999E-2</v>
      </c>
      <c r="H310" s="395">
        <v>4.0190818521666297E-2</v>
      </c>
      <c r="I310" s="395">
        <v>1.89047259116648E-2</v>
      </c>
      <c r="J310" s="395">
        <v>2.87978419922859E-2</v>
      </c>
      <c r="K310" s="395">
        <v>5.7221939109020403E-2</v>
      </c>
      <c r="L310" s="395">
        <v>3.96352059984625E-2</v>
      </c>
      <c r="M310" s="395"/>
      <c r="N310" s="395">
        <v>3.3353915537069401E-2</v>
      </c>
      <c r="O310" s="395">
        <v>3.6054275302008498E-2</v>
      </c>
      <c r="P310" s="395">
        <v>3.8712555696325701E-2</v>
      </c>
      <c r="Q310" s="395">
        <v>3.2834936903464999E-2</v>
      </c>
      <c r="R310" s="395"/>
      <c r="S310" s="395">
        <v>2.67789172341425E-2</v>
      </c>
      <c r="T310" s="395">
        <v>6.23019281529269E-2</v>
      </c>
      <c r="U310" s="395">
        <v>3.2991524614208102E-2</v>
      </c>
      <c r="V310" s="395">
        <v>1.0942496697329499E-2</v>
      </c>
      <c r="W310" s="395">
        <v>2.9290325663823901E-2</v>
      </c>
      <c r="X310" s="395">
        <v>1.42990511248008E-2</v>
      </c>
      <c r="Y310" s="395">
        <v>0</v>
      </c>
      <c r="Z310" s="395">
        <v>2.3842055318756099E-2</v>
      </c>
      <c r="AA310" s="395">
        <v>4.5211145287461001E-2</v>
      </c>
      <c r="AB310" s="395">
        <v>2.99003298796632E-2</v>
      </c>
      <c r="AC310" s="395">
        <v>8.4884377531903005E-2</v>
      </c>
      <c r="AD310" s="395">
        <v>0.101410286838712</v>
      </c>
      <c r="AE310" s="395"/>
      <c r="AF310" s="395">
        <v>1.4081641456016701E-2</v>
      </c>
      <c r="AG310" s="395">
        <v>3.4384187400285697E-2</v>
      </c>
      <c r="AH310" s="395">
        <v>4.6892114738977898E-2</v>
      </c>
      <c r="AI310" s="395">
        <v>3.9920259290297598E-2</v>
      </c>
      <c r="AJ310" s="395">
        <v>6.0078990492460203E-2</v>
      </c>
      <c r="AK310" s="395">
        <v>1.8817418836615502E-2</v>
      </c>
      <c r="AL310" s="395"/>
      <c r="AM310" s="395">
        <v>2.15670362628613E-2</v>
      </c>
      <c r="AN310" s="395">
        <v>4.5755333436264797E-2</v>
      </c>
      <c r="AO310" s="395">
        <v>3.6487654114873501E-2</v>
      </c>
      <c r="AP310" s="395"/>
      <c r="AQ310" s="395">
        <v>3.2343611156213203E-2</v>
      </c>
      <c r="AR310" s="395">
        <v>2.38361095165413E-2</v>
      </c>
      <c r="AS310" s="395">
        <v>6.5448134628878094E-2</v>
      </c>
    </row>
    <row r="311" spans="2:45" x14ac:dyDescent="0.25">
      <c r="B311" t="s">
        <v>265</v>
      </c>
      <c r="C311" s="395">
        <v>0.63144230626839903</v>
      </c>
      <c r="D311" s="395">
        <v>0.69387605325247204</v>
      </c>
      <c r="E311" s="395">
        <v>0.57010817434665595</v>
      </c>
      <c r="F311" s="395"/>
      <c r="G311" s="395">
        <v>0.56428488164018198</v>
      </c>
      <c r="H311" s="395">
        <v>0.62730487949276403</v>
      </c>
      <c r="I311" s="395">
        <v>0.69165000480363403</v>
      </c>
      <c r="J311" s="395">
        <v>0.568272181710615</v>
      </c>
      <c r="K311" s="395">
        <v>0.68884883789298501</v>
      </c>
      <c r="L311" s="395">
        <v>0.64357022934434704</v>
      </c>
      <c r="M311" s="395"/>
      <c r="N311" s="395">
        <v>0.70307641524936804</v>
      </c>
      <c r="O311" s="395">
        <v>0.62830604306592297</v>
      </c>
      <c r="P311" s="395">
        <v>0.611222616016459</v>
      </c>
      <c r="Q311" s="395">
        <v>0.57369760117443103</v>
      </c>
      <c r="R311" s="395"/>
      <c r="S311" s="395">
        <v>0.67553797732259901</v>
      </c>
      <c r="T311" s="395">
        <v>0.60563253570109499</v>
      </c>
      <c r="U311" s="395">
        <v>0.60307936973884801</v>
      </c>
      <c r="V311" s="395">
        <v>0.58307472041306496</v>
      </c>
      <c r="W311" s="395">
        <v>0.54795935213360503</v>
      </c>
      <c r="X311" s="395">
        <v>0.66095037848409699</v>
      </c>
      <c r="Y311" s="395">
        <v>0.76240959452401302</v>
      </c>
      <c r="Z311" s="395">
        <v>0.57960962402697402</v>
      </c>
      <c r="AA311" s="395">
        <v>0.64534104026050298</v>
      </c>
      <c r="AB311" s="395">
        <v>0.67654970001209702</v>
      </c>
      <c r="AC311" s="395">
        <v>0.53561824037291295</v>
      </c>
      <c r="AD311" s="395">
        <v>0.57824506356180805</v>
      </c>
      <c r="AE311" s="395"/>
      <c r="AF311" s="395">
        <v>0.68957187860963898</v>
      </c>
      <c r="AG311" s="395">
        <v>0.63806212119356698</v>
      </c>
      <c r="AH311" s="395">
        <v>0.56422591500392205</v>
      </c>
      <c r="AI311" s="395">
        <v>0.61303097860732803</v>
      </c>
      <c r="AJ311" s="395">
        <v>0.60485435413008204</v>
      </c>
      <c r="AK311" s="395">
        <v>0.67231342802755201</v>
      </c>
      <c r="AL311" s="395"/>
      <c r="AM311" s="395">
        <v>0.62323639355453797</v>
      </c>
      <c r="AN311" s="395">
        <v>0.64815402509720099</v>
      </c>
      <c r="AO311" s="395">
        <v>0.65686144104969801</v>
      </c>
      <c r="AP311" s="395"/>
      <c r="AQ311" s="395">
        <v>0.64698928607678696</v>
      </c>
      <c r="AR311" s="395">
        <v>0.63937589006527495</v>
      </c>
      <c r="AS311" s="395">
        <v>0.60463802153664903</v>
      </c>
    </row>
    <row r="312" spans="2:45" x14ac:dyDescent="0.25">
      <c r="B312" t="s">
        <v>266</v>
      </c>
      <c r="C312" s="396">
        <v>3.68583128150948</v>
      </c>
      <c r="D312" s="396">
        <v>3.9953497712463699</v>
      </c>
      <c r="E312" s="396">
        <v>3.38210694196365</v>
      </c>
      <c r="F312" s="396"/>
      <c r="G312" s="396">
        <v>3.4045534643768698</v>
      </c>
      <c r="H312" s="396">
        <v>3.6537118218284301</v>
      </c>
      <c r="I312" s="396">
        <v>3.8217941104736601</v>
      </c>
      <c r="J312" s="396">
        <v>3.35780485486262</v>
      </c>
      <c r="K312" s="396">
        <v>4.0530557935082596</v>
      </c>
      <c r="L312" s="396">
        <v>3.8088319551393099</v>
      </c>
      <c r="M312" s="396"/>
      <c r="N312" s="396">
        <v>3.9469925205958298</v>
      </c>
      <c r="O312" s="396">
        <v>3.66230061520303</v>
      </c>
      <c r="P312" s="396">
        <v>3.62406761020944</v>
      </c>
      <c r="Q312" s="396">
        <v>3.4835387164260698</v>
      </c>
      <c r="R312" s="396"/>
      <c r="S312" s="396">
        <v>3.8900610132014402</v>
      </c>
      <c r="T312" s="396">
        <v>3.6500950197920101</v>
      </c>
      <c r="U312" s="396">
        <v>3.75579828985359</v>
      </c>
      <c r="V312" s="396">
        <v>3.3729796366011202</v>
      </c>
      <c r="W312" s="396">
        <v>3.2969652263234499</v>
      </c>
      <c r="X312" s="396">
        <v>3.7139172181158702</v>
      </c>
      <c r="Y312" s="396">
        <v>4.1586516320068796</v>
      </c>
      <c r="Z312" s="396">
        <v>3.5000437893209102</v>
      </c>
      <c r="AA312" s="396">
        <v>3.7266193794802698</v>
      </c>
      <c r="AB312" s="396">
        <v>3.7601215809933501</v>
      </c>
      <c r="AC312" s="396">
        <v>3.3919177409320098</v>
      </c>
      <c r="AD312" s="396">
        <v>3.6127969197948899</v>
      </c>
      <c r="AE312" s="396"/>
      <c r="AF312" s="396">
        <v>3.8318105586064499</v>
      </c>
      <c r="AG312" s="396">
        <v>3.7359081734106399</v>
      </c>
      <c r="AH312" s="396">
        <v>3.4096850072335498</v>
      </c>
      <c r="AI312" s="396">
        <v>3.59750816954414</v>
      </c>
      <c r="AJ312" s="396">
        <v>3.70772471027934</v>
      </c>
      <c r="AK312" s="396">
        <v>3.86047827390487</v>
      </c>
      <c r="AL312" s="396"/>
      <c r="AM312" s="396">
        <v>3.59642012713751</v>
      </c>
      <c r="AN312" s="396">
        <v>3.7960170422305999</v>
      </c>
      <c r="AO312" s="396">
        <v>3.7865125649503701</v>
      </c>
      <c r="AP312" s="396"/>
      <c r="AQ312" s="396">
        <v>3.7064674892728902</v>
      </c>
      <c r="AR312" s="396">
        <v>3.74288242793429</v>
      </c>
      <c r="AS312" s="396">
        <v>3.7458586238098901</v>
      </c>
    </row>
    <row r="313" spans="2:45" x14ac:dyDescent="0.25">
      <c r="B313" t="s">
        <v>267</v>
      </c>
      <c r="C313" s="396">
        <v>3.57438112689763</v>
      </c>
      <c r="D313" s="396">
        <v>2.8376753994916601</v>
      </c>
      <c r="E313" s="396">
        <v>4.12293862091098</v>
      </c>
      <c r="F313" s="396"/>
      <c r="G313" s="396">
        <v>3.9015502905506398</v>
      </c>
      <c r="H313" s="396">
        <v>3.73171544420673</v>
      </c>
      <c r="I313" s="396">
        <v>3.5885059307314799</v>
      </c>
      <c r="J313" s="396">
        <v>4.2182146956481699</v>
      </c>
      <c r="K313" s="396">
        <v>2.60971186152406</v>
      </c>
      <c r="L313" s="396">
        <v>3.16519195888378</v>
      </c>
      <c r="M313" s="396"/>
      <c r="N313" s="396">
        <v>3.1424727136162498</v>
      </c>
      <c r="O313" s="396">
        <v>3.6977442302105099</v>
      </c>
      <c r="P313" s="396">
        <v>3.6134774500554099</v>
      </c>
      <c r="Q313" s="396">
        <v>3.7806587208952398</v>
      </c>
      <c r="R313" s="396"/>
      <c r="S313" s="396">
        <v>3.0618363433972799</v>
      </c>
      <c r="T313" s="396">
        <v>3.6765041004171</v>
      </c>
      <c r="U313" s="396">
        <v>2.9612827950678202</v>
      </c>
      <c r="V313" s="396">
        <v>4.2474352033419098</v>
      </c>
      <c r="W313" s="396">
        <v>4.1555065085232101</v>
      </c>
      <c r="X313" s="396">
        <v>3.60644925133629</v>
      </c>
      <c r="Y313" s="396">
        <v>2.5647930050797401</v>
      </c>
      <c r="Z313" s="396">
        <v>3.7860613609662499</v>
      </c>
      <c r="AA313" s="396">
        <v>3.7106740193701602</v>
      </c>
      <c r="AB313" s="396">
        <v>3.7892679053927099</v>
      </c>
      <c r="AC313" s="396">
        <v>4.0802522592249302</v>
      </c>
      <c r="AD313" s="396">
        <v>3.7326112736582999</v>
      </c>
      <c r="AE313" s="396"/>
      <c r="AF313" s="396">
        <v>3.50847411014426</v>
      </c>
      <c r="AG313" s="396">
        <v>3.4027620197097099</v>
      </c>
      <c r="AH313" s="396">
        <v>4.1178390742457003</v>
      </c>
      <c r="AI313" s="396">
        <v>3.76595214205468</v>
      </c>
      <c r="AJ313" s="396">
        <v>3.2990792885270102</v>
      </c>
      <c r="AK313" s="396">
        <v>3.1616320403636098</v>
      </c>
      <c r="AL313" s="396"/>
      <c r="AM313" s="396">
        <v>3.7906211283056299</v>
      </c>
      <c r="AN313" s="396">
        <v>3.3407724796403402</v>
      </c>
      <c r="AO313" s="396">
        <v>3.4592685274298001</v>
      </c>
      <c r="AP313" s="396"/>
      <c r="AQ313" s="396">
        <v>3.6604022234091</v>
      </c>
      <c r="AR313" s="396">
        <v>3.3136099073029199</v>
      </c>
      <c r="AS313" s="396">
        <v>3.3962160053049</v>
      </c>
    </row>
    <row r="314" spans="2:45" x14ac:dyDescent="0.25">
      <c r="C314" s="395"/>
      <c r="D314" s="395"/>
      <c r="E314" s="395"/>
      <c r="F314" s="395"/>
      <c r="G314" s="395"/>
      <c r="H314" s="395"/>
      <c r="I314" s="395"/>
      <c r="J314" s="395"/>
      <c r="K314" s="395"/>
      <c r="L314" s="395"/>
      <c r="M314" s="395"/>
      <c r="N314" s="395"/>
      <c r="O314" s="395"/>
      <c r="P314" s="395"/>
      <c r="Q314" s="395"/>
      <c r="R314" s="395"/>
      <c r="S314" s="395"/>
      <c r="T314" s="395"/>
      <c r="U314" s="395"/>
      <c r="V314" s="395"/>
      <c r="W314" s="395"/>
      <c r="X314" s="395"/>
      <c r="Y314" s="395"/>
      <c r="Z314" s="395"/>
      <c r="AA314" s="395"/>
      <c r="AB314" s="395"/>
      <c r="AC314" s="395"/>
      <c r="AD314" s="395"/>
      <c r="AE314" s="395"/>
      <c r="AF314" s="395"/>
      <c r="AG314" s="395"/>
      <c r="AH314" s="395"/>
      <c r="AI314" s="395"/>
      <c r="AJ314" s="395"/>
      <c r="AK314" s="395"/>
      <c r="AL314" s="395"/>
      <c r="AM314" s="395"/>
      <c r="AN314" s="395"/>
      <c r="AO314" s="395"/>
      <c r="AP314" s="395"/>
      <c r="AQ314" s="395"/>
      <c r="AR314" s="395"/>
      <c r="AS314" s="395"/>
    </row>
    <row r="315" spans="2:45" x14ac:dyDescent="0.25">
      <c r="B315" s="2" t="s">
        <v>274</v>
      </c>
      <c r="C315" s="395"/>
      <c r="D315" s="395"/>
      <c r="E315" s="395"/>
      <c r="F315" s="395"/>
      <c r="G315" s="395"/>
      <c r="H315" s="395"/>
      <c r="I315" s="395"/>
      <c r="J315" s="395"/>
      <c r="K315" s="395"/>
      <c r="L315" s="395"/>
      <c r="M315" s="395"/>
      <c r="N315" s="395"/>
      <c r="O315" s="395"/>
      <c r="P315" s="395"/>
      <c r="Q315" s="395"/>
      <c r="R315" s="395"/>
      <c r="S315" s="395"/>
      <c r="T315" s="395"/>
      <c r="U315" s="395"/>
      <c r="V315" s="395"/>
      <c r="W315" s="395"/>
      <c r="X315" s="395"/>
      <c r="Y315" s="395"/>
      <c r="Z315" s="395"/>
      <c r="AA315" s="395"/>
      <c r="AB315" s="395"/>
      <c r="AC315" s="395"/>
      <c r="AD315" s="395"/>
      <c r="AE315" s="395"/>
      <c r="AF315" s="395"/>
      <c r="AG315" s="395"/>
      <c r="AH315" s="395"/>
      <c r="AI315" s="395"/>
      <c r="AJ315" s="395"/>
      <c r="AK315" s="395"/>
      <c r="AL315" s="395"/>
      <c r="AM315" s="395"/>
      <c r="AN315" s="395"/>
      <c r="AO315" s="395"/>
      <c r="AP315" s="395"/>
      <c r="AQ315" s="395"/>
      <c r="AR315" s="395"/>
      <c r="AS315" s="395"/>
    </row>
    <row r="316" spans="2:45" x14ac:dyDescent="0.25">
      <c r="B316" s="394" t="s">
        <v>68</v>
      </c>
      <c r="C316" s="395"/>
      <c r="D316" s="395"/>
      <c r="E316" s="395"/>
      <c r="F316" s="395"/>
      <c r="G316" s="395"/>
      <c r="H316" s="395"/>
      <c r="I316" s="395"/>
      <c r="J316" s="395"/>
      <c r="K316" s="395"/>
      <c r="L316" s="395"/>
      <c r="M316" s="395"/>
      <c r="N316" s="395"/>
      <c r="O316" s="395"/>
      <c r="P316" s="395"/>
      <c r="Q316" s="395"/>
      <c r="R316" s="395"/>
      <c r="S316" s="395"/>
      <c r="T316" s="395"/>
      <c r="U316" s="395"/>
      <c r="V316" s="395"/>
      <c r="W316" s="395"/>
      <c r="X316" s="395"/>
      <c r="Y316" s="395"/>
      <c r="Z316" s="395"/>
      <c r="AA316" s="395"/>
      <c r="AB316" s="395"/>
      <c r="AC316" s="395"/>
      <c r="AD316" s="395"/>
      <c r="AE316" s="395"/>
      <c r="AF316" s="395"/>
      <c r="AG316" s="395"/>
      <c r="AH316" s="395"/>
      <c r="AI316" s="395"/>
      <c r="AJ316" s="395"/>
      <c r="AK316" s="395"/>
      <c r="AL316" s="395"/>
      <c r="AM316" s="395"/>
      <c r="AN316" s="395"/>
      <c r="AO316" s="395"/>
      <c r="AP316" s="395"/>
      <c r="AQ316" s="395"/>
      <c r="AR316" s="395"/>
      <c r="AS316" s="395"/>
    </row>
    <row r="317" spans="2:45" x14ac:dyDescent="0.25">
      <c r="B317" t="s">
        <v>270</v>
      </c>
      <c r="C317" s="395">
        <v>3.1465702067901898E-2</v>
      </c>
      <c r="D317" s="395">
        <v>4.0288619440072698E-2</v>
      </c>
      <c r="E317" s="395">
        <v>2.3222316606151101E-2</v>
      </c>
      <c r="F317" s="395"/>
      <c r="G317" s="395">
        <v>4.8749429702999197E-2</v>
      </c>
      <c r="H317" s="395">
        <v>9.0900647439027801E-2</v>
      </c>
      <c r="I317" s="395">
        <v>1.9075495879406899E-2</v>
      </c>
      <c r="J317" s="395">
        <v>1.6493012088762499E-2</v>
      </c>
      <c r="K317" s="395">
        <v>0</v>
      </c>
      <c r="L317" s="395">
        <v>1.4251702008060699E-2</v>
      </c>
      <c r="M317" s="395"/>
      <c r="N317" s="395">
        <v>5.15330534134468E-2</v>
      </c>
      <c r="O317" s="395">
        <v>4.4643099839007704E-3</v>
      </c>
      <c r="P317" s="395">
        <v>3.7940500580121703E-2</v>
      </c>
      <c r="Q317" s="395">
        <v>3.2675200928963401E-2</v>
      </c>
      <c r="R317" s="395"/>
      <c r="S317" s="395">
        <v>6.7011891960657904E-2</v>
      </c>
      <c r="T317" s="395">
        <v>6.9692602564488098E-3</v>
      </c>
      <c r="U317" s="395">
        <v>5.77785772351119E-2</v>
      </c>
      <c r="V317" s="395">
        <v>0</v>
      </c>
      <c r="W317" s="395">
        <v>2.7280055993790801E-2</v>
      </c>
      <c r="X317" s="395">
        <v>3.7436137047958298E-2</v>
      </c>
      <c r="Y317" s="395">
        <v>2.3460236358369201E-2</v>
      </c>
      <c r="Z317" s="395">
        <v>2.71470529095558E-2</v>
      </c>
      <c r="AA317" s="395">
        <v>1.6966499740420801E-2</v>
      </c>
      <c r="AB317" s="395">
        <v>3.5292840299032499E-2</v>
      </c>
      <c r="AC317" s="395">
        <v>6.76013563228237E-2</v>
      </c>
      <c r="AD317" s="395">
        <v>0</v>
      </c>
      <c r="AE317" s="395"/>
      <c r="AF317" s="395">
        <v>5.0845076054313203E-2</v>
      </c>
      <c r="AG317" s="395">
        <v>4.0250029263274797E-2</v>
      </c>
      <c r="AH317" s="395">
        <v>2.77905178217616E-2</v>
      </c>
      <c r="AI317" s="395">
        <v>1.6851759581723601E-2</v>
      </c>
      <c r="AJ317" s="395">
        <v>2.0307391488068E-2</v>
      </c>
      <c r="AK317" s="395">
        <v>0</v>
      </c>
      <c r="AL317" s="395"/>
      <c r="AM317" s="395">
        <v>3.4042917380211597E-2</v>
      </c>
      <c r="AN317" s="395">
        <v>3.2076944558201197E-2</v>
      </c>
      <c r="AO317" s="395">
        <v>8.3242371315144503E-3</v>
      </c>
      <c r="AP317" s="395"/>
      <c r="AQ317" s="395">
        <v>1.9073061336061198E-2</v>
      </c>
      <c r="AR317" s="395">
        <v>6.3257313909682297E-2</v>
      </c>
      <c r="AS317" s="395">
        <v>5.05300861265644E-2</v>
      </c>
    </row>
    <row r="318" spans="2:45" x14ac:dyDescent="0.25">
      <c r="B318" t="s">
        <v>261</v>
      </c>
      <c r="C318" s="395">
        <v>1.6457267142590201E-2</v>
      </c>
      <c r="D318" s="395">
        <v>2.4368322251519799E-2</v>
      </c>
      <c r="E318" s="395">
        <v>8.9268748932402695E-3</v>
      </c>
      <c r="F318" s="395"/>
      <c r="G318" s="395">
        <v>4.6352383000680397E-2</v>
      </c>
      <c r="H318" s="395">
        <v>4.0261474262112198E-2</v>
      </c>
      <c r="I318" s="395">
        <v>0</v>
      </c>
      <c r="J318" s="395">
        <v>1.28458567547569E-2</v>
      </c>
      <c r="K318" s="395">
        <v>0</v>
      </c>
      <c r="L318" s="395">
        <v>4.1849670157502097E-3</v>
      </c>
      <c r="M318" s="395"/>
      <c r="N318" s="395">
        <v>1.28154708127833E-2</v>
      </c>
      <c r="O318" s="395">
        <v>1.8457285142147301E-2</v>
      </c>
      <c r="P318" s="395">
        <v>1.9523097650225599E-2</v>
      </c>
      <c r="Q318" s="395">
        <v>1.5878090593002998E-2</v>
      </c>
      <c r="R318" s="395"/>
      <c r="S318" s="395">
        <v>1.8799790085299702E-2</v>
      </c>
      <c r="T318" s="395">
        <v>2.1700074528657399E-2</v>
      </c>
      <c r="U318" s="395">
        <v>9.8430621114388508E-3</v>
      </c>
      <c r="V318" s="395">
        <v>9.7991917098935993E-3</v>
      </c>
      <c r="W318" s="395">
        <v>1.5343202175070699E-2</v>
      </c>
      <c r="X318" s="395">
        <v>3.9273926052053001E-2</v>
      </c>
      <c r="Y318" s="395">
        <v>0</v>
      </c>
      <c r="Z318" s="395">
        <v>2.4661707907838101E-2</v>
      </c>
      <c r="AA318" s="395">
        <v>2.55165934853268E-2</v>
      </c>
      <c r="AB318" s="395">
        <v>9.9777879080102192E-3</v>
      </c>
      <c r="AC318" s="395">
        <v>0</v>
      </c>
      <c r="AD318" s="395">
        <v>0</v>
      </c>
      <c r="AE318" s="395"/>
      <c r="AF318" s="395">
        <v>1.3202698504799101E-2</v>
      </c>
      <c r="AG318" s="395">
        <v>1.7922669114536799E-2</v>
      </c>
      <c r="AH318" s="395">
        <v>3.4029183090857201E-2</v>
      </c>
      <c r="AI318" s="395">
        <v>1.45407132187371E-2</v>
      </c>
      <c r="AJ318" s="395">
        <v>0</v>
      </c>
      <c r="AK318" s="395">
        <v>1.3099040365678299E-2</v>
      </c>
      <c r="AL318" s="395"/>
      <c r="AM318" s="395">
        <v>1.19077051326967E-2</v>
      </c>
      <c r="AN318" s="395">
        <v>2.4754612260121898E-2</v>
      </c>
      <c r="AO318" s="395">
        <v>9.3683614622158008E-3</v>
      </c>
      <c r="AP318" s="395"/>
      <c r="AQ318" s="395">
        <v>1.5484268411232901E-2</v>
      </c>
      <c r="AR318" s="395">
        <v>2.05370224889832E-2</v>
      </c>
      <c r="AS318" s="395">
        <v>0</v>
      </c>
    </row>
    <row r="319" spans="2:45" x14ac:dyDescent="0.25">
      <c r="B319" t="s">
        <v>262</v>
      </c>
      <c r="C319" s="395">
        <v>2.1806465696836599E-2</v>
      </c>
      <c r="D319" s="395">
        <v>2.5442462673749899E-2</v>
      </c>
      <c r="E319" s="395">
        <v>1.8513787460934499E-2</v>
      </c>
      <c r="F319" s="395"/>
      <c r="G319" s="395">
        <v>5.3023818147198101E-2</v>
      </c>
      <c r="H319" s="395">
        <v>2.85646231452883E-2</v>
      </c>
      <c r="I319" s="395">
        <v>2.7312988099572499E-2</v>
      </c>
      <c r="J319" s="395">
        <v>6.0153706388389504E-3</v>
      </c>
      <c r="K319" s="395">
        <v>6.5648069444789302E-3</v>
      </c>
      <c r="L319" s="395">
        <v>1.3938196702447E-2</v>
      </c>
      <c r="M319" s="395"/>
      <c r="N319" s="395">
        <v>2.9095900479437199E-2</v>
      </c>
      <c r="O319" s="395">
        <v>1.4880010371832401E-2</v>
      </c>
      <c r="P319" s="395">
        <v>1.3121493328727399E-2</v>
      </c>
      <c r="Q319" s="395">
        <v>2.9099895087156599E-2</v>
      </c>
      <c r="R319" s="395"/>
      <c r="S319" s="395">
        <v>4.8918393457484402E-2</v>
      </c>
      <c r="T319" s="395">
        <v>1.69792437898145E-2</v>
      </c>
      <c r="U319" s="395">
        <v>1.46191623648889E-2</v>
      </c>
      <c r="V319" s="395">
        <v>3.0759680591095E-2</v>
      </c>
      <c r="W319" s="395">
        <v>2.8326671002020298E-2</v>
      </c>
      <c r="X319" s="395">
        <v>1.22831231770464E-2</v>
      </c>
      <c r="Y319" s="395">
        <v>2.3347701629514699E-2</v>
      </c>
      <c r="Z319" s="395">
        <v>2.1659286779770699E-2</v>
      </c>
      <c r="AA319" s="395">
        <v>1.6586393181562301E-2</v>
      </c>
      <c r="AB319" s="395">
        <v>0</v>
      </c>
      <c r="AC319" s="395">
        <v>2.14296710165587E-2</v>
      </c>
      <c r="AD319" s="395">
        <v>0</v>
      </c>
      <c r="AE319" s="395"/>
      <c r="AF319" s="395">
        <v>4.6623036579157701E-2</v>
      </c>
      <c r="AG319" s="395">
        <v>2.0044563894193599E-2</v>
      </c>
      <c r="AH319" s="395">
        <v>1.35041909023221E-2</v>
      </c>
      <c r="AI319" s="395">
        <v>1.7356103307821599E-2</v>
      </c>
      <c r="AJ319" s="395">
        <v>0</v>
      </c>
      <c r="AK319" s="395">
        <v>2.0084461368598899E-2</v>
      </c>
      <c r="AL319" s="395"/>
      <c r="AM319" s="395">
        <v>1.4474671534080099E-2</v>
      </c>
      <c r="AN319" s="395">
        <v>3.0177717370479602E-2</v>
      </c>
      <c r="AO319" s="395">
        <v>1.74338712918163E-2</v>
      </c>
      <c r="AP319" s="395"/>
      <c r="AQ319" s="395">
        <v>2.2616928519431801E-2</v>
      </c>
      <c r="AR319" s="395">
        <v>3.2100860671579301E-2</v>
      </c>
      <c r="AS319" s="395">
        <v>0</v>
      </c>
    </row>
    <row r="320" spans="2:45" x14ac:dyDescent="0.25">
      <c r="B320" t="s">
        <v>263</v>
      </c>
      <c r="C320" s="395">
        <v>1.2265767285199699E-2</v>
      </c>
      <c r="D320" s="395">
        <v>1.5009822682255701E-2</v>
      </c>
      <c r="E320" s="395">
        <v>9.7312648474343795E-3</v>
      </c>
      <c r="F320" s="395"/>
      <c r="G320" s="395">
        <v>7.1687731285145096E-3</v>
      </c>
      <c r="H320" s="395">
        <v>1.7183762043274198E-2</v>
      </c>
      <c r="I320" s="395">
        <v>3.1551666850053603E-2</v>
      </c>
      <c r="J320" s="395">
        <v>5.65677776561886E-3</v>
      </c>
      <c r="K320" s="395">
        <v>7.6983148430917903E-3</v>
      </c>
      <c r="L320" s="395">
        <v>4.4565433303736402E-3</v>
      </c>
      <c r="M320" s="395"/>
      <c r="N320" s="395">
        <v>1.9083790307001601E-2</v>
      </c>
      <c r="O320" s="395">
        <v>1.2530897104838099E-2</v>
      </c>
      <c r="P320" s="395">
        <v>9.0732006483056696E-3</v>
      </c>
      <c r="Q320" s="395">
        <v>7.6507384416336904E-3</v>
      </c>
      <c r="R320" s="395"/>
      <c r="S320" s="395">
        <v>8.7680108694525704E-3</v>
      </c>
      <c r="T320" s="395">
        <v>1.6372541099320501E-2</v>
      </c>
      <c r="U320" s="395">
        <v>1.14115092220995E-2</v>
      </c>
      <c r="V320" s="395">
        <v>2.2160759105931301E-2</v>
      </c>
      <c r="W320" s="395">
        <v>0</v>
      </c>
      <c r="X320" s="395">
        <v>0</v>
      </c>
      <c r="Y320" s="395">
        <v>1.22276253095259E-2</v>
      </c>
      <c r="Z320" s="395">
        <v>4.7933590429845699E-2</v>
      </c>
      <c r="AA320" s="395">
        <v>8.1747976365124393E-3</v>
      </c>
      <c r="AB320" s="395">
        <v>0</v>
      </c>
      <c r="AC320" s="395">
        <v>2.0488509523210699E-2</v>
      </c>
      <c r="AD320" s="395">
        <v>3.5009540911982599E-2</v>
      </c>
      <c r="AE320" s="395"/>
      <c r="AF320" s="395">
        <v>1.95392934571465E-2</v>
      </c>
      <c r="AG320" s="395">
        <v>1.06226284436584E-2</v>
      </c>
      <c r="AH320" s="395">
        <v>6.4427297599089599E-3</v>
      </c>
      <c r="AI320" s="395">
        <v>1.0250197907310901E-2</v>
      </c>
      <c r="AJ320" s="395">
        <v>0</v>
      </c>
      <c r="AK320" s="395">
        <v>3.7255628078834403E-2</v>
      </c>
      <c r="AL320" s="395"/>
      <c r="AM320" s="395">
        <v>1.75876821905665E-2</v>
      </c>
      <c r="AN320" s="395">
        <v>6.8515909065669598E-3</v>
      </c>
      <c r="AO320" s="395">
        <v>1.8336001683470701E-2</v>
      </c>
      <c r="AP320" s="395"/>
      <c r="AQ320" s="395">
        <v>1.63321190925107E-2</v>
      </c>
      <c r="AR320" s="395">
        <v>9.4344394257258497E-3</v>
      </c>
      <c r="AS320" s="395">
        <v>0</v>
      </c>
    </row>
    <row r="321" spans="2:45" x14ac:dyDescent="0.25">
      <c r="B321" t="s">
        <v>271</v>
      </c>
      <c r="C321" s="395">
        <v>1.19688863283514E-2</v>
      </c>
      <c r="D321" s="395">
        <v>1.6143612655322499E-2</v>
      </c>
      <c r="E321" s="395">
        <v>8.0338622907276305E-3</v>
      </c>
      <c r="F321" s="395"/>
      <c r="G321" s="395">
        <v>3.1910732565189497E-2</v>
      </c>
      <c r="H321" s="395">
        <v>5.9239687789477196E-3</v>
      </c>
      <c r="I321" s="395">
        <v>2.6623677922922799E-2</v>
      </c>
      <c r="J321" s="395">
        <v>1.17659862429413E-2</v>
      </c>
      <c r="K321" s="395">
        <v>0</v>
      </c>
      <c r="L321" s="395">
        <v>0</v>
      </c>
      <c r="M321" s="395"/>
      <c r="N321" s="395">
        <v>1.74369549754467E-2</v>
      </c>
      <c r="O321" s="395">
        <v>7.8790026757306897E-3</v>
      </c>
      <c r="P321" s="395">
        <v>1.9556750780084099E-2</v>
      </c>
      <c r="Q321" s="395">
        <v>3.8634543797370999E-3</v>
      </c>
      <c r="R321" s="395"/>
      <c r="S321" s="395">
        <v>1.31334329034058E-2</v>
      </c>
      <c r="T321" s="395">
        <v>6.4063523114623201E-3</v>
      </c>
      <c r="U321" s="395">
        <v>4.3551732344348601E-2</v>
      </c>
      <c r="V321" s="395">
        <v>1.07659150038478E-2</v>
      </c>
      <c r="W321" s="395">
        <v>2.83210606981994E-2</v>
      </c>
      <c r="X321" s="395">
        <v>0</v>
      </c>
      <c r="Y321" s="395">
        <v>1.22462933781448E-2</v>
      </c>
      <c r="Z321" s="395">
        <v>0</v>
      </c>
      <c r="AA321" s="395">
        <v>1.69613607833051E-2</v>
      </c>
      <c r="AB321" s="395">
        <v>0</v>
      </c>
      <c r="AC321" s="395">
        <v>0</v>
      </c>
      <c r="AD321" s="395">
        <v>0</v>
      </c>
      <c r="AE321" s="395"/>
      <c r="AF321" s="395">
        <v>1.31316161130618E-2</v>
      </c>
      <c r="AG321" s="395">
        <v>3.3500858682256E-3</v>
      </c>
      <c r="AH321" s="395">
        <v>3.5864862103895799E-2</v>
      </c>
      <c r="AI321" s="395">
        <v>6.2787658254399303E-3</v>
      </c>
      <c r="AJ321" s="395">
        <v>0</v>
      </c>
      <c r="AK321" s="395">
        <v>2.9044996043233001E-2</v>
      </c>
      <c r="AL321" s="395"/>
      <c r="AM321" s="395">
        <v>1.6498483332102E-2</v>
      </c>
      <c r="AN321" s="395">
        <v>9.9694415742581002E-3</v>
      </c>
      <c r="AO321" s="395">
        <v>0</v>
      </c>
      <c r="AP321" s="395"/>
      <c r="AQ321" s="395">
        <v>1.8711057397653E-2</v>
      </c>
      <c r="AR321" s="395">
        <v>1.8483280814709201E-2</v>
      </c>
      <c r="AS321" s="395">
        <v>0</v>
      </c>
    </row>
    <row r="322" spans="2:45" x14ac:dyDescent="0.25">
      <c r="B322" t="s">
        <v>265</v>
      </c>
      <c r="C322" s="395">
        <v>0.90603591147911999</v>
      </c>
      <c r="D322" s="395">
        <v>0.878747160297079</v>
      </c>
      <c r="E322" s="395">
        <v>0.93157189390151196</v>
      </c>
      <c r="F322" s="395"/>
      <c r="G322" s="395">
        <v>0.81279486345541796</v>
      </c>
      <c r="H322" s="395">
        <v>0.81716552433135003</v>
      </c>
      <c r="I322" s="395">
        <v>0.89543617124804398</v>
      </c>
      <c r="J322" s="395">
        <v>0.94722299650908104</v>
      </c>
      <c r="K322" s="395">
        <v>0.98573687821242895</v>
      </c>
      <c r="L322" s="395">
        <v>0.96316859094336804</v>
      </c>
      <c r="M322" s="395"/>
      <c r="N322" s="395">
        <v>0.87003483001188398</v>
      </c>
      <c r="O322" s="395">
        <v>0.94178849472155102</v>
      </c>
      <c r="P322" s="395">
        <v>0.90078495701253503</v>
      </c>
      <c r="Q322" s="395">
        <v>0.91083262056950598</v>
      </c>
      <c r="R322" s="395"/>
      <c r="S322" s="395">
        <v>0.84336848072369996</v>
      </c>
      <c r="T322" s="395">
        <v>0.93157252801429602</v>
      </c>
      <c r="U322" s="395">
        <v>0.86279595672211196</v>
      </c>
      <c r="V322" s="395">
        <v>0.92651445358923201</v>
      </c>
      <c r="W322" s="395">
        <v>0.90072901013091899</v>
      </c>
      <c r="X322" s="395">
        <v>0.91100681372294201</v>
      </c>
      <c r="Y322" s="395">
        <v>0.92871814332444502</v>
      </c>
      <c r="Z322" s="395">
        <v>0.87859836197299002</v>
      </c>
      <c r="AA322" s="395">
        <v>0.915794355172873</v>
      </c>
      <c r="AB322" s="395">
        <v>0.95472937179295703</v>
      </c>
      <c r="AC322" s="395">
        <v>0.89048046313740703</v>
      </c>
      <c r="AD322" s="395">
        <v>0.96499045908801695</v>
      </c>
      <c r="AE322" s="395"/>
      <c r="AF322" s="395">
        <v>0.85665827929152205</v>
      </c>
      <c r="AG322" s="395">
        <v>0.90781002341611094</v>
      </c>
      <c r="AH322" s="395">
        <v>0.88236851632125402</v>
      </c>
      <c r="AI322" s="395">
        <v>0.93472246015896698</v>
      </c>
      <c r="AJ322" s="395">
        <v>0.97969260851193196</v>
      </c>
      <c r="AK322" s="395">
        <v>0.90051587414365497</v>
      </c>
      <c r="AL322" s="395"/>
      <c r="AM322" s="395">
        <v>0.90548854043034299</v>
      </c>
      <c r="AN322" s="395">
        <v>0.896169693330372</v>
      </c>
      <c r="AO322" s="395">
        <v>0.94653752843098304</v>
      </c>
      <c r="AP322" s="395"/>
      <c r="AQ322" s="395">
        <v>0.90778256524310996</v>
      </c>
      <c r="AR322" s="395">
        <v>0.85618708268931998</v>
      </c>
      <c r="AS322" s="395">
        <v>0.94946991387343505</v>
      </c>
    </row>
    <row r="323" spans="2:45" x14ac:dyDescent="0.25">
      <c r="B323" t="s">
        <v>266</v>
      </c>
      <c r="C323" s="396">
        <v>4.6749226031008702</v>
      </c>
      <c r="D323" s="396">
        <v>4.5785929677524697</v>
      </c>
      <c r="E323" s="396">
        <v>4.7651431630278802</v>
      </c>
      <c r="F323" s="396"/>
      <c r="G323" s="396">
        <v>4.3655235862184698</v>
      </c>
      <c r="H323" s="396">
        <v>4.2584655034550503</v>
      </c>
      <c r="I323" s="396">
        <v>4.7329565446812198</v>
      </c>
      <c r="J323" s="396">
        <v>4.8250258588464598</v>
      </c>
      <c r="K323" s="396">
        <v>4.96490894948038</v>
      </c>
      <c r="L323" s="396">
        <v>4.8612739451286098</v>
      </c>
      <c r="M323" s="396"/>
      <c r="N323" s="396">
        <v>4.5481806126538702</v>
      </c>
      <c r="O323" s="396">
        <v>4.8262684815109997</v>
      </c>
      <c r="P323" s="396">
        <v>4.6551374744356098</v>
      </c>
      <c r="Q323" s="396">
        <v>4.6666470164587004</v>
      </c>
      <c r="R323" s="396"/>
      <c r="S323" s="396">
        <v>4.4123167448407496</v>
      </c>
      <c r="T323" s="396">
        <v>4.78826423472358</v>
      </c>
      <c r="U323" s="396">
        <v>4.5615026274954698</v>
      </c>
      <c r="V323" s="396">
        <v>4.8134367581714299</v>
      </c>
      <c r="W323" s="396">
        <v>4.6889258376264999</v>
      </c>
      <c r="X323" s="396">
        <v>4.6188742410208601</v>
      </c>
      <c r="Y323" s="396">
        <v>4.7759541693224099</v>
      </c>
      <c r="Z323" s="396">
        <v>4.6047728626218696</v>
      </c>
      <c r="AA323" s="396">
        <v>4.7300309917555703</v>
      </c>
      <c r="AB323" s="396">
        <v>4.7836246468728003</v>
      </c>
      <c r="AC323" s="396">
        <v>4.5567271862897796</v>
      </c>
      <c r="AD323" s="396">
        <v>4.9299809181760397</v>
      </c>
      <c r="AE323" s="396"/>
      <c r="AF323" s="396">
        <v>4.5008845129444097</v>
      </c>
      <c r="AG323" s="396">
        <v>4.64233014278736</v>
      </c>
      <c r="AH323" s="396">
        <v>4.6356677841970804</v>
      </c>
      <c r="AI323" s="396">
        <v>4.7787308776529098</v>
      </c>
      <c r="AJ323" s="396">
        <v>4.8984630425596603</v>
      </c>
      <c r="AK323" s="396">
        <v>4.7837942022305899</v>
      </c>
      <c r="AL323" s="396"/>
      <c r="AM323" s="396">
        <v>4.6870567302526798</v>
      </c>
      <c r="AN323" s="396">
        <v>4.6263910526696801</v>
      </c>
      <c r="AO323" s="396">
        <v>4.8319317512511697</v>
      </c>
      <c r="AP323" s="396"/>
      <c r="AQ323" s="396">
        <v>4.72347153853379</v>
      </c>
      <c r="AR323" s="396">
        <v>4.4679105988147603</v>
      </c>
      <c r="AS323" s="396">
        <v>4.7473495693671799</v>
      </c>
    </row>
    <row r="324" spans="2:45" x14ac:dyDescent="0.25">
      <c r="B324" t="s">
        <v>267</v>
      </c>
      <c r="C324" s="396">
        <v>1.20277044525765</v>
      </c>
      <c r="D324" s="396">
        <v>1.5277824997716001</v>
      </c>
      <c r="E324" s="396">
        <v>0.88356281774401801</v>
      </c>
      <c r="F324" s="396"/>
      <c r="G324" s="396">
        <v>2.1106900971818399</v>
      </c>
      <c r="H324" s="396">
        <v>2.7142563328272802</v>
      </c>
      <c r="I324" s="396">
        <v>0.80898114076862504</v>
      </c>
      <c r="J324" s="396">
        <v>0.67977315891841905</v>
      </c>
      <c r="K324" s="396">
        <v>8.9278319617864907E-2</v>
      </c>
      <c r="L324" s="396">
        <v>0.54988312897684299</v>
      </c>
      <c r="M324" s="396"/>
      <c r="N324" s="396">
        <v>1.65098308223368</v>
      </c>
      <c r="O324" s="396">
        <v>0.57085997107030495</v>
      </c>
      <c r="P324" s="396">
        <v>1.3219035612509999</v>
      </c>
      <c r="Q324" s="396">
        <v>1.2611954079069501</v>
      </c>
      <c r="R324" s="396"/>
      <c r="S324" s="396">
        <v>2.1343304448387102</v>
      </c>
      <c r="T324" s="396">
        <v>0.70654403490745499</v>
      </c>
      <c r="U324" s="396">
        <v>1.65108223745234</v>
      </c>
      <c r="V324" s="396">
        <v>0.50382536046486104</v>
      </c>
      <c r="W324" s="396">
        <v>1.1299006941497101</v>
      </c>
      <c r="X324" s="396">
        <v>1.54676377159665</v>
      </c>
      <c r="Y324" s="396">
        <v>0.81781821164263402</v>
      </c>
      <c r="Z324" s="396">
        <v>1.33632027942855</v>
      </c>
      <c r="AA324" s="396">
        <v>0.96727623413702102</v>
      </c>
      <c r="AB324" s="396">
        <v>1.00699431247452</v>
      </c>
      <c r="AC324" s="396">
        <v>1.8037314818966499</v>
      </c>
      <c r="AD324" s="396">
        <v>0.139640008222741</v>
      </c>
      <c r="AE324" s="396"/>
      <c r="AF324" s="396">
        <v>1.7526996817148901</v>
      </c>
      <c r="AG324" s="396">
        <v>1.3961583832123301</v>
      </c>
      <c r="AH324" s="396">
        <v>1.29837936626864</v>
      </c>
      <c r="AI324" s="396">
        <v>0.81277023537947302</v>
      </c>
      <c r="AJ324" s="396">
        <v>0.50193810717706799</v>
      </c>
      <c r="AK324" s="396">
        <v>0.53008134920766903</v>
      </c>
      <c r="AL324" s="396"/>
      <c r="AM324" s="396">
        <v>1.16355434994926</v>
      </c>
      <c r="AN324" s="396">
        <v>1.3706216242970599</v>
      </c>
      <c r="AO324" s="396">
        <v>0.56509254765882899</v>
      </c>
      <c r="AP324" s="396"/>
      <c r="AQ324" s="396">
        <v>0.938678660679095</v>
      </c>
      <c r="AR324" s="396">
        <v>1.9779926705225099</v>
      </c>
      <c r="AS324" s="396">
        <v>1.2336890534384499</v>
      </c>
    </row>
    <row r="325" spans="2:45" x14ac:dyDescent="0.25">
      <c r="C325" s="395"/>
      <c r="D325" s="395"/>
      <c r="E325" s="395"/>
      <c r="F325" s="395"/>
      <c r="G325" s="395"/>
      <c r="H325" s="395"/>
      <c r="I325" s="395"/>
      <c r="J325" s="395"/>
      <c r="K325" s="395"/>
      <c r="L325" s="395"/>
      <c r="M325" s="395"/>
      <c r="N325" s="395"/>
      <c r="O325" s="395"/>
      <c r="P325" s="395"/>
      <c r="Q325" s="395"/>
      <c r="R325" s="395"/>
      <c r="S325" s="395"/>
      <c r="T325" s="395"/>
      <c r="U325" s="395"/>
      <c r="V325" s="395"/>
      <c r="W325" s="395"/>
      <c r="X325" s="395"/>
      <c r="Y325" s="395"/>
      <c r="Z325" s="395"/>
      <c r="AA325" s="395"/>
      <c r="AB325" s="395"/>
      <c r="AC325" s="395"/>
      <c r="AD325" s="395"/>
      <c r="AE325" s="395"/>
      <c r="AF325" s="395"/>
      <c r="AG325" s="395"/>
      <c r="AH325" s="395"/>
      <c r="AI325" s="395"/>
      <c r="AJ325" s="395"/>
      <c r="AK325" s="395"/>
      <c r="AL325" s="395"/>
      <c r="AM325" s="395"/>
      <c r="AN325" s="395"/>
      <c r="AO325" s="395"/>
      <c r="AP325" s="395"/>
      <c r="AQ325" s="395"/>
      <c r="AR325" s="395"/>
      <c r="AS325" s="395"/>
    </row>
    <row r="326" spans="2:45" x14ac:dyDescent="0.25">
      <c r="B326" s="2" t="s">
        <v>275</v>
      </c>
      <c r="C326" s="395"/>
      <c r="D326" s="395"/>
      <c r="E326" s="395"/>
      <c r="F326" s="395"/>
      <c r="G326" s="395"/>
      <c r="H326" s="395"/>
      <c r="I326" s="395"/>
      <c r="J326" s="395"/>
      <c r="K326" s="395"/>
      <c r="L326" s="395"/>
      <c r="M326" s="395"/>
      <c r="N326" s="395"/>
      <c r="O326" s="395"/>
      <c r="P326" s="395"/>
      <c r="Q326" s="395"/>
      <c r="R326" s="395"/>
      <c r="S326" s="395"/>
      <c r="T326" s="395"/>
      <c r="U326" s="395"/>
      <c r="V326" s="395"/>
      <c r="W326" s="395"/>
      <c r="X326" s="395"/>
      <c r="Y326" s="395"/>
      <c r="Z326" s="395"/>
      <c r="AA326" s="395"/>
      <c r="AB326" s="395"/>
      <c r="AC326" s="395"/>
      <c r="AD326" s="395"/>
      <c r="AE326" s="395"/>
      <c r="AF326" s="395"/>
      <c r="AG326" s="395"/>
      <c r="AH326" s="395"/>
      <c r="AI326" s="395"/>
      <c r="AJ326" s="395"/>
      <c r="AK326" s="395"/>
      <c r="AL326" s="395"/>
      <c r="AM326" s="395"/>
      <c r="AN326" s="395"/>
      <c r="AO326" s="395"/>
      <c r="AP326" s="395"/>
      <c r="AQ326" s="395"/>
      <c r="AR326" s="395"/>
      <c r="AS326" s="395"/>
    </row>
    <row r="327" spans="2:45" x14ac:dyDescent="0.25">
      <c r="B327" s="394" t="s">
        <v>68</v>
      </c>
      <c r="C327" s="395"/>
      <c r="D327" s="395"/>
      <c r="E327" s="395"/>
      <c r="F327" s="395"/>
      <c r="G327" s="395"/>
      <c r="H327" s="395"/>
      <c r="I327" s="395"/>
      <c r="J327" s="395"/>
      <c r="K327" s="395"/>
      <c r="L327" s="395"/>
      <c r="M327" s="395"/>
      <c r="N327" s="395"/>
      <c r="O327" s="395"/>
      <c r="P327" s="395"/>
      <c r="Q327" s="395"/>
      <c r="R327" s="395"/>
      <c r="S327" s="395"/>
      <c r="T327" s="395"/>
      <c r="U327" s="395"/>
      <c r="V327" s="395"/>
      <c r="W327" s="395"/>
      <c r="X327" s="395"/>
      <c r="Y327" s="395"/>
      <c r="Z327" s="395"/>
      <c r="AA327" s="395"/>
      <c r="AB327" s="395"/>
      <c r="AC327" s="395"/>
      <c r="AD327" s="395"/>
      <c r="AE327" s="395"/>
      <c r="AF327" s="395"/>
      <c r="AG327" s="395"/>
      <c r="AH327" s="395"/>
      <c r="AI327" s="395"/>
      <c r="AJ327" s="395"/>
      <c r="AK327" s="395"/>
      <c r="AL327" s="395"/>
      <c r="AM327" s="395"/>
      <c r="AN327" s="395"/>
      <c r="AO327" s="395"/>
      <c r="AP327" s="395"/>
      <c r="AQ327" s="395"/>
      <c r="AR327" s="395"/>
      <c r="AS327" s="395"/>
    </row>
    <row r="328" spans="2:45" x14ac:dyDescent="0.25">
      <c r="B328" t="s">
        <v>270</v>
      </c>
      <c r="C328" s="395">
        <v>2.7838439089213799E-2</v>
      </c>
      <c r="D328" s="395">
        <v>3.0350606135953001E-2</v>
      </c>
      <c r="E328" s="395">
        <v>2.355907555276E-2</v>
      </c>
      <c r="F328" s="395"/>
      <c r="G328" s="395">
        <v>4.6637549787746702E-2</v>
      </c>
      <c r="H328" s="395">
        <v>3.2764997530764201E-2</v>
      </c>
      <c r="I328" s="395">
        <v>4.6449799646099403E-2</v>
      </c>
      <c r="J328" s="395">
        <v>5.5485492858276999E-3</v>
      </c>
      <c r="K328" s="395">
        <v>2.24384586728682E-2</v>
      </c>
      <c r="L328" s="395">
        <v>1.7842113418297199E-2</v>
      </c>
      <c r="M328" s="395"/>
      <c r="N328" s="395">
        <v>4.4990404474720302E-2</v>
      </c>
      <c r="O328" s="395">
        <v>1.6204811855388201E-2</v>
      </c>
      <c r="P328" s="395">
        <v>2.46236693102783E-2</v>
      </c>
      <c r="Q328" s="395">
        <v>2.4700253967423199E-2</v>
      </c>
      <c r="R328" s="395"/>
      <c r="S328" s="395">
        <v>2.61884583726213E-2</v>
      </c>
      <c r="T328" s="395">
        <v>3.6021567821948201E-2</v>
      </c>
      <c r="U328" s="395">
        <v>4.0016274665308701E-2</v>
      </c>
      <c r="V328" s="395">
        <v>1.1041187537264E-2</v>
      </c>
      <c r="W328" s="395">
        <v>1.81058073335537E-2</v>
      </c>
      <c r="X328" s="395">
        <v>5.1377561258187099E-2</v>
      </c>
      <c r="Y328" s="395">
        <v>2.3936898306558901E-2</v>
      </c>
      <c r="Z328" s="395">
        <v>0</v>
      </c>
      <c r="AA328" s="395">
        <v>4.90783949634657E-2</v>
      </c>
      <c r="AB328" s="395">
        <v>9.8197120648775404E-3</v>
      </c>
      <c r="AC328" s="395">
        <v>2.2973289644552999E-2</v>
      </c>
      <c r="AD328" s="395">
        <v>0</v>
      </c>
      <c r="AE328" s="395"/>
      <c r="AF328" s="395">
        <v>2.16244884252541E-2</v>
      </c>
      <c r="AG328" s="395">
        <v>3.90841786575781E-2</v>
      </c>
      <c r="AH328" s="395">
        <v>2.63255010843918E-2</v>
      </c>
      <c r="AI328" s="395">
        <v>1.11314618320183E-2</v>
      </c>
      <c r="AJ328" s="395">
        <v>3.5099845568896497E-2</v>
      </c>
      <c r="AK328" s="395">
        <v>3.7341116481698203E-2</v>
      </c>
      <c r="AL328" s="395"/>
      <c r="AM328" s="395">
        <v>2.5224412366115199E-2</v>
      </c>
      <c r="AN328" s="395">
        <v>3.2222511445074799E-2</v>
      </c>
      <c r="AO328" s="395">
        <v>1.7488778299129301E-2</v>
      </c>
      <c r="AP328" s="395"/>
      <c r="AQ328" s="395">
        <v>1.7132438656296101E-2</v>
      </c>
      <c r="AR328" s="395">
        <v>3.7534592725415497E-2</v>
      </c>
      <c r="AS328" s="395">
        <v>5.9125600124930101E-2</v>
      </c>
    </row>
    <row r="329" spans="2:45" x14ac:dyDescent="0.25">
      <c r="B329" t="s">
        <v>261</v>
      </c>
      <c r="C329" s="395">
        <v>6.1556251079940498E-2</v>
      </c>
      <c r="D329" s="395">
        <v>5.4071451076322302E-2</v>
      </c>
      <c r="E329" s="395">
        <v>6.9592621341706004E-2</v>
      </c>
      <c r="F329" s="395"/>
      <c r="G329" s="395">
        <v>9.8718403586755696E-2</v>
      </c>
      <c r="H329" s="395">
        <v>8.1473810787599396E-2</v>
      </c>
      <c r="I329" s="395">
        <v>6.7672086088290007E-2</v>
      </c>
      <c r="J329" s="395">
        <v>4.1003721419060501E-2</v>
      </c>
      <c r="K329" s="395">
        <v>5.45151957100291E-2</v>
      </c>
      <c r="L329" s="395">
        <v>3.6801483592932602E-2</v>
      </c>
      <c r="M329" s="395"/>
      <c r="N329" s="395">
        <v>4.6215499842265903E-2</v>
      </c>
      <c r="O329" s="395">
        <v>7.9711599152086102E-2</v>
      </c>
      <c r="P329" s="395">
        <v>7.7514763580795301E-2</v>
      </c>
      <c r="Q329" s="395">
        <v>4.6245353030323101E-2</v>
      </c>
      <c r="R329" s="395"/>
      <c r="S329" s="395">
        <v>7.2759065830193995E-2</v>
      </c>
      <c r="T329" s="395">
        <v>3.7366928445836202E-2</v>
      </c>
      <c r="U329" s="395">
        <v>0.106187568973239</v>
      </c>
      <c r="V329" s="395">
        <v>4.5800085216717301E-2</v>
      </c>
      <c r="W329" s="395">
        <v>9.6706559943807502E-2</v>
      </c>
      <c r="X329" s="395">
        <v>2.38181811851635E-2</v>
      </c>
      <c r="Y329" s="395">
        <v>6.99886878513237E-2</v>
      </c>
      <c r="Z329" s="395">
        <v>2.5110595466446801E-2</v>
      </c>
      <c r="AA329" s="395">
        <v>9.6802503197781206E-2</v>
      </c>
      <c r="AB329" s="395">
        <v>3.6108810149971103E-2</v>
      </c>
      <c r="AC329" s="395">
        <v>6.2286630386679601E-2</v>
      </c>
      <c r="AD329" s="395">
        <v>4.5396930992735098E-2</v>
      </c>
      <c r="AE329" s="395"/>
      <c r="AF329" s="395">
        <v>7.9226534846663393E-2</v>
      </c>
      <c r="AG329" s="395">
        <v>7.3051449455012699E-2</v>
      </c>
      <c r="AH329" s="395">
        <v>6.6795046141575998E-2</v>
      </c>
      <c r="AI329" s="395">
        <v>3.59898158737973E-2</v>
      </c>
      <c r="AJ329" s="395">
        <v>4.0834096226649103E-2</v>
      </c>
      <c r="AK329" s="395">
        <v>5.1484467281183097E-2</v>
      </c>
      <c r="AL329" s="395"/>
      <c r="AM329" s="395">
        <v>5.6147965486376898E-2</v>
      </c>
      <c r="AN329" s="395">
        <v>6.9372363073216606E-2</v>
      </c>
      <c r="AO329" s="395">
        <v>5.4848824288503198E-2</v>
      </c>
      <c r="AP329" s="395"/>
      <c r="AQ329" s="395">
        <v>8.73493921144015E-2</v>
      </c>
      <c r="AR329" s="395">
        <v>6.0799426080913099E-2</v>
      </c>
      <c r="AS329" s="395">
        <v>3.5169586614928597E-2</v>
      </c>
    </row>
    <row r="330" spans="2:45" x14ac:dyDescent="0.25">
      <c r="B330" t="s">
        <v>262</v>
      </c>
      <c r="C330" s="395">
        <v>4.3124683690265703E-2</v>
      </c>
      <c r="D330" s="395">
        <v>5.3059856606524E-2</v>
      </c>
      <c r="E330" s="395">
        <v>3.3933032114881197E-2</v>
      </c>
      <c r="F330" s="395"/>
      <c r="G330" s="395">
        <v>6.3742606944527797E-2</v>
      </c>
      <c r="H330" s="395">
        <v>1.8775464373326799E-2</v>
      </c>
      <c r="I330" s="395">
        <v>4.2310221560002803E-2</v>
      </c>
      <c r="J330" s="395">
        <v>2.36706818528374E-2</v>
      </c>
      <c r="K330" s="395">
        <v>5.4929304219349301E-2</v>
      </c>
      <c r="L330" s="395">
        <v>5.78163384927309E-2</v>
      </c>
      <c r="M330" s="395"/>
      <c r="N330" s="395">
        <v>4.6997362513311602E-2</v>
      </c>
      <c r="O330" s="395">
        <v>5.4687758020699202E-2</v>
      </c>
      <c r="P330" s="395">
        <v>3.9063852406864399E-2</v>
      </c>
      <c r="Q330" s="395">
        <v>3.1227707630402099E-2</v>
      </c>
      <c r="R330" s="395"/>
      <c r="S330" s="395">
        <v>3.1723871191297E-2</v>
      </c>
      <c r="T330" s="395">
        <v>2.3133807877538302E-2</v>
      </c>
      <c r="U330" s="395">
        <v>5.3896897146441497E-2</v>
      </c>
      <c r="V330" s="395">
        <v>3.2456894924723798E-2</v>
      </c>
      <c r="W330" s="395">
        <v>4.2326661711828202E-2</v>
      </c>
      <c r="X330" s="395">
        <v>5.0752054146691102E-2</v>
      </c>
      <c r="Y330" s="395">
        <v>0</v>
      </c>
      <c r="Z330" s="395">
        <v>0.102990475100932</v>
      </c>
      <c r="AA330" s="395">
        <v>5.9719196429197201E-2</v>
      </c>
      <c r="AB330" s="395">
        <v>5.5414612160397003E-2</v>
      </c>
      <c r="AC330" s="395">
        <v>0</v>
      </c>
      <c r="AD330" s="395">
        <v>0.175180086458254</v>
      </c>
      <c r="AE330" s="395"/>
      <c r="AF330" s="395">
        <v>3.5175627330068002E-2</v>
      </c>
      <c r="AG330" s="395">
        <v>4.1778006879920698E-2</v>
      </c>
      <c r="AH330" s="395">
        <v>4.4971304049340098E-2</v>
      </c>
      <c r="AI330" s="395">
        <v>5.3053034261264502E-2</v>
      </c>
      <c r="AJ330" s="395">
        <v>3.4699238345716303E-2</v>
      </c>
      <c r="AK330" s="395">
        <v>5.5705076469193301E-2</v>
      </c>
      <c r="AL330" s="395"/>
      <c r="AM330" s="395">
        <v>4.2592661630253499E-2</v>
      </c>
      <c r="AN330" s="395">
        <v>4.9787232136209003E-2</v>
      </c>
      <c r="AO330" s="395">
        <v>3.0010764926011499E-2</v>
      </c>
      <c r="AP330" s="395"/>
      <c r="AQ330" s="395">
        <v>5.1311416512810203E-2</v>
      </c>
      <c r="AR330" s="395">
        <v>3.7232220581753801E-2</v>
      </c>
      <c r="AS330" s="395">
        <v>2.4917402641855799E-2</v>
      </c>
    </row>
    <row r="331" spans="2:45" x14ac:dyDescent="0.25">
      <c r="B331" t="s">
        <v>263</v>
      </c>
      <c r="C331" s="395">
        <v>5.6476658322575597E-2</v>
      </c>
      <c r="D331" s="395">
        <v>4.7623295800447302E-2</v>
      </c>
      <c r="E331" s="395">
        <v>6.3886428191679903E-2</v>
      </c>
      <c r="F331" s="395"/>
      <c r="G331" s="395">
        <v>6.8479645203920803E-2</v>
      </c>
      <c r="H331" s="395">
        <v>3.3430041462842501E-2</v>
      </c>
      <c r="I331" s="395">
        <v>4.6083056476061403E-2</v>
      </c>
      <c r="J331" s="395">
        <v>6.34837206954878E-2</v>
      </c>
      <c r="K331" s="395">
        <v>7.9068057649290105E-2</v>
      </c>
      <c r="L331" s="395">
        <v>5.5039733539622902E-2</v>
      </c>
      <c r="M331" s="395"/>
      <c r="N331" s="395">
        <v>6.6287035369090794E-2</v>
      </c>
      <c r="O331" s="395">
        <v>5.3148526142903198E-2</v>
      </c>
      <c r="P331" s="395">
        <v>6.4239852493854901E-2</v>
      </c>
      <c r="Q331" s="395">
        <v>4.3466763819645503E-2</v>
      </c>
      <c r="R331" s="395"/>
      <c r="S331" s="395">
        <v>5.8087446190152603E-2</v>
      </c>
      <c r="T331" s="395">
        <v>3.6780468422079597E-2</v>
      </c>
      <c r="U331" s="395">
        <v>5.91868488137402E-2</v>
      </c>
      <c r="V331" s="395">
        <v>3.0181087669204701E-2</v>
      </c>
      <c r="W331" s="395">
        <v>4.6814441644866402E-2</v>
      </c>
      <c r="X331" s="395">
        <v>0.106796564230187</v>
      </c>
      <c r="Y331" s="395">
        <v>2.9794020481332999E-2</v>
      </c>
      <c r="Z331" s="395">
        <v>4.7576890804777401E-2</v>
      </c>
      <c r="AA331" s="395">
        <v>6.9145847190841506E-2</v>
      </c>
      <c r="AB331" s="395">
        <v>9.3021471977433101E-2</v>
      </c>
      <c r="AC331" s="395">
        <v>4.3117144445486297E-2</v>
      </c>
      <c r="AD331" s="395">
        <v>3.7615773530447497E-2</v>
      </c>
      <c r="AE331" s="395"/>
      <c r="AF331" s="395">
        <v>6.0400885306469997E-2</v>
      </c>
      <c r="AG331" s="395">
        <v>7.4501678784948094E-2</v>
      </c>
      <c r="AH331" s="395">
        <v>6.2686996836699704E-2</v>
      </c>
      <c r="AI331" s="395">
        <v>3.0248646277771799E-2</v>
      </c>
      <c r="AJ331" s="395">
        <v>3.6960749046997303E-2</v>
      </c>
      <c r="AK331" s="395">
        <v>5.8682079411340203E-2</v>
      </c>
      <c r="AL331" s="395"/>
      <c r="AM331" s="395">
        <v>5.2755741857968302E-2</v>
      </c>
      <c r="AN331" s="395">
        <v>6.1366442345207502E-2</v>
      </c>
      <c r="AO331" s="395">
        <v>3.8495435092526398E-2</v>
      </c>
      <c r="AP331" s="395"/>
      <c r="AQ331" s="395">
        <v>5.1665217632927599E-2</v>
      </c>
      <c r="AR331" s="395">
        <v>5.6772201208927002E-2</v>
      </c>
      <c r="AS331" s="395">
        <v>6.0979320346456103E-2</v>
      </c>
    </row>
    <row r="332" spans="2:45" x14ac:dyDescent="0.25">
      <c r="B332" t="s">
        <v>271</v>
      </c>
      <c r="C332" s="395">
        <v>2.2155026749263101E-2</v>
      </c>
      <c r="D332" s="395">
        <v>2.2725308511359E-2</v>
      </c>
      <c r="E332" s="395">
        <v>2.1860058321695901E-2</v>
      </c>
      <c r="F332" s="395"/>
      <c r="G332" s="395">
        <v>4.6123942292470403E-2</v>
      </c>
      <c r="H332" s="395">
        <v>2.1565429473661999E-2</v>
      </c>
      <c r="I332" s="395">
        <v>1.8689589313365701E-2</v>
      </c>
      <c r="J332" s="395">
        <v>2.9912938163969199E-2</v>
      </c>
      <c r="K332" s="395">
        <v>2.0225999175334401E-2</v>
      </c>
      <c r="L332" s="395">
        <v>4.5147308688501201E-3</v>
      </c>
      <c r="M332" s="395"/>
      <c r="N332" s="395">
        <v>1.70597522772023E-2</v>
      </c>
      <c r="O332" s="395">
        <v>3.5124966404231503E-2</v>
      </c>
      <c r="P332" s="395">
        <v>1.4496712643584E-2</v>
      </c>
      <c r="Q332" s="395">
        <v>2.1266536738948402E-2</v>
      </c>
      <c r="R332" s="395"/>
      <c r="S332" s="395">
        <v>2.3392383459050099E-2</v>
      </c>
      <c r="T332" s="395">
        <v>3.3530044140017701E-2</v>
      </c>
      <c r="U332" s="395">
        <v>0</v>
      </c>
      <c r="V332" s="395">
        <v>2.97889271680313E-2</v>
      </c>
      <c r="W332" s="395">
        <v>1.3717689026600199E-2</v>
      </c>
      <c r="X332" s="395">
        <v>2.63270781940932E-2</v>
      </c>
      <c r="Y332" s="395">
        <v>2.3801910642171398E-2</v>
      </c>
      <c r="Z332" s="395">
        <v>2.1659286779770699E-2</v>
      </c>
      <c r="AA332" s="395">
        <v>3.4195068395921499E-2</v>
      </c>
      <c r="AB332" s="395">
        <v>9.6620223174959403E-3</v>
      </c>
      <c r="AC332" s="395">
        <v>0</v>
      </c>
      <c r="AD332" s="395">
        <v>3.3736652287636303E-2</v>
      </c>
      <c r="AE332" s="395"/>
      <c r="AF332" s="395">
        <v>2.8616595039557199E-2</v>
      </c>
      <c r="AG332" s="395">
        <v>2.7825157530836E-2</v>
      </c>
      <c r="AH332" s="395">
        <v>1.2570934701954899E-2</v>
      </c>
      <c r="AI332" s="395">
        <v>2.97195940816153E-2</v>
      </c>
      <c r="AJ332" s="395">
        <v>7.8818780869598596E-3</v>
      </c>
      <c r="AK332" s="395">
        <v>0</v>
      </c>
      <c r="AL332" s="395"/>
      <c r="AM332" s="395">
        <v>2.0924422941729699E-2</v>
      </c>
      <c r="AN332" s="395">
        <v>2.0944286135122399E-2</v>
      </c>
      <c r="AO332" s="395">
        <v>3.3677955989426203E-2</v>
      </c>
      <c r="AP332" s="395"/>
      <c r="AQ332" s="395">
        <v>2.2822185151371001E-2</v>
      </c>
      <c r="AR332" s="395">
        <v>2.0036682317260301E-2</v>
      </c>
      <c r="AS332" s="395">
        <v>2.4969786179266599E-2</v>
      </c>
    </row>
    <row r="333" spans="2:45" x14ac:dyDescent="0.25">
      <c r="B333" t="s">
        <v>265</v>
      </c>
      <c r="C333" s="395">
        <v>0.78884894106874104</v>
      </c>
      <c r="D333" s="395">
        <v>0.79216948186939395</v>
      </c>
      <c r="E333" s="395">
        <v>0.78716878447727701</v>
      </c>
      <c r="F333" s="395"/>
      <c r="G333" s="395">
        <v>0.67629785218457905</v>
      </c>
      <c r="H333" s="395">
        <v>0.811990256371805</v>
      </c>
      <c r="I333" s="395">
        <v>0.77879524691618096</v>
      </c>
      <c r="J333" s="395">
        <v>0.83638038858281705</v>
      </c>
      <c r="K333" s="395">
        <v>0.76882298457312903</v>
      </c>
      <c r="L333" s="395">
        <v>0.82798560008756605</v>
      </c>
      <c r="M333" s="395"/>
      <c r="N333" s="395">
        <v>0.77844994552340896</v>
      </c>
      <c r="O333" s="395">
        <v>0.76112233842469201</v>
      </c>
      <c r="P333" s="395">
        <v>0.78006114956462302</v>
      </c>
      <c r="Q333" s="395">
        <v>0.83309338481325801</v>
      </c>
      <c r="R333" s="395"/>
      <c r="S333" s="395">
        <v>0.78784877495668504</v>
      </c>
      <c r="T333" s="395">
        <v>0.83316718329257999</v>
      </c>
      <c r="U333" s="395">
        <v>0.740712410401271</v>
      </c>
      <c r="V333" s="395">
        <v>0.85073181748405902</v>
      </c>
      <c r="W333" s="395">
        <v>0.78232884033934402</v>
      </c>
      <c r="X333" s="395">
        <v>0.74092856098567805</v>
      </c>
      <c r="Y333" s="395">
        <v>0.85247848271861304</v>
      </c>
      <c r="Z333" s="395">
        <v>0.80266275184807301</v>
      </c>
      <c r="AA333" s="395">
        <v>0.69105898982279301</v>
      </c>
      <c r="AB333" s="395">
        <v>0.79597337132982504</v>
      </c>
      <c r="AC333" s="395">
        <v>0.87162293552328096</v>
      </c>
      <c r="AD333" s="395">
        <v>0.708070556730927</v>
      </c>
      <c r="AE333" s="395"/>
      <c r="AF333" s="395">
        <v>0.77495586905198699</v>
      </c>
      <c r="AG333" s="395">
        <v>0.74375952869170403</v>
      </c>
      <c r="AH333" s="395">
        <v>0.786650217186038</v>
      </c>
      <c r="AI333" s="395">
        <v>0.83985744767353299</v>
      </c>
      <c r="AJ333" s="395">
        <v>0.84452419272478096</v>
      </c>
      <c r="AK333" s="395">
        <v>0.79678726035658498</v>
      </c>
      <c r="AL333" s="395"/>
      <c r="AM333" s="395">
        <v>0.80235479571755697</v>
      </c>
      <c r="AN333" s="395">
        <v>0.76630716486517003</v>
      </c>
      <c r="AO333" s="395">
        <v>0.82547824140440296</v>
      </c>
      <c r="AP333" s="395"/>
      <c r="AQ333" s="395">
        <v>0.76971934993219304</v>
      </c>
      <c r="AR333" s="395">
        <v>0.78762487708573004</v>
      </c>
      <c r="AS333" s="395">
        <v>0.79483830409256295</v>
      </c>
    </row>
    <row r="334" spans="2:45" x14ac:dyDescent="0.25">
      <c r="B334" t="s">
        <v>266</v>
      </c>
      <c r="C334" s="396">
        <v>4.3501004057689601</v>
      </c>
      <c r="D334" s="396">
        <v>4.3548096950831203</v>
      </c>
      <c r="E334" s="396">
        <v>4.3524021258196797</v>
      </c>
      <c r="F334" s="396"/>
      <c r="G334" s="396">
        <v>3.9976275831803498</v>
      </c>
      <c r="H334" s="396">
        <v>4.3655278636764496</v>
      </c>
      <c r="I334" s="396">
        <v>4.2592762904708499</v>
      </c>
      <c r="J334" s="396">
        <v>4.5803499427811598</v>
      </c>
      <c r="K334" s="396">
        <v>4.3265968966635802</v>
      </c>
      <c r="L334" s="396">
        <v>4.4755402851104904</v>
      </c>
      <c r="M334" s="396"/>
      <c r="N334" s="396">
        <v>4.2995600677020196</v>
      </c>
      <c r="O334" s="396">
        <v>4.2946442513625804</v>
      </c>
      <c r="P334" s="396">
        <v>4.3066546242735404</v>
      </c>
      <c r="Q334" s="396">
        <v>4.4896341307721501</v>
      </c>
      <c r="R334" s="396"/>
      <c r="S334" s="396">
        <v>4.3432825554028698</v>
      </c>
      <c r="T334" s="396">
        <v>4.4939320424901199</v>
      </c>
      <c r="U334" s="396">
        <v>4.0951039617136997</v>
      </c>
      <c r="V334" s="396">
        <v>4.5740719341662004</v>
      </c>
      <c r="W334" s="396">
        <v>4.2883181661051797</v>
      </c>
      <c r="X334" s="396">
        <v>4.2556630998738703</v>
      </c>
      <c r="Y334" s="396">
        <v>4.5169708054570696</v>
      </c>
      <c r="Z334" s="396">
        <v>4.47377312444209</v>
      </c>
      <c r="AA334" s="396">
        <v>4.0157536603263502</v>
      </c>
      <c r="AB334" s="396">
        <v>4.44451739632217</v>
      </c>
      <c r="AC334" s="396">
        <v>4.5497527413395398</v>
      </c>
      <c r="AD334" s="396">
        <v>4.1839038173057697</v>
      </c>
      <c r="AE334" s="396"/>
      <c r="AF334" s="396">
        <v>4.3200261708443701</v>
      </c>
      <c r="AG334" s="396">
        <v>4.2102107731515597</v>
      </c>
      <c r="AH334" s="396">
        <v>4.32833346948836</v>
      </c>
      <c r="AI334" s="396">
        <v>4.5510074379237704</v>
      </c>
      <c r="AJ334" s="396">
        <v>4.4752632960308203</v>
      </c>
      <c r="AK334" s="396">
        <v>4.3228771602365201</v>
      </c>
      <c r="AL334" s="396"/>
      <c r="AM334" s="396">
        <v>4.3950721846754899</v>
      </c>
      <c r="AN334" s="396">
        <v>4.2683591232475999</v>
      </c>
      <c r="AO334" s="396">
        <v>4.4924596903978298</v>
      </c>
      <c r="AP334" s="396"/>
      <c r="AQ334" s="396">
        <v>4.2848533683052601</v>
      </c>
      <c r="AR334" s="396">
        <v>4.3238515855688897</v>
      </c>
      <c r="AS334" s="396">
        <v>4.34201301811789</v>
      </c>
    </row>
    <row r="335" spans="2:45" x14ac:dyDescent="0.25">
      <c r="B335" t="s">
        <v>267</v>
      </c>
      <c r="C335" s="396">
        <v>1.8965624519975799</v>
      </c>
      <c r="D335" s="396">
        <v>1.90224574211594</v>
      </c>
      <c r="E335" s="396">
        <v>1.8695810244081601</v>
      </c>
      <c r="F335" s="396"/>
      <c r="G335" s="396">
        <v>2.65336130645015</v>
      </c>
      <c r="H335" s="396">
        <v>2.0563019321206601</v>
      </c>
      <c r="I335" s="396">
        <v>2.2926266028041602</v>
      </c>
      <c r="J335" s="396">
        <v>1.12215195580603</v>
      </c>
      <c r="K335" s="396">
        <v>1.8235276465338699</v>
      </c>
      <c r="L335" s="396">
        <v>1.5120051932541201</v>
      </c>
      <c r="M335" s="396"/>
      <c r="N335" s="396">
        <v>2.0865039594022599</v>
      </c>
      <c r="O335" s="396">
        <v>1.93031232200592</v>
      </c>
      <c r="P335" s="396">
        <v>2.0072548198339</v>
      </c>
      <c r="Q335" s="396">
        <v>1.5794342044407499</v>
      </c>
      <c r="R335" s="396"/>
      <c r="S335" s="396">
        <v>1.94261311749823</v>
      </c>
      <c r="T335" s="396">
        <v>1.64333430851982</v>
      </c>
      <c r="U335" s="396">
        <v>2.6353322528316201</v>
      </c>
      <c r="V335" s="396">
        <v>1.28431179788918</v>
      </c>
      <c r="W335" s="396">
        <v>2.1050227281957699</v>
      </c>
      <c r="X335" s="396">
        <v>2.0444908974906499</v>
      </c>
      <c r="Y335" s="396">
        <v>1.6485086107056901</v>
      </c>
      <c r="Z335" s="396">
        <v>1.29532932703125</v>
      </c>
      <c r="AA335" s="396">
        <v>2.67967093800317</v>
      </c>
      <c r="AB335" s="396">
        <v>1.4117612161881501</v>
      </c>
      <c r="AC335" s="396">
        <v>1.5714775973744199</v>
      </c>
      <c r="AD335" s="396">
        <v>1.8818637223763499</v>
      </c>
      <c r="AE335" s="396"/>
      <c r="AF335" s="396">
        <v>1.94214703002881</v>
      </c>
      <c r="AG335" s="396">
        <v>2.2317167728299099</v>
      </c>
      <c r="AH335" s="396">
        <v>1.9569166645478699</v>
      </c>
      <c r="AI335" s="396">
        <v>1.2875331110283099</v>
      </c>
      <c r="AJ335" s="396">
        <v>1.7393231180890201</v>
      </c>
      <c r="AK335" s="396">
        <v>2.06767834547819</v>
      </c>
      <c r="AL335" s="396"/>
      <c r="AM335" s="396">
        <v>1.78256564414213</v>
      </c>
      <c r="AN335" s="396">
        <v>2.09966941801934</v>
      </c>
      <c r="AO335" s="396">
        <v>1.528732425107</v>
      </c>
      <c r="AP335" s="396"/>
      <c r="AQ335" s="396">
        <v>2.01214008601668</v>
      </c>
      <c r="AR335" s="396">
        <v>2.0423460742831101</v>
      </c>
      <c r="AS335" s="396">
        <v>2.1610802180340798</v>
      </c>
    </row>
    <row r="336" spans="2:45" x14ac:dyDescent="0.25">
      <c r="C336" s="395"/>
      <c r="D336" s="395"/>
      <c r="E336" s="395"/>
      <c r="F336" s="395"/>
      <c r="G336" s="395"/>
      <c r="H336" s="395"/>
      <c r="I336" s="395"/>
      <c r="J336" s="395"/>
      <c r="K336" s="395"/>
      <c r="L336" s="395"/>
      <c r="M336" s="395"/>
      <c r="N336" s="395"/>
      <c r="O336" s="395"/>
      <c r="P336" s="395"/>
      <c r="Q336" s="395"/>
      <c r="R336" s="395"/>
      <c r="S336" s="395"/>
      <c r="T336" s="395"/>
      <c r="U336" s="395"/>
      <c r="V336" s="395"/>
      <c r="W336" s="395"/>
      <c r="X336" s="395"/>
      <c r="Y336" s="395"/>
      <c r="Z336" s="395"/>
      <c r="AA336" s="395"/>
      <c r="AB336" s="395"/>
      <c r="AC336" s="395"/>
      <c r="AD336" s="395"/>
      <c r="AE336" s="395"/>
      <c r="AF336" s="395"/>
      <c r="AG336" s="395"/>
      <c r="AH336" s="395"/>
      <c r="AI336" s="395"/>
      <c r="AJ336" s="395"/>
      <c r="AK336" s="395"/>
      <c r="AL336" s="395"/>
      <c r="AM336" s="395"/>
      <c r="AN336" s="395"/>
      <c r="AO336" s="395"/>
      <c r="AP336" s="395"/>
      <c r="AQ336" s="395"/>
      <c r="AR336" s="395"/>
      <c r="AS336" s="395"/>
    </row>
    <row r="337" spans="2:45" x14ac:dyDescent="0.25">
      <c r="B337" s="2" t="s">
        <v>276</v>
      </c>
      <c r="C337" s="395"/>
      <c r="D337" s="395"/>
      <c r="E337" s="395"/>
      <c r="F337" s="395"/>
      <c r="G337" s="395"/>
      <c r="H337" s="395"/>
      <c r="I337" s="395"/>
      <c r="J337" s="395"/>
      <c r="K337" s="395"/>
      <c r="L337" s="395"/>
      <c r="M337" s="395"/>
      <c r="N337" s="395"/>
      <c r="O337" s="395"/>
      <c r="P337" s="395"/>
      <c r="Q337" s="395"/>
      <c r="R337" s="395"/>
      <c r="S337" s="395"/>
      <c r="T337" s="395"/>
      <c r="U337" s="395"/>
      <c r="V337" s="395"/>
      <c r="W337" s="395"/>
      <c r="X337" s="395"/>
      <c r="Y337" s="395"/>
      <c r="Z337" s="395"/>
      <c r="AA337" s="395"/>
      <c r="AB337" s="395"/>
      <c r="AC337" s="395"/>
      <c r="AD337" s="395"/>
      <c r="AE337" s="395"/>
      <c r="AF337" s="395"/>
      <c r="AG337" s="395"/>
      <c r="AH337" s="395"/>
      <c r="AI337" s="395"/>
      <c r="AJ337" s="395"/>
      <c r="AK337" s="395"/>
      <c r="AL337" s="395"/>
      <c r="AM337" s="395"/>
      <c r="AN337" s="395"/>
      <c r="AO337" s="395"/>
      <c r="AP337" s="395"/>
      <c r="AQ337" s="395"/>
      <c r="AR337" s="395"/>
      <c r="AS337" s="395"/>
    </row>
    <row r="338" spans="2:45" x14ac:dyDescent="0.25">
      <c r="B338" s="394" t="s">
        <v>68</v>
      </c>
      <c r="C338" s="395"/>
      <c r="D338" s="395"/>
      <c r="E338" s="395"/>
      <c r="F338" s="395"/>
      <c r="G338" s="395"/>
      <c r="H338" s="395"/>
      <c r="I338" s="395"/>
      <c r="J338" s="395"/>
      <c r="K338" s="395"/>
      <c r="L338" s="395"/>
      <c r="M338" s="395"/>
      <c r="N338" s="395"/>
      <c r="O338" s="395"/>
      <c r="P338" s="395"/>
      <c r="Q338" s="395"/>
      <c r="R338" s="395"/>
      <c r="S338" s="395"/>
      <c r="T338" s="395"/>
      <c r="U338" s="395"/>
      <c r="V338" s="395"/>
      <c r="W338" s="395"/>
      <c r="X338" s="395"/>
      <c r="Y338" s="395"/>
      <c r="Z338" s="395"/>
      <c r="AA338" s="395"/>
      <c r="AB338" s="395"/>
      <c r="AC338" s="395"/>
      <c r="AD338" s="395"/>
      <c r="AE338" s="395"/>
      <c r="AF338" s="395"/>
      <c r="AG338" s="395"/>
      <c r="AH338" s="395"/>
      <c r="AI338" s="395"/>
      <c r="AJ338" s="395"/>
      <c r="AK338" s="395"/>
      <c r="AL338" s="395"/>
      <c r="AM338" s="395"/>
      <c r="AN338" s="395"/>
      <c r="AO338" s="395"/>
      <c r="AP338" s="395"/>
      <c r="AQ338" s="395"/>
      <c r="AR338" s="395"/>
      <c r="AS338" s="395"/>
    </row>
    <row r="339" spans="2:45" x14ac:dyDescent="0.25">
      <c r="B339" t="s">
        <v>270</v>
      </c>
      <c r="C339" s="395">
        <v>3.9511207720577701E-2</v>
      </c>
      <c r="D339" s="395">
        <v>4.0843292175580401E-2</v>
      </c>
      <c r="E339" s="395">
        <v>3.6592930779815097E-2</v>
      </c>
      <c r="F339" s="395"/>
      <c r="G339" s="395">
        <v>5.9375378840875299E-2</v>
      </c>
      <c r="H339" s="395">
        <v>6.9436787160224098E-2</v>
      </c>
      <c r="I339" s="395">
        <v>6.4348983998798098E-2</v>
      </c>
      <c r="J339" s="395">
        <v>1.7804026266173199E-2</v>
      </c>
      <c r="K339" s="395">
        <v>0</v>
      </c>
      <c r="L339" s="395">
        <v>2.55883928190258E-2</v>
      </c>
      <c r="M339" s="395"/>
      <c r="N339" s="395">
        <v>3.2280331506211603E-2</v>
      </c>
      <c r="O339" s="395">
        <v>2.06044512375851E-2</v>
      </c>
      <c r="P339" s="395">
        <v>4.50547303614275E-2</v>
      </c>
      <c r="Q339" s="395">
        <v>6.2644925303654495E-2</v>
      </c>
      <c r="R339" s="395"/>
      <c r="S339" s="395">
        <v>5.9026070962218097E-2</v>
      </c>
      <c r="T339" s="395">
        <v>6.0984677445417398E-2</v>
      </c>
      <c r="U339" s="395">
        <v>6.1155552880600303E-2</v>
      </c>
      <c r="V339" s="395">
        <v>1.97031740612288E-2</v>
      </c>
      <c r="W339" s="395">
        <v>4.23074073567642E-2</v>
      </c>
      <c r="X339" s="395">
        <v>0</v>
      </c>
      <c r="Y339" s="395">
        <v>3.0324450352844898E-2</v>
      </c>
      <c r="Z339" s="395">
        <v>2.5110595466446801E-2</v>
      </c>
      <c r="AA339" s="395">
        <v>6.2178436478655702E-2</v>
      </c>
      <c r="AB339" s="395">
        <v>9.9362481454410099E-3</v>
      </c>
      <c r="AC339" s="395">
        <v>4.60372360854132E-2</v>
      </c>
      <c r="AD339" s="395">
        <v>0</v>
      </c>
      <c r="AE339" s="395"/>
      <c r="AF339" s="395">
        <v>5.3412560125960198E-2</v>
      </c>
      <c r="AG339" s="395">
        <v>3.1458219893511698E-2</v>
      </c>
      <c r="AH339" s="395">
        <v>3.2158954855744E-2</v>
      </c>
      <c r="AI339" s="395">
        <v>5.0442821084407397E-2</v>
      </c>
      <c r="AJ339" s="395">
        <v>2.9118528348543001E-2</v>
      </c>
      <c r="AK339" s="395">
        <v>3.4046579667029502E-2</v>
      </c>
      <c r="AL339" s="395"/>
      <c r="AM339" s="395">
        <v>2.8108931287277601E-2</v>
      </c>
      <c r="AN339" s="395">
        <v>5.88349307081244E-2</v>
      </c>
      <c r="AO339" s="395">
        <v>1.7072570776918001E-2</v>
      </c>
      <c r="AP339" s="395"/>
      <c r="AQ339" s="395">
        <v>3.8614628844923997E-2</v>
      </c>
      <c r="AR339" s="395">
        <v>5.2372377258952198E-2</v>
      </c>
      <c r="AS339" s="395">
        <v>0.145649617278201</v>
      </c>
    </row>
    <row r="340" spans="2:45" x14ac:dyDescent="0.25">
      <c r="B340" t="s">
        <v>261</v>
      </c>
      <c r="C340" s="395">
        <v>2.6516299444112101E-2</v>
      </c>
      <c r="D340" s="395">
        <v>3.1160748640203299E-2</v>
      </c>
      <c r="E340" s="395">
        <v>2.2294569782579699E-2</v>
      </c>
      <c r="F340" s="395"/>
      <c r="G340" s="395">
        <v>2.48566867807988E-2</v>
      </c>
      <c r="H340" s="395">
        <v>2.8716454278041401E-2</v>
      </c>
      <c r="I340" s="395">
        <v>3.9654285371044998E-2</v>
      </c>
      <c r="J340" s="395">
        <v>2.22915011901791E-2</v>
      </c>
      <c r="K340" s="395">
        <v>2.82183286121079E-2</v>
      </c>
      <c r="L340" s="395">
        <v>1.74956197293809E-2</v>
      </c>
      <c r="M340" s="395"/>
      <c r="N340" s="395">
        <v>3.7811669616316199E-2</v>
      </c>
      <c r="O340" s="395">
        <v>2.1160505160104998E-2</v>
      </c>
      <c r="P340" s="395">
        <v>2.2245106238807599E-2</v>
      </c>
      <c r="Q340" s="395">
        <v>2.4079981795865599E-2</v>
      </c>
      <c r="R340" s="395"/>
      <c r="S340" s="395">
        <v>7.4351259333595696E-2</v>
      </c>
      <c r="T340" s="395">
        <v>2.1396014463108601E-2</v>
      </c>
      <c r="U340" s="395">
        <v>1.19357090448664E-2</v>
      </c>
      <c r="V340" s="395">
        <v>2.8933617325291702E-2</v>
      </c>
      <c r="W340" s="395">
        <v>0</v>
      </c>
      <c r="X340" s="395">
        <v>0</v>
      </c>
      <c r="Y340" s="395">
        <v>3.4529535601902403E-2</v>
      </c>
      <c r="Z340" s="395">
        <v>2.15353230685396E-2</v>
      </c>
      <c r="AA340" s="395">
        <v>1.66661310884808E-2</v>
      </c>
      <c r="AB340" s="395">
        <v>2.21217187435011E-2</v>
      </c>
      <c r="AC340" s="395">
        <v>4.6368764627744301E-2</v>
      </c>
      <c r="AD340" s="395">
        <v>0</v>
      </c>
      <c r="AE340" s="395"/>
      <c r="AF340" s="395">
        <v>3.6312740953620103E-2</v>
      </c>
      <c r="AG340" s="395">
        <v>2.63226276089942E-2</v>
      </c>
      <c r="AH340" s="395">
        <v>1.7981048991616899E-2</v>
      </c>
      <c r="AI340" s="395">
        <v>2.5067364391647799E-2</v>
      </c>
      <c r="AJ340" s="395">
        <v>8.4677055442280696E-3</v>
      </c>
      <c r="AK340" s="395">
        <v>5.1423581720046498E-2</v>
      </c>
      <c r="AL340" s="395"/>
      <c r="AM340" s="395">
        <v>3.6145708532834497E-2</v>
      </c>
      <c r="AN340" s="395">
        <v>2.70028061513778E-2</v>
      </c>
      <c r="AO340" s="395">
        <v>0</v>
      </c>
      <c r="AP340" s="395"/>
      <c r="AQ340" s="395">
        <v>3.96253360284246E-2</v>
      </c>
      <c r="AR340" s="395">
        <v>2.5180909001146001E-2</v>
      </c>
      <c r="AS340" s="395">
        <v>5.8386816067882499E-2</v>
      </c>
    </row>
    <row r="341" spans="2:45" x14ac:dyDescent="0.25">
      <c r="B341" t="s">
        <v>262</v>
      </c>
      <c r="C341" s="395">
        <v>3.4087530065644502E-2</v>
      </c>
      <c r="D341" s="395">
        <v>4.4926393176018702E-2</v>
      </c>
      <c r="E341" s="395">
        <v>2.3906620027533E-2</v>
      </c>
      <c r="F341" s="395"/>
      <c r="G341" s="395">
        <v>3.3081104825474002E-2</v>
      </c>
      <c r="H341" s="395">
        <v>3.7184397877839601E-2</v>
      </c>
      <c r="I341" s="395">
        <v>3.6821858988413197E-2</v>
      </c>
      <c r="J341" s="395">
        <v>1.2405431352626501E-2</v>
      </c>
      <c r="K341" s="395">
        <v>3.4095083337472902E-2</v>
      </c>
      <c r="L341" s="395">
        <v>4.7470229556300897E-2</v>
      </c>
      <c r="M341" s="395"/>
      <c r="N341" s="395">
        <v>3.9451224689899797E-2</v>
      </c>
      <c r="O341" s="395">
        <v>3.54565357307986E-2</v>
      </c>
      <c r="P341" s="395">
        <v>1.9100478644209901E-2</v>
      </c>
      <c r="Q341" s="395">
        <v>4.0579013776756698E-2</v>
      </c>
      <c r="R341" s="395"/>
      <c r="S341" s="395">
        <v>2.6321257489217698E-2</v>
      </c>
      <c r="T341" s="395">
        <v>2.7593454675306699E-2</v>
      </c>
      <c r="U341" s="395">
        <v>4.5391101996475197E-2</v>
      </c>
      <c r="V341" s="395">
        <v>2.2405927545673901E-2</v>
      </c>
      <c r="W341" s="395">
        <v>4.99293036937076E-2</v>
      </c>
      <c r="X341" s="395">
        <v>7.6955342164082494E-2</v>
      </c>
      <c r="Y341" s="395">
        <v>2.5156130391895098E-2</v>
      </c>
      <c r="Z341" s="395">
        <v>2.7026768528171E-2</v>
      </c>
      <c r="AA341" s="395">
        <v>3.4480275096119103E-2</v>
      </c>
      <c r="AB341" s="395">
        <v>3.0757743039530199E-2</v>
      </c>
      <c r="AC341" s="395">
        <v>2.2973289644552999E-2</v>
      </c>
      <c r="AD341" s="395">
        <v>0</v>
      </c>
      <c r="AE341" s="395"/>
      <c r="AF341" s="395">
        <v>4.4109530931571703E-2</v>
      </c>
      <c r="AG341" s="395">
        <v>3.8521422281271901E-2</v>
      </c>
      <c r="AH341" s="395">
        <v>2.5274329918201301E-2</v>
      </c>
      <c r="AI341" s="395">
        <v>2.87978716103875E-2</v>
      </c>
      <c r="AJ341" s="395">
        <v>4.4367857023371801E-2</v>
      </c>
      <c r="AK341" s="395">
        <v>0</v>
      </c>
      <c r="AL341" s="395"/>
      <c r="AM341" s="395">
        <v>4.46281371938195E-2</v>
      </c>
      <c r="AN341" s="395">
        <v>3.2091937566966898E-2</v>
      </c>
      <c r="AO341" s="395">
        <v>9.3683614622158008E-3</v>
      </c>
      <c r="AP341" s="395"/>
      <c r="AQ341" s="395">
        <v>4.5713969469560897E-2</v>
      </c>
      <c r="AR341" s="395">
        <v>3.01707935992915E-2</v>
      </c>
      <c r="AS341" s="395">
        <v>0</v>
      </c>
    </row>
    <row r="342" spans="2:45" x14ac:dyDescent="0.25">
      <c r="B342" t="s">
        <v>263</v>
      </c>
      <c r="C342" s="395">
        <v>2.65302576465439E-2</v>
      </c>
      <c r="D342" s="395">
        <v>2.9370459612649599E-2</v>
      </c>
      <c r="E342" s="395">
        <v>2.40704924589666E-2</v>
      </c>
      <c r="F342" s="395"/>
      <c r="G342" s="395">
        <v>1.9753527943537699E-2</v>
      </c>
      <c r="H342" s="395">
        <v>5.0525413967094902E-2</v>
      </c>
      <c r="I342" s="395">
        <v>1.83842641084969E-2</v>
      </c>
      <c r="J342" s="395">
        <v>2.9462417858736E-2</v>
      </c>
      <c r="K342" s="395">
        <v>2.1664610013048102E-2</v>
      </c>
      <c r="L342" s="395">
        <v>1.8807028918629998E-2</v>
      </c>
      <c r="M342" s="395"/>
      <c r="N342" s="395">
        <v>3.78784065973016E-2</v>
      </c>
      <c r="O342" s="395">
        <v>1.8866922988702101E-2</v>
      </c>
      <c r="P342" s="395">
        <v>3.7307487323369602E-2</v>
      </c>
      <c r="Q342" s="395">
        <v>1.3237816594826099E-2</v>
      </c>
      <c r="R342" s="395"/>
      <c r="S342" s="395">
        <v>5.30636526208269E-2</v>
      </c>
      <c r="T342" s="395">
        <v>2.5268314540885E-2</v>
      </c>
      <c r="U342" s="395">
        <v>2.2055266157969902E-2</v>
      </c>
      <c r="V342" s="395">
        <v>9.6103106459560494E-3</v>
      </c>
      <c r="W342" s="395">
        <v>0</v>
      </c>
      <c r="X342" s="395">
        <v>4.06799024371714E-2</v>
      </c>
      <c r="Y342" s="395">
        <v>0</v>
      </c>
      <c r="Z342" s="395">
        <v>4.8098477117351102E-2</v>
      </c>
      <c r="AA342" s="395">
        <v>2.6404864987218599E-2</v>
      </c>
      <c r="AB342" s="395">
        <v>4.0328344973334103E-2</v>
      </c>
      <c r="AC342" s="395">
        <v>0</v>
      </c>
      <c r="AD342" s="395">
        <v>3.7955031780844098E-2</v>
      </c>
      <c r="AE342" s="395"/>
      <c r="AF342" s="395">
        <v>4.7756990311958403E-2</v>
      </c>
      <c r="AG342" s="395">
        <v>3.5703837252884903E-2</v>
      </c>
      <c r="AH342" s="395">
        <v>2.6323252992859099E-2</v>
      </c>
      <c r="AI342" s="395">
        <v>4.8766584915890896E-3</v>
      </c>
      <c r="AJ342" s="395">
        <v>7.5195271665364702E-3</v>
      </c>
      <c r="AK342" s="395">
        <v>1.37566385940749E-2</v>
      </c>
      <c r="AL342" s="395"/>
      <c r="AM342" s="395">
        <v>8.1341735048364207E-3</v>
      </c>
      <c r="AN342" s="395">
        <v>4.3994652611984202E-2</v>
      </c>
      <c r="AO342" s="395">
        <v>2.55630115042479E-2</v>
      </c>
      <c r="AP342" s="395"/>
      <c r="AQ342" s="395">
        <v>1.3639208601067701E-2</v>
      </c>
      <c r="AR342" s="395">
        <v>3.4274429173043901E-2</v>
      </c>
      <c r="AS342" s="395">
        <v>2.8823064559009098E-2</v>
      </c>
    </row>
    <row r="343" spans="2:45" x14ac:dyDescent="0.25">
      <c r="B343" t="s">
        <v>271</v>
      </c>
      <c r="C343" s="395">
        <v>2.7476661779038701E-2</v>
      </c>
      <c r="D343" s="395">
        <v>2.8947224091217898E-2</v>
      </c>
      <c r="E343" s="395">
        <v>2.4462581842556199E-2</v>
      </c>
      <c r="F343" s="395"/>
      <c r="G343" s="395">
        <v>4.6750583620264199E-2</v>
      </c>
      <c r="H343" s="395">
        <v>2.80394442311903E-2</v>
      </c>
      <c r="I343" s="395">
        <v>8.2728269970282296E-3</v>
      </c>
      <c r="J343" s="395">
        <v>1.71144305408262E-2</v>
      </c>
      <c r="K343" s="395">
        <v>1.9626884139548099E-2</v>
      </c>
      <c r="L343" s="395">
        <v>4.3245087480046997E-2</v>
      </c>
      <c r="M343" s="395"/>
      <c r="N343" s="395">
        <v>3.3793432454009002E-2</v>
      </c>
      <c r="O343" s="395">
        <v>3.2848091346365502E-2</v>
      </c>
      <c r="P343" s="395">
        <v>1.8414005768416199E-2</v>
      </c>
      <c r="Q343" s="395">
        <v>2.3498937475079099E-2</v>
      </c>
      <c r="R343" s="395"/>
      <c r="S343" s="395">
        <v>3.9523260599988501E-2</v>
      </c>
      <c r="T343" s="395">
        <v>2.1892352340878399E-2</v>
      </c>
      <c r="U343" s="395">
        <v>4.7824525149736702E-2</v>
      </c>
      <c r="V343" s="395">
        <v>9.6601606200861501E-3</v>
      </c>
      <c r="W343" s="395">
        <v>2.6496686849044802E-2</v>
      </c>
      <c r="X343" s="395">
        <v>2.29287054109985E-2</v>
      </c>
      <c r="Y343" s="395">
        <v>1.20339057999379E-2</v>
      </c>
      <c r="Z343" s="395">
        <v>2.5917604025006698E-2</v>
      </c>
      <c r="AA343" s="395">
        <v>4.4158799358154303E-2</v>
      </c>
      <c r="AB343" s="395">
        <v>0</v>
      </c>
      <c r="AC343" s="395">
        <v>4.2272483141575098E-2</v>
      </c>
      <c r="AD343" s="395">
        <v>4.5396930992735098E-2</v>
      </c>
      <c r="AE343" s="395"/>
      <c r="AF343" s="395">
        <v>2.3479357852245999E-2</v>
      </c>
      <c r="AG343" s="395">
        <v>3.07523550433659E-2</v>
      </c>
      <c r="AH343" s="395">
        <v>3.7907730333864402E-2</v>
      </c>
      <c r="AI343" s="395">
        <v>2.3017804265010201E-2</v>
      </c>
      <c r="AJ343" s="395">
        <v>9.6995958689108496E-3</v>
      </c>
      <c r="AK343" s="395">
        <v>4.4983510199537301E-2</v>
      </c>
      <c r="AL343" s="395"/>
      <c r="AM343" s="395">
        <v>2.1291949450870901E-2</v>
      </c>
      <c r="AN343" s="395">
        <v>3.5188807846886598E-2</v>
      </c>
      <c r="AO343" s="395">
        <v>1.7643410853767701E-2</v>
      </c>
      <c r="AP343" s="395"/>
      <c r="AQ343" s="395">
        <v>2.6716316786307499E-2</v>
      </c>
      <c r="AR343" s="395">
        <v>3.7087285521426303E-2</v>
      </c>
      <c r="AS343" s="395">
        <v>2.6958763767192698E-2</v>
      </c>
    </row>
    <row r="344" spans="2:45" x14ac:dyDescent="0.25">
      <c r="B344" t="s">
        <v>265</v>
      </c>
      <c r="C344" s="395">
        <v>0.84587804334408301</v>
      </c>
      <c r="D344" s="395">
        <v>0.82475188230433005</v>
      </c>
      <c r="E344" s="395">
        <v>0.86867280510854905</v>
      </c>
      <c r="F344" s="395"/>
      <c r="G344" s="395">
        <v>0.81618271798904996</v>
      </c>
      <c r="H344" s="395">
        <v>0.78609750248560994</v>
      </c>
      <c r="I344" s="395">
        <v>0.83251778053621905</v>
      </c>
      <c r="J344" s="395">
        <v>0.90092219279145902</v>
      </c>
      <c r="K344" s="395">
        <v>0.89639509389782301</v>
      </c>
      <c r="L344" s="395">
        <v>0.847393641496616</v>
      </c>
      <c r="M344" s="395"/>
      <c r="N344" s="395">
        <v>0.81878493513626205</v>
      </c>
      <c r="O344" s="395">
        <v>0.87106349353644397</v>
      </c>
      <c r="P344" s="395">
        <v>0.857878191663769</v>
      </c>
      <c r="Q344" s="395">
        <v>0.83595932505381798</v>
      </c>
      <c r="R344" s="395"/>
      <c r="S344" s="395">
        <v>0.74771449899415299</v>
      </c>
      <c r="T344" s="395">
        <v>0.84286518653440401</v>
      </c>
      <c r="U344" s="395">
        <v>0.81163784477035195</v>
      </c>
      <c r="V344" s="395">
        <v>0.90968680980176297</v>
      </c>
      <c r="W344" s="395">
        <v>0.88126660210048302</v>
      </c>
      <c r="X344" s="395">
        <v>0.85943604998774803</v>
      </c>
      <c r="Y344" s="395">
        <v>0.89795597785341996</v>
      </c>
      <c r="Z344" s="395">
        <v>0.85231123179448498</v>
      </c>
      <c r="AA344" s="395">
        <v>0.81611149299137098</v>
      </c>
      <c r="AB344" s="395">
        <v>0.896855945098194</v>
      </c>
      <c r="AC344" s="395">
        <v>0.84234822650071395</v>
      </c>
      <c r="AD344" s="395">
        <v>0.91664803722642096</v>
      </c>
      <c r="AE344" s="395"/>
      <c r="AF344" s="395">
        <v>0.79492881982464303</v>
      </c>
      <c r="AG344" s="395">
        <v>0.83724153791997102</v>
      </c>
      <c r="AH344" s="395">
        <v>0.860354682907715</v>
      </c>
      <c r="AI344" s="395">
        <v>0.86779748015695801</v>
      </c>
      <c r="AJ344" s="395">
        <v>0.90082678604841004</v>
      </c>
      <c r="AK344" s="395">
        <v>0.85578968981931203</v>
      </c>
      <c r="AL344" s="395"/>
      <c r="AM344" s="395">
        <v>0.86169110003036098</v>
      </c>
      <c r="AN344" s="395">
        <v>0.80288686511466001</v>
      </c>
      <c r="AO344" s="395">
        <v>0.93035264540285101</v>
      </c>
      <c r="AP344" s="395"/>
      <c r="AQ344" s="395">
        <v>0.83569054026971501</v>
      </c>
      <c r="AR344" s="395">
        <v>0.82091420544614002</v>
      </c>
      <c r="AS344" s="395">
        <v>0.74018173832771506</v>
      </c>
    </row>
    <row r="345" spans="2:45" x14ac:dyDescent="0.25">
      <c r="B345" t="s">
        <v>266</v>
      </c>
      <c r="C345" s="396">
        <v>4.5135789963516002</v>
      </c>
      <c r="D345" s="396">
        <v>4.4486732217167102</v>
      </c>
      <c r="E345" s="396">
        <v>4.58353364012752</v>
      </c>
      <c r="F345" s="396"/>
      <c r="G345" s="396">
        <v>4.41819540468867</v>
      </c>
      <c r="H345" s="396">
        <v>4.2973067812878103</v>
      </c>
      <c r="I345" s="396">
        <v>4.3641310063425696</v>
      </c>
      <c r="J345" s="396">
        <v>4.7085583035922403</v>
      </c>
      <c r="K345" s="396">
        <v>4.7218853313734996</v>
      </c>
      <c r="L345" s="396">
        <v>4.5788057230011399</v>
      </c>
      <c r="M345" s="396"/>
      <c r="N345" s="396">
        <v>4.4594477442853702</v>
      </c>
      <c r="O345" s="396">
        <v>4.6353841786554897</v>
      </c>
      <c r="P345" s="396">
        <v>4.5354155068898496</v>
      </c>
      <c r="Q345" s="396">
        <v>4.4187438343032603</v>
      </c>
      <c r="R345" s="396"/>
      <c r="S345" s="396">
        <v>4.1828502695452299</v>
      </c>
      <c r="T345" s="396">
        <v>4.4542832094719103</v>
      </c>
      <c r="U345" s="396">
        <v>4.41837103596243</v>
      </c>
      <c r="V345" s="396">
        <v>4.6896510958436703</v>
      </c>
      <c r="W345" s="396">
        <v>4.6121783652860104</v>
      </c>
      <c r="X345" s="396">
        <v>4.6648454632224103</v>
      </c>
      <c r="Y345" s="396">
        <v>4.62275730885254</v>
      </c>
      <c r="Z345" s="396">
        <v>4.5851108665493898</v>
      </c>
      <c r="AA345" s="396">
        <v>4.4220339386318503</v>
      </c>
      <c r="AB345" s="396">
        <v>4.68890196523353</v>
      </c>
      <c r="AC345" s="396">
        <v>4.4731464089867199</v>
      </c>
      <c r="AD345" s="396">
        <v>4.8786930054455802</v>
      </c>
      <c r="AE345" s="396"/>
      <c r="AF345" s="396">
        <v>4.3363643042848397</v>
      </c>
      <c r="AG345" s="396">
        <v>4.5196940937035102</v>
      </c>
      <c r="AH345" s="396">
        <v>4.6009038036806302</v>
      </c>
      <c r="AI345" s="396">
        <v>4.5283517009320198</v>
      </c>
      <c r="AJ345" s="396">
        <v>4.6626943148082702</v>
      </c>
      <c r="AK345" s="396">
        <v>4.5515759873969799</v>
      </c>
      <c r="AL345" s="396"/>
      <c r="AM345" s="396">
        <v>4.54342780139027</v>
      </c>
      <c r="AN345" s="396">
        <v>4.3783601960821104</v>
      </c>
      <c r="AO345" s="396">
        <v>4.8177626278665002</v>
      </c>
      <c r="AP345" s="396"/>
      <c r="AQ345" s="396">
        <v>4.45728886926456</v>
      </c>
      <c r="AR345" s="396">
        <v>4.4412659530352698</v>
      </c>
      <c r="AS345" s="396">
        <v>3.9535997564522498</v>
      </c>
    </row>
    <row r="346" spans="2:45" x14ac:dyDescent="0.25">
      <c r="B346" t="s">
        <v>267</v>
      </c>
      <c r="C346" s="396">
        <v>1.6174304378061399</v>
      </c>
      <c r="D346" s="396">
        <v>1.7700427497959801</v>
      </c>
      <c r="E346" s="396">
        <v>1.43684151976965</v>
      </c>
      <c r="F346" s="396"/>
      <c r="G346" s="396">
        <v>1.9812412343152099</v>
      </c>
      <c r="H346" s="396">
        <v>2.2795826471374498</v>
      </c>
      <c r="I346" s="396">
        <v>2.2653962635120899</v>
      </c>
      <c r="J346" s="396">
        <v>0.96914022227850405</v>
      </c>
      <c r="K346" s="396">
        <v>0.79291003856833697</v>
      </c>
      <c r="L346" s="396">
        <v>1.2940734357891399</v>
      </c>
      <c r="M346" s="396"/>
      <c r="N346" s="396">
        <v>1.66633796349751</v>
      </c>
      <c r="O346" s="396">
        <v>1.15259231858411</v>
      </c>
      <c r="P346" s="396">
        <v>1.6133328013934001</v>
      </c>
      <c r="Q346" s="396">
        <v>2.0634262607659699</v>
      </c>
      <c r="R346" s="396"/>
      <c r="S346" s="396">
        <v>2.5039660543962001</v>
      </c>
      <c r="T346" s="396">
        <v>1.9549340476083199</v>
      </c>
      <c r="U346" s="396">
        <v>1.9505148584054199</v>
      </c>
      <c r="V346" s="396">
        <v>1.1214157121184201</v>
      </c>
      <c r="W346" s="396">
        <v>1.40289912628299</v>
      </c>
      <c r="X346" s="396">
        <v>0.77452364944094798</v>
      </c>
      <c r="Y346" s="396">
        <v>1.42451732633355</v>
      </c>
      <c r="Z346" s="396">
        <v>1.2932932292491099</v>
      </c>
      <c r="AA346" s="396">
        <v>1.9650389670705</v>
      </c>
      <c r="AB346" s="396">
        <v>0.95493936430208703</v>
      </c>
      <c r="AC346" s="396">
        <v>1.9015742901533701</v>
      </c>
      <c r="AD346" s="396">
        <v>0.18858506022789401</v>
      </c>
      <c r="AE346" s="396"/>
      <c r="AF346" s="396">
        <v>2.0976309654366698</v>
      </c>
      <c r="AG346" s="396">
        <v>1.5023828365727001</v>
      </c>
      <c r="AH346" s="396">
        <v>1.3118670698911301</v>
      </c>
      <c r="AI346" s="396">
        <v>1.7506642961413399</v>
      </c>
      <c r="AJ346" s="396">
        <v>1.1996658430223499</v>
      </c>
      <c r="AK346" s="396">
        <v>1.59823660367225</v>
      </c>
      <c r="AL346" s="396"/>
      <c r="AM346" s="396">
        <v>1.5317252893532101</v>
      </c>
      <c r="AN346" s="396">
        <v>2.0212440617589298</v>
      </c>
      <c r="AO346" s="396">
        <v>0.60324919710290503</v>
      </c>
      <c r="AP346" s="396"/>
      <c r="AQ346" s="396">
        <v>1.80325923506264</v>
      </c>
      <c r="AR346" s="396">
        <v>1.85131864584323</v>
      </c>
      <c r="AS346" s="396">
        <v>3.7262335282432399</v>
      </c>
    </row>
    <row r="347" spans="2:45" x14ac:dyDescent="0.25">
      <c r="C347" s="395"/>
      <c r="D347" s="395"/>
      <c r="E347" s="395"/>
      <c r="F347" s="395"/>
      <c r="G347" s="395"/>
      <c r="H347" s="395"/>
      <c r="I347" s="395"/>
      <c r="J347" s="395"/>
      <c r="K347" s="395"/>
      <c r="L347" s="395"/>
      <c r="M347" s="395"/>
      <c r="N347" s="395"/>
      <c r="O347" s="395"/>
      <c r="P347" s="395"/>
      <c r="Q347" s="395"/>
      <c r="R347" s="395"/>
      <c r="S347" s="395"/>
      <c r="T347" s="395"/>
      <c r="U347" s="395"/>
      <c r="V347" s="395"/>
      <c r="W347" s="395"/>
      <c r="X347" s="395"/>
      <c r="Y347" s="395"/>
      <c r="Z347" s="395"/>
      <c r="AA347" s="395"/>
      <c r="AB347" s="395"/>
      <c r="AC347" s="395"/>
      <c r="AD347" s="395"/>
      <c r="AE347" s="395"/>
      <c r="AF347" s="395"/>
      <c r="AG347" s="395"/>
      <c r="AH347" s="395"/>
      <c r="AI347" s="395"/>
      <c r="AJ347" s="395"/>
      <c r="AK347" s="395"/>
      <c r="AL347" s="395"/>
      <c r="AM347" s="395"/>
      <c r="AN347" s="395"/>
      <c r="AO347" s="395"/>
      <c r="AP347" s="395"/>
      <c r="AQ347" s="395"/>
      <c r="AR347" s="395"/>
      <c r="AS347" s="395"/>
    </row>
    <row r="348" spans="2:45" x14ac:dyDescent="0.25">
      <c r="B348" s="2" t="s">
        <v>277</v>
      </c>
      <c r="C348" s="395"/>
      <c r="D348" s="395"/>
      <c r="E348" s="395"/>
      <c r="F348" s="395"/>
      <c r="G348" s="395"/>
      <c r="H348" s="395"/>
      <c r="I348" s="395"/>
      <c r="J348" s="395"/>
      <c r="K348" s="395"/>
      <c r="L348" s="395"/>
      <c r="M348" s="395"/>
      <c r="N348" s="395"/>
      <c r="O348" s="395"/>
      <c r="P348" s="395"/>
      <c r="Q348" s="395"/>
      <c r="R348" s="395"/>
      <c r="S348" s="395"/>
      <c r="T348" s="395"/>
      <c r="U348" s="395"/>
      <c r="V348" s="395"/>
      <c r="W348" s="395"/>
      <c r="X348" s="395"/>
      <c r="Y348" s="395"/>
      <c r="Z348" s="395"/>
      <c r="AA348" s="395"/>
      <c r="AB348" s="395"/>
      <c r="AC348" s="395"/>
      <c r="AD348" s="395"/>
      <c r="AE348" s="395"/>
      <c r="AF348" s="395"/>
      <c r="AG348" s="395"/>
      <c r="AH348" s="395"/>
      <c r="AI348" s="395"/>
      <c r="AJ348" s="395"/>
      <c r="AK348" s="395"/>
      <c r="AL348" s="395"/>
      <c r="AM348" s="395"/>
      <c r="AN348" s="395"/>
      <c r="AO348" s="395"/>
      <c r="AP348" s="395"/>
      <c r="AQ348" s="395"/>
      <c r="AR348" s="395"/>
      <c r="AS348" s="395"/>
    </row>
    <row r="349" spans="2:45" x14ac:dyDescent="0.25">
      <c r="B349" s="394" t="s">
        <v>68</v>
      </c>
      <c r="C349" s="395"/>
      <c r="D349" s="395"/>
      <c r="E349" s="395"/>
      <c r="F349" s="395"/>
      <c r="G349" s="395"/>
      <c r="H349" s="395"/>
      <c r="I349" s="395"/>
      <c r="J349" s="395"/>
      <c r="K349" s="395"/>
      <c r="L349" s="395"/>
      <c r="M349" s="395"/>
      <c r="N349" s="395"/>
      <c r="O349" s="395"/>
      <c r="P349" s="395"/>
      <c r="Q349" s="395"/>
      <c r="R349" s="395"/>
      <c r="S349" s="395"/>
      <c r="T349" s="395"/>
      <c r="U349" s="395"/>
      <c r="V349" s="395"/>
      <c r="W349" s="395"/>
      <c r="X349" s="395"/>
      <c r="Y349" s="395"/>
      <c r="Z349" s="395"/>
      <c r="AA349" s="395"/>
      <c r="AB349" s="395"/>
      <c r="AC349" s="395"/>
      <c r="AD349" s="395"/>
      <c r="AE349" s="395"/>
      <c r="AF349" s="395"/>
      <c r="AG349" s="395"/>
      <c r="AH349" s="395"/>
      <c r="AI349" s="395"/>
      <c r="AJ349" s="395"/>
      <c r="AK349" s="395"/>
      <c r="AL349" s="395"/>
      <c r="AM349" s="395"/>
      <c r="AN349" s="395"/>
      <c r="AO349" s="395"/>
      <c r="AP349" s="395"/>
      <c r="AQ349" s="395"/>
      <c r="AR349" s="395"/>
      <c r="AS349" s="395"/>
    </row>
    <row r="350" spans="2:45" x14ac:dyDescent="0.25">
      <c r="B350" t="s">
        <v>270</v>
      </c>
      <c r="C350" s="395">
        <v>0.262308273151521</v>
      </c>
      <c r="D350" s="395">
        <v>0.25032249243100801</v>
      </c>
      <c r="E350" s="395">
        <v>0.27333693918798702</v>
      </c>
      <c r="F350" s="395"/>
      <c r="G350" s="395">
        <v>0.27678850260131499</v>
      </c>
      <c r="H350" s="395">
        <v>0.232083518290084</v>
      </c>
      <c r="I350" s="395">
        <v>0.243971693759265</v>
      </c>
      <c r="J350" s="395">
        <v>0.276866813391281</v>
      </c>
      <c r="K350" s="395">
        <v>0.27860534009315902</v>
      </c>
      <c r="L350" s="395">
        <v>0.26963325899927698</v>
      </c>
      <c r="M350" s="395"/>
      <c r="N350" s="395">
        <v>0.22429062922350601</v>
      </c>
      <c r="O350" s="395">
        <v>0.24908613604350099</v>
      </c>
      <c r="P350" s="395">
        <v>0.29596401540989398</v>
      </c>
      <c r="Q350" s="395">
        <v>0.28746184464799701</v>
      </c>
      <c r="R350" s="395"/>
      <c r="S350" s="395">
        <v>0.32236389943970101</v>
      </c>
      <c r="T350" s="395">
        <v>0.23966665233461701</v>
      </c>
      <c r="U350" s="395">
        <v>0.254563280176686</v>
      </c>
      <c r="V350" s="395">
        <v>0.222851646370993</v>
      </c>
      <c r="W350" s="395">
        <v>0.22760519040371699</v>
      </c>
      <c r="X350" s="395">
        <v>0.26397911581801797</v>
      </c>
      <c r="Y350" s="395">
        <v>0.23651651413606201</v>
      </c>
      <c r="Z350" s="395">
        <v>0.269566481598704</v>
      </c>
      <c r="AA350" s="395">
        <v>0.28813069015093901</v>
      </c>
      <c r="AB350" s="395">
        <v>0.33905055917779903</v>
      </c>
      <c r="AC350" s="395">
        <v>0.11574648743819201</v>
      </c>
      <c r="AD350" s="395">
        <v>0.29305985555287001</v>
      </c>
      <c r="AE350" s="395"/>
      <c r="AF350" s="395">
        <v>0.31476986099651999</v>
      </c>
      <c r="AG350" s="395">
        <v>0.22591995241204099</v>
      </c>
      <c r="AH350" s="395">
        <v>0.264620475054483</v>
      </c>
      <c r="AI350" s="395">
        <v>0.27154273001500001</v>
      </c>
      <c r="AJ350" s="395">
        <v>0.23900598930952599</v>
      </c>
      <c r="AK350" s="395">
        <v>0.266218224466722</v>
      </c>
      <c r="AL350" s="395"/>
      <c r="AM350" s="395">
        <v>0.24168981736301501</v>
      </c>
      <c r="AN350" s="395">
        <v>0.27414462479652302</v>
      </c>
      <c r="AO350" s="395">
        <v>0.31400717536837702</v>
      </c>
      <c r="AP350" s="395"/>
      <c r="AQ350" s="395">
        <v>0.24427153449149799</v>
      </c>
      <c r="AR350" s="395">
        <v>0.28850918994357999</v>
      </c>
      <c r="AS350" s="395">
        <v>0.23797419846016599</v>
      </c>
    </row>
    <row r="351" spans="2:45" x14ac:dyDescent="0.25">
      <c r="B351" t="s">
        <v>261</v>
      </c>
      <c r="C351" s="395">
        <v>9.2439748493941196E-2</v>
      </c>
      <c r="D351" s="395">
        <v>9.6650554472251099E-2</v>
      </c>
      <c r="E351" s="395">
        <v>8.9420746913875901E-2</v>
      </c>
      <c r="F351" s="395"/>
      <c r="G351" s="395">
        <v>5.9175219045229897E-2</v>
      </c>
      <c r="H351" s="395">
        <v>0.10159750545689999</v>
      </c>
      <c r="I351" s="395">
        <v>6.7690019626449896E-2</v>
      </c>
      <c r="J351" s="395">
        <v>0.11980672664712</v>
      </c>
      <c r="K351" s="395">
        <v>7.35064063284806E-2</v>
      </c>
      <c r="L351" s="395">
        <v>0.117617568448697</v>
      </c>
      <c r="M351" s="395"/>
      <c r="N351" s="395">
        <v>5.5175326758298601E-2</v>
      </c>
      <c r="O351" s="395">
        <v>0.114985613349431</v>
      </c>
      <c r="P351" s="395">
        <v>0.10368596318675299</v>
      </c>
      <c r="Q351" s="395">
        <v>0.100786604142361</v>
      </c>
      <c r="R351" s="395"/>
      <c r="S351" s="395">
        <v>9.3294823055395895E-2</v>
      </c>
      <c r="T351" s="395">
        <v>9.0119865127396406E-2</v>
      </c>
      <c r="U351" s="395">
        <v>8.7361219309631505E-2</v>
      </c>
      <c r="V351" s="395">
        <v>7.1680866822001907E-2</v>
      </c>
      <c r="W351" s="395">
        <v>7.4967526048749303E-2</v>
      </c>
      <c r="X351" s="395">
        <v>0.120473707903475</v>
      </c>
      <c r="Y351" s="395">
        <v>4.08107542407933E-2</v>
      </c>
      <c r="Z351" s="395">
        <v>0.15704301451623701</v>
      </c>
      <c r="AA351" s="395">
        <v>0.13488742829207601</v>
      </c>
      <c r="AB351" s="395">
        <v>4.3013532578017599E-2</v>
      </c>
      <c r="AC351" s="395">
        <v>0.14836158437295</v>
      </c>
      <c r="AD351" s="395">
        <v>7.1217500279701501E-2</v>
      </c>
      <c r="AE351" s="395"/>
      <c r="AF351" s="395">
        <v>9.2614475368367297E-2</v>
      </c>
      <c r="AG351" s="395">
        <v>0.104122877634693</v>
      </c>
      <c r="AH351" s="395">
        <v>0.11442387952194399</v>
      </c>
      <c r="AI351" s="395">
        <v>7.1159366027016405E-2</v>
      </c>
      <c r="AJ351" s="395">
        <v>9.1500276698535707E-2</v>
      </c>
      <c r="AK351" s="395">
        <v>5.1602276453060703E-2</v>
      </c>
      <c r="AL351" s="395"/>
      <c r="AM351" s="395">
        <v>0.102934041356079</v>
      </c>
      <c r="AN351" s="395">
        <v>9.2293561734463805E-2</v>
      </c>
      <c r="AO351" s="395">
        <v>6.8640642427594101E-2</v>
      </c>
      <c r="AP351" s="395"/>
      <c r="AQ351" s="395">
        <v>9.8376248573309594E-2</v>
      </c>
      <c r="AR351" s="395">
        <v>8.90293975872892E-2</v>
      </c>
      <c r="AS351" s="395">
        <v>0.13893430101707899</v>
      </c>
    </row>
    <row r="352" spans="2:45" x14ac:dyDescent="0.25">
      <c r="B352" t="s">
        <v>262</v>
      </c>
      <c r="C352" s="395">
        <v>6.4561837496591806E-2</v>
      </c>
      <c r="D352" s="395">
        <v>6.4015063028622102E-2</v>
      </c>
      <c r="E352" s="395">
        <v>6.5858939505161099E-2</v>
      </c>
      <c r="F352" s="395"/>
      <c r="G352" s="395">
        <v>6.8044183703499406E-2</v>
      </c>
      <c r="H352" s="395">
        <v>8.7369989556427594E-2</v>
      </c>
      <c r="I352" s="395">
        <v>6.6975972110301596E-2</v>
      </c>
      <c r="J352" s="395">
        <v>7.0385330766967999E-2</v>
      </c>
      <c r="K352" s="395">
        <v>4.21887093247705E-2</v>
      </c>
      <c r="L352" s="395">
        <v>5.1836232305956E-2</v>
      </c>
      <c r="M352" s="395"/>
      <c r="N352" s="395">
        <v>6.1384995685075501E-2</v>
      </c>
      <c r="O352" s="395">
        <v>5.8763980521031503E-2</v>
      </c>
      <c r="P352" s="395">
        <v>8.6584733854792706E-2</v>
      </c>
      <c r="Q352" s="395">
        <v>5.5710842492357797E-2</v>
      </c>
      <c r="R352" s="395"/>
      <c r="S352" s="395">
        <v>6.6285149521927197E-2</v>
      </c>
      <c r="T352" s="395">
        <v>7.0357951181048803E-2</v>
      </c>
      <c r="U352" s="395">
        <v>6.1778916175700298E-2</v>
      </c>
      <c r="V352" s="395">
        <v>4.3942318606818298E-2</v>
      </c>
      <c r="W352" s="395">
        <v>3.4336825673792801E-2</v>
      </c>
      <c r="X352" s="395">
        <v>9.2521070218512996E-2</v>
      </c>
      <c r="Y352" s="395">
        <v>3.5519356503070303E-2</v>
      </c>
      <c r="Z352" s="395">
        <v>7.3041129176738995E-2</v>
      </c>
      <c r="AA352" s="395">
        <v>8.77163504798672E-2</v>
      </c>
      <c r="AB352" s="395">
        <v>3.0101831664777399E-2</v>
      </c>
      <c r="AC352" s="395">
        <v>0.113231666462935</v>
      </c>
      <c r="AD352" s="395">
        <v>8.2649684178233596E-2</v>
      </c>
      <c r="AE352" s="395"/>
      <c r="AF352" s="395">
        <v>6.9899554654649906E-2</v>
      </c>
      <c r="AG352" s="395">
        <v>5.23734086631285E-2</v>
      </c>
      <c r="AH352" s="395">
        <v>6.9184848233968504E-2</v>
      </c>
      <c r="AI352" s="395">
        <v>5.9932980172141097E-2</v>
      </c>
      <c r="AJ352" s="395">
        <v>8.6574117579526003E-2</v>
      </c>
      <c r="AK352" s="395">
        <v>6.7805196484503297E-2</v>
      </c>
      <c r="AL352" s="395"/>
      <c r="AM352" s="395">
        <v>6.1961523441597798E-2</v>
      </c>
      <c r="AN352" s="395">
        <v>7.3213471537490193E-2</v>
      </c>
      <c r="AO352" s="395">
        <v>4.5630162431170497E-2</v>
      </c>
      <c r="AP352" s="395"/>
      <c r="AQ352" s="395">
        <v>7.6893333864343494E-2</v>
      </c>
      <c r="AR352" s="395">
        <v>7.2884034340111897E-2</v>
      </c>
      <c r="AS352" s="395">
        <v>2.89729524830502E-2</v>
      </c>
    </row>
    <row r="353" spans="2:45" x14ac:dyDescent="0.25">
      <c r="B353" t="s">
        <v>263</v>
      </c>
      <c r="C353" s="395">
        <v>2.5457154207368899E-2</v>
      </c>
      <c r="D353" s="395">
        <v>1.8198612081685901E-2</v>
      </c>
      <c r="E353" s="395">
        <v>3.2845859002563503E-2</v>
      </c>
      <c r="F353" s="395"/>
      <c r="G353" s="395">
        <v>1.8671457638660099E-2</v>
      </c>
      <c r="H353" s="395">
        <v>3.3916012692094703E-2</v>
      </c>
      <c r="I353" s="395">
        <v>3.0892231892946501E-2</v>
      </c>
      <c r="J353" s="395">
        <v>2.38248715249922E-2</v>
      </c>
      <c r="K353" s="395">
        <v>3.4325926610493801E-2</v>
      </c>
      <c r="L353" s="395">
        <v>1.4047351538038899E-2</v>
      </c>
      <c r="M353" s="395"/>
      <c r="N353" s="395">
        <v>3.1363095843928601E-2</v>
      </c>
      <c r="O353" s="395">
        <v>2.1961741179200901E-2</v>
      </c>
      <c r="P353" s="395">
        <v>2.4558007280282901E-2</v>
      </c>
      <c r="Q353" s="395">
        <v>2.39186844314364E-2</v>
      </c>
      <c r="R353" s="395"/>
      <c r="S353" s="395">
        <v>3.9240736501376501E-2</v>
      </c>
      <c r="T353" s="395">
        <v>2.2052328160260599E-2</v>
      </c>
      <c r="U353" s="395">
        <v>3.4948330379246002E-2</v>
      </c>
      <c r="V353" s="395">
        <v>3.2051756643543101E-2</v>
      </c>
      <c r="W353" s="395">
        <v>8.6474757676874597E-2</v>
      </c>
      <c r="X353" s="395">
        <v>1.21856455117338E-2</v>
      </c>
      <c r="Y353" s="395">
        <v>1.08696186512982E-2</v>
      </c>
      <c r="Z353" s="395">
        <v>0</v>
      </c>
      <c r="AA353" s="395">
        <v>8.4037758509030499E-3</v>
      </c>
      <c r="AB353" s="395">
        <v>1.5085873991880499E-2</v>
      </c>
      <c r="AC353" s="395">
        <v>2.1146972703005099E-2</v>
      </c>
      <c r="AD353" s="395">
        <v>0</v>
      </c>
      <c r="AE353" s="395"/>
      <c r="AF353" s="395">
        <v>1.36586165156325E-2</v>
      </c>
      <c r="AG353" s="395">
        <v>3.0840518310235199E-2</v>
      </c>
      <c r="AH353" s="395">
        <v>3.3973263999741599E-2</v>
      </c>
      <c r="AI353" s="395">
        <v>3.1307659074351402E-2</v>
      </c>
      <c r="AJ353" s="395">
        <v>2.6313210464224499E-2</v>
      </c>
      <c r="AK353" s="395">
        <v>0</v>
      </c>
      <c r="AL353" s="395"/>
      <c r="AM353" s="395">
        <v>2.9127091610643401E-2</v>
      </c>
      <c r="AN353" s="395">
        <v>2.4532253323667701E-2</v>
      </c>
      <c r="AO353" s="395">
        <v>2.6549709589078201E-2</v>
      </c>
      <c r="AP353" s="395"/>
      <c r="AQ353" s="395">
        <v>1.5769180380348202E-2</v>
      </c>
      <c r="AR353" s="395">
        <v>2.94061017239831E-2</v>
      </c>
      <c r="AS353" s="395">
        <v>9.2210403589530296E-2</v>
      </c>
    </row>
    <row r="354" spans="2:45" x14ac:dyDescent="0.25">
      <c r="B354" t="s">
        <v>271</v>
      </c>
      <c r="C354" s="395">
        <v>2.7743349176651898E-2</v>
      </c>
      <c r="D354" s="395">
        <v>2.7730608561489501E-2</v>
      </c>
      <c r="E354" s="395">
        <v>2.8083746667420601E-2</v>
      </c>
      <c r="F354" s="395"/>
      <c r="G354" s="395">
        <v>0</v>
      </c>
      <c r="H354" s="395">
        <v>5.5241240617569201E-2</v>
      </c>
      <c r="I354" s="395">
        <v>2.6626617388878199E-2</v>
      </c>
      <c r="J354" s="395">
        <v>1.1234654636984099E-2</v>
      </c>
      <c r="K354" s="395">
        <v>3.3945388569420899E-2</v>
      </c>
      <c r="L354" s="395">
        <v>3.37063056765943E-2</v>
      </c>
      <c r="M354" s="395"/>
      <c r="N354" s="395">
        <v>3.4572002274776401E-2</v>
      </c>
      <c r="O354" s="395">
        <v>3.3027204859525303E-2</v>
      </c>
      <c r="P354" s="395">
        <v>1.42966570801451E-2</v>
      </c>
      <c r="Q354" s="395">
        <v>2.71525397897888E-2</v>
      </c>
      <c r="R354" s="395"/>
      <c r="S354" s="395">
        <v>1.9009566194772801E-2</v>
      </c>
      <c r="T354" s="395">
        <v>2.0698505459209801E-2</v>
      </c>
      <c r="U354" s="395">
        <v>3.2265990839847901E-2</v>
      </c>
      <c r="V354" s="395">
        <v>3.2408094874467601E-2</v>
      </c>
      <c r="W354" s="395">
        <v>1.50332169794911E-2</v>
      </c>
      <c r="X354" s="395">
        <v>1.2558223872736401E-2</v>
      </c>
      <c r="Y354" s="395">
        <v>4.8047533906791E-2</v>
      </c>
      <c r="Z354" s="395">
        <v>0</v>
      </c>
      <c r="AA354" s="395">
        <v>5.3938315537802199E-2</v>
      </c>
      <c r="AB354" s="395">
        <v>3.29660913845942E-2</v>
      </c>
      <c r="AC354" s="395">
        <v>4.1798120863468902E-2</v>
      </c>
      <c r="AD354" s="395">
        <v>0</v>
      </c>
      <c r="AE354" s="395"/>
      <c r="AF354" s="395">
        <v>2.2346415983148099E-2</v>
      </c>
      <c r="AG354" s="395">
        <v>4.1091575502611999E-2</v>
      </c>
      <c r="AH354" s="395">
        <v>2.67616646076335E-2</v>
      </c>
      <c r="AI354" s="395">
        <v>1.44121911613994E-2</v>
      </c>
      <c r="AJ354" s="395">
        <v>3.3210225325141597E-2</v>
      </c>
      <c r="AK354" s="395">
        <v>1.6730018923197601E-2</v>
      </c>
      <c r="AL354" s="395"/>
      <c r="AM354" s="395">
        <v>3.3971877051771203E-2</v>
      </c>
      <c r="AN354" s="395">
        <v>2.7517976057627999E-2</v>
      </c>
      <c r="AO354" s="395">
        <v>1.7451316303557101E-2</v>
      </c>
      <c r="AP354" s="395"/>
      <c r="AQ354" s="395">
        <v>3.6804932067877397E-2</v>
      </c>
      <c r="AR354" s="395">
        <v>2.0363476921993001E-2</v>
      </c>
      <c r="AS354" s="395">
        <v>0</v>
      </c>
    </row>
    <row r="355" spans="2:45" x14ac:dyDescent="0.25">
      <c r="B355" t="s">
        <v>265</v>
      </c>
      <c r="C355" s="395">
        <v>0.52748963747392597</v>
      </c>
      <c r="D355" s="395">
        <v>0.54308266942494299</v>
      </c>
      <c r="E355" s="395">
        <v>0.51045376872299197</v>
      </c>
      <c r="F355" s="395"/>
      <c r="G355" s="395">
        <v>0.57732063701129599</v>
      </c>
      <c r="H355" s="395">
        <v>0.489791733386925</v>
      </c>
      <c r="I355" s="395">
        <v>0.563843465222159</v>
      </c>
      <c r="J355" s="395">
        <v>0.497881603032655</v>
      </c>
      <c r="K355" s="395">
        <v>0.53742822907367505</v>
      </c>
      <c r="L355" s="395">
        <v>0.51315928303143599</v>
      </c>
      <c r="M355" s="395"/>
      <c r="N355" s="395">
        <v>0.59321395021441503</v>
      </c>
      <c r="O355" s="395">
        <v>0.52217532404731004</v>
      </c>
      <c r="P355" s="395">
        <v>0.47491062318813199</v>
      </c>
      <c r="Q355" s="395">
        <v>0.50496948449605905</v>
      </c>
      <c r="R355" s="395"/>
      <c r="S355" s="395">
        <v>0.45980582528682601</v>
      </c>
      <c r="T355" s="395">
        <v>0.55710469773746696</v>
      </c>
      <c r="U355" s="395">
        <v>0.52908226311888795</v>
      </c>
      <c r="V355" s="395">
        <v>0.59706531668217599</v>
      </c>
      <c r="W355" s="395">
        <v>0.56158248321737503</v>
      </c>
      <c r="X355" s="395">
        <v>0.49828223667552302</v>
      </c>
      <c r="Y355" s="395">
        <v>0.62823622256198597</v>
      </c>
      <c r="Z355" s="395">
        <v>0.50034937470831997</v>
      </c>
      <c r="AA355" s="395">
        <v>0.42692343968841301</v>
      </c>
      <c r="AB355" s="395">
        <v>0.53978211120293096</v>
      </c>
      <c r="AC355" s="395">
        <v>0.55971516815944899</v>
      </c>
      <c r="AD355" s="395">
        <v>0.55307295998919503</v>
      </c>
      <c r="AE355" s="395"/>
      <c r="AF355" s="395">
        <v>0.48671107648168199</v>
      </c>
      <c r="AG355" s="395">
        <v>0.54565166747728899</v>
      </c>
      <c r="AH355" s="395">
        <v>0.49103586858222997</v>
      </c>
      <c r="AI355" s="395">
        <v>0.55164507355009196</v>
      </c>
      <c r="AJ355" s="395">
        <v>0.52339618062304605</v>
      </c>
      <c r="AK355" s="395">
        <v>0.59764428367251599</v>
      </c>
      <c r="AL355" s="395"/>
      <c r="AM355" s="395">
        <v>0.530315649176893</v>
      </c>
      <c r="AN355" s="395">
        <v>0.50829811255022705</v>
      </c>
      <c r="AO355" s="395">
        <v>0.52772099388022298</v>
      </c>
      <c r="AP355" s="395"/>
      <c r="AQ355" s="395">
        <v>0.52788477062262296</v>
      </c>
      <c r="AR355" s="395">
        <v>0.49980779948304299</v>
      </c>
      <c r="AS355" s="395">
        <v>0.50190814445017395</v>
      </c>
    </row>
    <row r="356" spans="2:45" x14ac:dyDescent="0.25">
      <c r="B356" t="s">
        <v>266</v>
      </c>
      <c r="C356" s="396">
        <v>3.04635647018547</v>
      </c>
      <c r="D356" s="396">
        <v>3.1056122981452301</v>
      </c>
      <c r="E356" s="396">
        <v>2.98428003321653</v>
      </c>
      <c r="F356" s="396"/>
      <c r="G356" s="396">
        <v>3.1378811444246901</v>
      </c>
      <c r="H356" s="396">
        <v>3.0480091520509398</v>
      </c>
      <c r="I356" s="396">
        <v>3.2200424551921998</v>
      </c>
      <c r="J356" s="396">
        <v>2.86639863646724</v>
      </c>
      <c r="K356" s="396">
        <v>3.08378430445556</v>
      </c>
      <c r="L356" s="396">
        <v>2.9640537255382902</v>
      </c>
      <c r="M356" s="396"/>
      <c r="N356" s="396">
        <v>3.3763923658314199</v>
      </c>
      <c r="O356" s="396">
        <v>3.0413842376037499</v>
      </c>
      <c r="P356" s="396">
        <v>2.7822691969984299</v>
      </c>
      <c r="Q356" s="396">
        <v>2.9174219240608399</v>
      </c>
      <c r="R356" s="396"/>
      <c r="S356" s="396">
        <v>2.7186547228165998</v>
      </c>
      <c r="T356" s="396">
        <v>3.16531026249445</v>
      </c>
      <c r="U356" s="396">
        <v>3.0902393217526001</v>
      </c>
      <c r="V356" s="396">
        <v>3.3706797368750201</v>
      </c>
      <c r="W356" s="396">
        <v>3.2711107344318</v>
      </c>
      <c r="X356" s="396">
        <v>2.8837168637442701</v>
      </c>
      <c r="Y356" s="396">
        <v>3.4778295716379199</v>
      </c>
      <c r="Z356" s="396">
        <v>2.80487214641132</v>
      </c>
      <c r="AA356" s="396">
        <v>2.6859019173977901</v>
      </c>
      <c r="AB356" s="396">
        <v>2.9792497394362498</v>
      </c>
      <c r="AC356" s="396">
        <v>3.4040341596589601</v>
      </c>
      <c r="AD356" s="396">
        <v>3.0018816685821399</v>
      </c>
      <c r="AE356" s="396"/>
      <c r="AF356" s="396">
        <v>2.7963304805655702</v>
      </c>
      <c r="AG356" s="396">
        <v>3.19401588928856</v>
      </c>
      <c r="AH356" s="396">
        <v>2.9169393693307901</v>
      </c>
      <c r="AI356" s="396">
        <v>3.10082243599041</v>
      </c>
      <c r="AJ356" s="396">
        <v>3.0934099476660601</v>
      </c>
      <c r="AK356" s="396">
        <v>3.2423541634774402</v>
      </c>
      <c r="AL356" s="396"/>
      <c r="AM356" s="396">
        <v>3.1017041171627602</v>
      </c>
      <c r="AN356" s="396">
        <v>2.9638797317621002</v>
      </c>
      <c r="AO356" s="396">
        <v>2.94796033067251</v>
      </c>
      <c r="AP356" s="396"/>
      <c r="AQ356" s="396">
        <v>3.0861140388276702</v>
      </c>
      <c r="AR356" s="396">
        <v>2.9035086765426499</v>
      </c>
      <c r="AS356" s="396">
        <v>2.9830521390026399</v>
      </c>
    </row>
    <row r="357" spans="2:45" x14ac:dyDescent="0.25">
      <c r="B357" t="s">
        <v>267</v>
      </c>
      <c r="C357" s="396">
        <v>4.9355592708299296</v>
      </c>
      <c r="D357" s="396">
        <v>4.9023508286409596</v>
      </c>
      <c r="E357" s="396">
        <v>4.9630539135881202</v>
      </c>
      <c r="F357" s="396"/>
      <c r="G357" s="396">
        <v>5.1227036617949704</v>
      </c>
      <c r="H357" s="396">
        <v>4.6213278492205596</v>
      </c>
      <c r="I357" s="396">
        <v>4.7952705645491003</v>
      </c>
      <c r="J357" s="396">
        <v>5.0560668701310698</v>
      </c>
      <c r="K357" s="396">
        <v>5.0561601827443399</v>
      </c>
      <c r="L357" s="396">
        <v>5.0580288409167498</v>
      </c>
      <c r="M357" s="396"/>
      <c r="N357" s="396">
        <v>4.58343423816968</v>
      </c>
      <c r="O357" s="396">
        <v>4.8993411239444704</v>
      </c>
      <c r="P357" s="396">
        <v>5.0545122281302204</v>
      </c>
      <c r="Q357" s="396">
        <v>5.1065701008421502</v>
      </c>
      <c r="R357" s="396"/>
      <c r="S357" s="396">
        <v>5.1563873621855603</v>
      </c>
      <c r="T357" s="396">
        <v>4.8455198357493501</v>
      </c>
      <c r="U357" s="396">
        <v>4.9040457955741097</v>
      </c>
      <c r="V357" s="396">
        <v>4.6715020761308796</v>
      </c>
      <c r="W357" s="396">
        <v>4.6358088453560402</v>
      </c>
      <c r="X357" s="396">
        <v>4.9979258565086999</v>
      </c>
      <c r="Y357" s="396">
        <v>4.71907070917859</v>
      </c>
      <c r="Z357" s="396">
        <v>5.2178999947476097</v>
      </c>
      <c r="AA357" s="396">
        <v>4.9282187322789603</v>
      </c>
      <c r="AB357" s="396">
        <v>5.5100996593344203</v>
      </c>
      <c r="AC357" s="396">
        <v>3.9431278138729802</v>
      </c>
      <c r="AD357" s="396">
        <v>5.3912582407047598</v>
      </c>
      <c r="AE357" s="396"/>
      <c r="AF357" s="396">
        <v>5.2264907305946302</v>
      </c>
      <c r="AG357" s="396">
        <v>4.7044790452305598</v>
      </c>
      <c r="AH357" s="396">
        <v>4.9255279469245998</v>
      </c>
      <c r="AI357" s="396">
        <v>5.0258742634980296</v>
      </c>
      <c r="AJ357" s="396">
        <v>4.7650169939625</v>
      </c>
      <c r="AK357" s="396">
        <v>5.0996975151613899</v>
      </c>
      <c r="AL357" s="396"/>
      <c r="AM357" s="396">
        <v>4.8052378339062196</v>
      </c>
      <c r="AN357" s="396">
        <v>4.9808423638510799</v>
      </c>
      <c r="AO357" s="396">
        <v>5.3198106975985597</v>
      </c>
      <c r="AP357" s="396"/>
      <c r="AQ357" s="396">
        <v>4.8250882659831502</v>
      </c>
      <c r="AR357" s="396">
        <v>5.0510825375619</v>
      </c>
      <c r="AS357" s="396">
        <v>4.8690753845154902</v>
      </c>
    </row>
    <row r="358" spans="2:45" x14ac:dyDescent="0.25">
      <c r="C358" s="395"/>
      <c r="D358" s="395"/>
      <c r="E358" s="395"/>
      <c r="F358" s="395"/>
      <c r="G358" s="395"/>
      <c r="H358" s="395"/>
      <c r="I358" s="395"/>
      <c r="J358" s="395"/>
      <c r="K358" s="395"/>
      <c r="L358" s="395"/>
      <c r="M358" s="395"/>
      <c r="N358" s="395"/>
      <c r="O358" s="395"/>
      <c r="P358" s="395"/>
      <c r="Q358" s="395"/>
      <c r="R358" s="395"/>
      <c r="S358" s="395"/>
      <c r="T358" s="395"/>
      <c r="U358" s="395"/>
      <c r="V358" s="395"/>
      <c r="W358" s="395"/>
      <c r="X358" s="395"/>
      <c r="Y358" s="395"/>
      <c r="Z358" s="395"/>
      <c r="AA358" s="395"/>
      <c r="AB358" s="395"/>
      <c r="AC358" s="395"/>
      <c r="AD358" s="395"/>
      <c r="AE358" s="395"/>
      <c r="AF358" s="395"/>
      <c r="AG358" s="395"/>
      <c r="AH358" s="395"/>
      <c r="AI358" s="395"/>
      <c r="AJ358" s="395"/>
      <c r="AK358" s="395"/>
      <c r="AL358" s="395"/>
      <c r="AM358" s="395"/>
      <c r="AN358" s="395"/>
      <c r="AO358" s="395"/>
      <c r="AP358" s="395"/>
      <c r="AQ358" s="395"/>
      <c r="AR358" s="395"/>
      <c r="AS358" s="395"/>
    </row>
    <row r="359" spans="2:45" x14ac:dyDescent="0.25">
      <c r="B359" s="2" t="s">
        <v>278</v>
      </c>
      <c r="C359" s="395"/>
      <c r="D359" s="395"/>
      <c r="E359" s="395"/>
      <c r="F359" s="395"/>
      <c r="G359" s="395"/>
      <c r="H359" s="395"/>
      <c r="I359" s="395"/>
      <c r="J359" s="395"/>
      <c r="K359" s="395"/>
      <c r="L359" s="395"/>
      <c r="M359" s="395"/>
      <c r="N359" s="395"/>
      <c r="O359" s="395"/>
      <c r="P359" s="395"/>
      <c r="Q359" s="395"/>
      <c r="R359" s="395"/>
      <c r="S359" s="395"/>
      <c r="T359" s="395"/>
      <c r="U359" s="395"/>
      <c r="V359" s="395"/>
      <c r="W359" s="395"/>
      <c r="X359" s="395"/>
      <c r="Y359" s="395"/>
      <c r="Z359" s="395"/>
      <c r="AA359" s="395"/>
      <c r="AB359" s="395"/>
      <c r="AC359" s="395"/>
      <c r="AD359" s="395"/>
      <c r="AE359" s="395"/>
      <c r="AF359" s="395"/>
      <c r="AG359" s="395"/>
      <c r="AH359" s="395"/>
      <c r="AI359" s="395"/>
      <c r="AJ359" s="395"/>
      <c r="AK359" s="395"/>
      <c r="AL359" s="395"/>
      <c r="AM359" s="395"/>
      <c r="AN359" s="395"/>
      <c r="AO359" s="395"/>
      <c r="AP359" s="395"/>
      <c r="AQ359" s="395"/>
      <c r="AR359" s="395"/>
      <c r="AS359" s="395"/>
    </row>
    <row r="360" spans="2:45" x14ac:dyDescent="0.25">
      <c r="B360" s="394" t="s">
        <v>68</v>
      </c>
      <c r="C360" s="395"/>
      <c r="D360" s="395"/>
      <c r="E360" s="395"/>
      <c r="F360" s="395"/>
      <c r="G360" s="395"/>
      <c r="H360" s="395"/>
      <c r="I360" s="395"/>
      <c r="J360" s="395"/>
      <c r="K360" s="395"/>
      <c r="L360" s="395"/>
      <c r="M360" s="395"/>
      <c r="N360" s="395"/>
      <c r="O360" s="395"/>
      <c r="P360" s="395"/>
      <c r="Q360" s="395"/>
      <c r="R360" s="395"/>
      <c r="S360" s="395"/>
      <c r="T360" s="395"/>
      <c r="U360" s="395"/>
      <c r="V360" s="395"/>
      <c r="W360" s="395"/>
      <c r="X360" s="395"/>
      <c r="Y360" s="395"/>
      <c r="Z360" s="395"/>
      <c r="AA360" s="395"/>
      <c r="AB360" s="395"/>
      <c r="AC360" s="395"/>
      <c r="AD360" s="395"/>
      <c r="AE360" s="395"/>
      <c r="AF360" s="395"/>
      <c r="AG360" s="395"/>
      <c r="AH360" s="395"/>
      <c r="AI360" s="395"/>
      <c r="AJ360" s="395"/>
      <c r="AK360" s="395"/>
      <c r="AL360" s="395"/>
      <c r="AM360" s="395"/>
      <c r="AN360" s="395"/>
      <c r="AO360" s="395"/>
      <c r="AP360" s="395"/>
      <c r="AQ360" s="395"/>
      <c r="AR360" s="395"/>
      <c r="AS360" s="395"/>
    </row>
    <row r="361" spans="2:45" x14ac:dyDescent="0.25">
      <c r="B361" t="s">
        <v>270</v>
      </c>
      <c r="C361" s="395">
        <v>5.4240502139294301E-2</v>
      </c>
      <c r="D361" s="395">
        <v>4.7010692637726302E-2</v>
      </c>
      <c r="E361" s="395">
        <v>6.1941400827794403E-2</v>
      </c>
      <c r="F361" s="395"/>
      <c r="G361" s="395">
        <v>3.8524623987685698E-2</v>
      </c>
      <c r="H361" s="395">
        <v>5.0024236884811099E-2</v>
      </c>
      <c r="I361" s="395">
        <v>4.6718649878439003E-2</v>
      </c>
      <c r="J361" s="395">
        <v>4.37098069374183E-2</v>
      </c>
      <c r="K361" s="395">
        <v>0.11178508919562601</v>
      </c>
      <c r="L361" s="395">
        <v>4.42767487244373E-2</v>
      </c>
      <c r="M361" s="395"/>
      <c r="N361" s="395">
        <v>8.6473612584642895E-2</v>
      </c>
      <c r="O361" s="395">
        <v>5.5192553334598202E-2</v>
      </c>
      <c r="P361" s="395">
        <v>3.6593850924572499E-2</v>
      </c>
      <c r="Q361" s="395">
        <v>2.7310039735713901E-2</v>
      </c>
      <c r="R361" s="395"/>
      <c r="S361" s="395">
        <v>4.0802627331542697E-2</v>
      </c>
      <c r="T361" s="395">
        <v>5.4953262597623197E-2</v>
      </c>
      <c r="U361" s="395">
        <v>8.2677362803922003E-2</v>
      </c>
      <c r="V361" s="395">
        <v>7.0214595701063004E-2</v>
      </c>
      <c r="W361" s="395">
        <v>2.8408189347306802E-2</v>
      </c>
      <c r="X361" s="395">
        <v>7.1712799759992604E-2</v>
      </c>
      <c r="Y361" s="395">
        <v>0.11448426163189</v>
      </c>
      <c r="Z361" s="395">
        <v>2.70567118008463E-2</v>
      </c>
      <c r="AA361" s="395">
        <v>2.5464858538844001E-2</v>
      </c>
      <c r="AB361" s="395">
        <v>4.2030726740190302E-2</v>
      </c>
      <c r="AC361" s="395">
        <v>2.2622954130298498E-2</v>
      </c>
      <c r="AD361" s="395">
        <v>6.9161671235354799E-2</v>
      </c>
      <c r="AE361" s="395"/>
      <c r="AF361" s="395">
        <v>3.9791325733510602E-2</v>
      </c>
      <c r="AG361" s="395">
        <v>5.8357500897691802E-2</v>
      </c>
      <c r="AH361" s="395">
        <v>4.4981626638172699E-2</v>
      </c>
      <c r="AI361" s="395">
        <v>3.75774177831956E-2</v>
      </c>
      <c r="AJ361" s="395">
        <v>8.0686700094362102E-2</v>
      </c>
      <c r="AK361" s="395">
        <v>0.108014781104785</v>
      </c>
      <c r="AL361" s="395"/>
      <c r="AM361" s="395">
        <v>6.0252078600839899E-2</v>
      </c>
      <c r="AN361" s="395">
        <v>4.8175619600129699E-2</v>
      </c>
      <c r="AO361" s="395">
        <v>5.1463653367839597E-2</v>
      </c>
      <c r="AP361" s="395"/>
      <c r="AQ361" s="395">
        <v>6.5671154687442307E-2</v>
      </c>
      <c r="AR361" s="395">
        <v>5.12495277263319E-2</v>
      </c>
      <c r="AS361" s="395">
        <v>7.8468826959061794E-2</v>
      </c>
    </row>
    <row r="362" spans="2:45" x14ac:dyDescent="0.25">
      <c r="B362" t="s">
        <v>261</v>
      </c>
      <c r="C362" s="395">
        <v>9.4620879888275097E-2</v>
      </c>
      <c r="D362" s="395">
        <v>8.2280503689262596E-2</v>
      </c>
      <c r="E362" s="395">
        <v>0.105767793303571</v>
      </c>
      <c r="F362" s="395"/>
      <c r="G362" s="395">
        <v>9.3397380795098697E-2</v>
      </c>
      <c r="H362" s="395">
        <v>6.8192563416572302E-2</v>
      </c>
      <c r="I362" s="395">
        <v>8.5953534489777397E-2</v>
      </c>
      <c r="J362" s="395">
        <v>0.103994885903155</v>
      </c>
      <c r="K362" s="395">
        <v>0.105485891987075</v>
      </c>
      <c r="L362" s="395">
        <v>0.109297059706738</v>
      </c>
      <c r="M362" s="395"/>
      <c r="N362" s="395">
        <v>0.12502238061909701</v>
      </c>
      <c r="O362" s="395">
        <v>0.115513350023858</v>
      </c>
      <c r="P362" s="395">
        <v>6.5803672427086998E-2</v>
      </c>
      <c r="Q362" s="395">
        <v>6.70424803999915E-2</v>
      </c>
      <c r="R362" s="395"/>
      <c r="S362" s="395">
        <v>5.3569785042055798E-2</v>
      </c>
      <c r="T362" s="395">
        <v>0.12604691897186601</v>
      </c>
      <c r="U362" s="395">
        <v>4.7452954523747301E-2</v>
      </c>
      <c r="V362" s="395">
        <v>9.2148239156497003E-2</v>
      </c>
      <c r="W362" s="395">
        <v>9.7814306561097394E-2</v>
      </c>
      <c r="X362" s="395">
        <v>6.22535605094151E-2</v>
      </c>
      <c r="Y362" s="395">
        <v>0.13405445728808399</v>
      </c>
      <c r="Z362" s="395">
        <v>9.9916505391045601E-2</v>
      </c>
      <c r="AA362" s="395">
        <v>0.120409500128067</v>
      </c>
      <c r="AB362" s="395">
        <v>9.8073438674752406E-2</v>
      </c>
      <c r="AC362" s="395">
        <v>3.9074470864874103E-2</v>
      </c>
      <c r="AD362" s="395">
        <v>0.24204621222483499</v>
      </c>
      <c r="AE362" s="395"/>
      <c r="AF362" s="395">
        <v>9.2198814084580694E-2</v>
      </c>
      <c r="AG362" s="395">
        <v>0.100001022431918</v>
      </c>
      <c r="AH362" s="395">
        <v>7.9304326452962898E-2</v>
      </c>
      <c r="AI362" s="395">
        <v>7.3016527904455397E-2</v>
      </c>
      <c r="AJ362" s="395">
        <v>0.15363207195360401</v>
      </c>
      <c r="AK362" s="395">
        <v>7.6097567983037503E-2</v>
      </c>
      <c r="AL362" s="395"/>
      <c r="AM362" s="395">
        <v>7.2820622710094499E-2</v>
      </c>
      <c r="AN362" s="395">
        <v>0.118172611330618</v>
      </c>
      <c r="AO362" s="395">
        <v>8.7599734857946102E-2</v>
      </c>
      <c r="AP362" s="395"/>
      <c r="AQ362" s="395">
        <v>7.0944466804672202E-2</v>
      </c>
      <c r="AR362" s="395">
        <v>0.11571765473896301</v>
      </c>
      <c r="AS362" s="395">
        <v>6.2073452738314203E-2</v>
      </c>
    </row>
    <row r="363" spans="2:45" x14ac:dyDescent="0.25">
      <c r="B363" t="s">
        <v>262</v>
      </c>
      <c r="C363" s="395">
        <v>8.2484276543436402E-2</v>
      </c>
      <c r="D363" s="395">
        <v>7.3217601726231499E-2</v>
      </c>
      <c r="E363" s="395">
        <v>9.0423394873752394E-2</v>
      </c>
      <c r="F363" s="395"/>
      <c r="G363" s="395">
        <v>6.5918180354989295E-2</v>
      </c>
      <c r="H363" s="395">
        <v>7.7252193443646602E-2</v>
      </c>
      <c r="I363" s="395">
        <v>6.07992622683921E-2</v>
      </c>
      <c r="J363" s="395">
        <v>8.4399918421735998E-2</v>
      </c>
      <c r="K363" s="395">
        <v>7.6313281659889404E-2</v>
      </c>
      <c r="L363" s="395">
        <v>0.117856755324022</v>
      </c>
      <c r="M363" s="395"/>
      <c r="N363" s="395">
        <v>9.6388995078888498E-2</v>
      </c>
      <c r="O363" s="395">
        <v>0.104921210837359</v>
      </c>
      <c r="P363" s="395">
        <v>6.1940314683669E-2</v>
      </c>
      <c r="Q363" s="395">
        <v>6.3606713971048501E-2</v>
      </c>
      <c r="R363" s="395"/>
      <c r="S363" s="395">
        <v>9.3755943043781001E-2</v>
      </c>
      <c r="T363" s="395">
        <v>8.0021043760092406E-2</v>
      </c>
      <c r="U363" s="395">
        <v>0.13217228002762699</v>
      </c>
      <c r="V363" s="395">
        <v>7.2817093738825805E-2</v>
      </c>
      <c r="W363" s="395">
        <v>2.65951190414308E-2</v>
      </c>
      <c r="X363" s="395">
        <v>7.6052428653829898E-2</v>
      </c>
      <c r="Y363" s="395">
        <v>7.1507214892539306E-2</v>
      </c>
      <c r="Z363" s="395">
        <v>2.19163297941114E-2</v>
      </c>
      <c r="AA363" s="395">
        <v>4.5497704022174602E-2</v>
      </c>
      <c r="AB363" s="395">
        <v>0.12548739855177801</v>
      </c>
      <c r="AC363" s="395">
        <v>0.149363204393899</v>
      </c>
      <c r="AD363" s="395">
        <v>0.100199837833164</v>
      </c>
      <c r="AE363" s="395"/>
      <c r="AF363" s="395">
        <v>5.7677280355560002E-2</v>
      </c>
      <c r="AG363" s="395">
        <v>8.2481990359198107E-2</v>
      </c>
      <c r="AH363" s="395">
        <v>6.6302201395947002E-2</v>
      </c>
      <c r="AI363" s="395">
        <v>0.111829971847137</v>
      </c>
      <c r="AJ363" s="395">
        <v>7.3783896695036003E-2</v>
      </c>
      <c r="AK363" s="395">
        <v>0.12867172924328499</v>
      </c>
      <c r="AL363" s="395"/>
      <c r="AM363" s="395">
        <v>7.3892987359046994E-2</v>
      </c>
      <c r="AN363" s="395">
        <v>0.101094537189398</v>
      </c>
      <c r="AO363" s="395">
        <v>6.4336530770549002E-2</v>
      </c>
      <c r="AP363" s="395"/>
      <c r="AQ363" s="395">
        <v>8.3720935546983899E-2</v>
      </c>
      <c r="AR363" s="395">
        <v>8.7978802072599005E-2</v>
      </c>
      <c r="AS363" s="395">
        <v>0.14651693304183599</v>
      </c>
    </row>
    <row r="364" spans="2:45" x14ac:dyDescent="0.25">
      <c r="B364" t="s">
        <v>263</v>
      </c>
      <c r="C364" s="395">
        <v>5.9297729068519503E-2</v>
      </c>
      <c r="D364" s="395">
        <v>4.7404163076655702E-2</v>
      </c>
      <c r="E364" s="395">
        <v>7.1612443965030498E-2</v>
      </c>
      <c r="F364" s="395"/>
      <c r="G364" s="395">
        <v>7.4555780291206603E-2</v>
      </c>
      <c r="H364" s="395">
        <v>3.3105812020282302E-2</v>
      </c>
      <c r="I364" s="395">
        <v>5.23790346712018E-2</v>
      </c>
      <c r="J364" s="395">
        <v>7.6991901630542398E-2</v>
      </c>
      <c r="K364" s="395">
        <v>6.5979390469574697E-2</v>
      </c>
      <c r="L364" s="395">
        <v>5.7491639839312103E-2</v>
      </c>
      <c r="M364" s="395"/>
      <c r="N364" s="395">
        <v>7.2296983001889303E-2</v>
      </c>
      <c r="O364" s="395">
        <v>5.5506106067823302E-2</v>
      </c>
      <c r="P364" s="395">
        <v>5.0101953302208103E-2</v>
      </c>
      <c r="Q364" s="395">
        <v>5.4127777451931799E-2</v>
      </c>
      <c r="R364" s="395"/>
      <c r="S364" s="395">
        <v>6.1207269744539897E-2</v>
      </c>
      <c r="T364" s="395">
        <v>6.4335155213094505E-2</v>
      </c>
      <c r="U364" s="395">
        <v>4.4687039970188899E-2</v>
      </c>
      <c r="V364" s="395">
        <v>4.2372562897998803E-2</v>
      </c>
      <c r="W364" s="395">
        <v>8.4190843020817197E-2</v>
      </c>
      <c r="X364" s="395">
        <v>7.9846037615814297E-2</v>
      </c>
      <c r="Y364" s="395">
        <v>5.8697436349271999E-2</v>
      </c>
      <c r="Z364" s="395">
        <v>0.101761843641845</v>
      </c>
      <c r="AA364" s="395">
        <v>5.0263777490426299E-2</v>
      </c>
      <c r="AB364" s="395">
        <v>2.9090288488214801E-2</v>
      </c>
      <c r="AC364" s="395">
        <v>7.4532402637043096E-2</v>
      </c>
      <c r="AD364" s="395">
        <v>3.4085329959706402E-2</v>
      </c>
      <c r="AE364" s="395"/>
      <c r="AF364" s="395">
        <v>3.2992230226250099E-2</v>
      </c>
      <c r="AG364" s="395">
        <v>4.4789949960748601E-2</v>
      </c>
      <c r="AH364" s="395">
        <v>7.1657897107669496E-2</v>
      </c>
      <c r="AI364" s="395">
        <v>7.8552685214932999E-2</v>
      </c>
      <c r="AJ364" s="395">
        <v>7.97819651754582E-2</v>
      </c>
      <c r="AK364" s="395">
        <v>8.8915932457532904E-2</v>
      </c>
      <c r="AL364" s="395"/>
      <c r="AM364" s="395">
        <v>6.7008659696893805E-2</v>
      </c>
      <c r="AN364" s="395">
        <v>5.65972240941401E-2</v>
      </c>
      <c r="AO364" s="395">
        <v>4.3536884166859503E-2</v>
      </c>
      <c r="AP364" s="395"/>
      <c r="AQ364" s="395">
        <v>6.8922038160952298E-2</v>
      </c>
      <c r="AR364" s="395">
        <v>6.1477605467228497E-2</v>
      </c>
      <c r="AS364" s="395">
        <v>0</v>
      </c>
    </row>
    <row r="365" spans="2:45" x14ac:dyDescent="0.25">
      <c r="B365" t="s">
        <v>271</v>
      </c>
      <c r="C365" s="395">
        <v>4.0887868845376103E-2</v>
      </c>
      <c r="D365" s="395">
        <v>5.4543305086449903E-2</v>
      </c>
      <c r="E365" s="395">
        <v>2.8037037409229099E-2</v>
      </c>
      <c r="F365" s="395"/>
      <c r="G365" s="395">
        <v>2.1646359576277901E-2</v>
      </c>
      <c r="H365" s="395">
        <v>2.8917818965756702E-2</v>
      </c>
      <c r="I365" s="395">
        <v>7.5097791062126398E-2</v>
      </c>
      <c r="J365" s="395">
        <v>4.7568327398533998E-2</v>
      </c>
      <c r="K365" s="395">
        <v>2.7152481053420399E-2</v>
      </c>
      <c r="L365" s="395">
        <v>3.9744423944985702E-2</v>
      </c>
      <c r="M365" s="395"/>
      <c r="N365" s="395">
        <v>4.10332953768454E-2</v>
      </c>
      <c r="O365" s="395">
        <v>3.3548949428463801E-2</v>
      </c>
      <c r="P365" s="395">
        <v>6.0815570218823202E-2</v>
      </c>
      <c r="Q365" s="395">
        <v>3.1518590192482099E-2</v>
      </c>
      <c r="R365" s="395"/>
      <c r="S365" s="395">
        <v>3.9299654046421599E-2</v>
      </c>
      <c r="T365" s="395">
        <v>4.3142071400168999E-2</v>
      </c>
      <c r="U365" s="395">
        <v>0</v>
      </c>
      <c r="V365" s="395">
        <v>2.4529915191104298E-2</v>
      </c>
      <c r="W365" s="395">
        <v>8.9358044731604899E-2</v>
      </c>
      <c r="X365" s="395">
        <v>5.6869214010016801E-2</v>
      </c>
      <c r="Y365" s="395">
        <v>0</v>
      </c>
      <c r="Z365" s="395">
        <v>7.5506767573415998E-2</v>
      </c>
      <c r="AA365" s="395">
        <v>8.1630461697706796E-2</v>
      </c>
      <c r="AB365" s="395">
        <v>3.3096162122322803E-2</v>
      </c>
      <c r="AC365" s="395">
        <v>0</v>
      </c>
      <c r="AD365" s="395">
        <v>3.7615773530447497E-2</v>
      </c>
      <c r="AE365" s="395"/>
      <c r="AF365" s="395">
        <v>2.37918817323245E-2</v>
      </c>
      <c r="AG365" s="395">
        <v>5.9025532711579599E-2</v>
      </c>
      <c r="AH365" s="395">
        <v>1.3263764999576801E-2</v>
      </c>
      <c r="AI365" s="395">
        <v>6.3430977236003105E-2</v>
      </c>
      <c r="AJ365" s="395">
        <v>2.7985494124353499E-2</v>
      </c>
      <c r="AK365" s="395">
        <v>3.3529443399740198E-2</v>
      </c>
      <c r="AL365" s="395"/>
      <c r="AM365" s="395">
        <v>4.8439717165396398E-2</v>
      </c>
      <c r="AN365" s="395">
        <v>4.1213293730862098E-2</v>
      </c>
      <c r="AO365" s="395">
        <v>1.1047869738523199E-2</v>
      </c>
      <c r="AP365" s="395"/>
      <c r="AQ365" s="395">
        <v>4.1206820751019099E-2</v>
      </c>
      <c r="AR365" s="395">
        <v>4.2656352286100298E-2</v>
      </c>
      <c r="AS365" s="395">
        <v>0</v>
      </c>
    </row>
    <row r="366" spans="2:45" x14ac:dyDescent="0.25">
      <c r="B366" t="s">
        <v>265</v>
      </c>
      <c r="C366" s="395">
        <v>0.668468743515099</v>
      </c>
      <c r="D366" s="395">
        <v>0.69554373378367396</v>
      </c>
      <c r="E366" s="395">
        <v>0.64221792962062296</v>
      </c>
      <c r="F366" s="395"/>
      <c r="G366" s="395">
        <v>0.70595767499474205</v>
      </c>
      <c r="H366" s="395">
        <v>0.74250737526893096</v>
      </c>
      <c r="I366" s="395">
        <v>0.67905172763006305</v>
      </c>
      <c r="J366" s="395">
        <v>0.64333515970861399</v>
      </c>
      <c r="K366" s="395">
        <v>0.61328386563441495</v>
      </c>
      <c r="L366" s="395">
        <v>0.63133337246050503</v>
      </c>
      <c r="M366" s="395"/>
      <c r="N366" s="395">
        <v>0.578784733338636</v>
      </c>
      <c r="O366" s="395">
        <v>0.63531783030789701</v>
      </c>
      <c r="P366" s="395">
        <v>0.72474463844364001</v>
      </c>
      <c r="Q366" s="395">
        <v>0.75639439824883203</v>
      </c>
      <c r="R366" s="395"/>
      <c r="S366" s="395">
        <v>0.71136472079165902</v>
      </c>
      <c r="T366" s="395">
        <v>0.63150154805715497</v>
      </c>
      <c r="U366" s="395">
        <v>0.69301036267451499</v>
      </c>
      <c r="V366" s="395">
        <v>0.69791759331451098</v>
      </c>
      <c r="W366" s="395">
        <v>0.67363349729774302</v>
      </c>
      <c r="X366" s="395">
        <v>0.65326595945093102</v>
      </c>
      <c r="Y366" s="395">
        <v>0.62125662983821495</v>
      </c>
      <c r="Z366" s="395">
        <v>0.67384184179873496</v>
      </c>
      <c r="AA366" s="395">
        <v>0.67673369812278095</v>
      </c>
      <c r="AB366" s="395">
        <v>0.67222198542274103</v>
      </c>
      <c r="AC366" s="395">
        <v>0.71440696797388503</v>
      </c>
      <c r="AD366" s="395">
        <v>0.51689117521649297</v>
      </c>
      <c r="AE366" s="395"/>
      <c r="AF366" s="395">
        <v>0.75354846786777396</v>
      </c>
      <c r="AG366" s="395">
        <v>0.65534400363886303</v>
      </c>
      <c r="AH366" s="395">
        <v>0.72449018340567095</v>
      </c>
      <c r="AI366" s="395">
        <v>0.63559242001427496</v>
      </c>
      <c r="AJ366" s="395">
        <v>0.58412987195718702</v>
      </c>
      <c r="AK366" s="395">
        <v>0.56477054581161901</v>
      </c>
      <c r="AL366" s="395"/>
      <c r="AM366" s="395">
        <v>0.67758593446772797</v>
      </c>
      <c r="AN366" s="395">
        <v>0.63474671405485295</v>
      </c>
      <c r="AO366" s="395">
        <v>0.742015327098282</v>
      </c>
      <c r="AP366" s="395"/>
      <c r="AQ366" s="395">
        <v>0.66953458404892996</v>
      </c>
      <c r="AR366" s="395">
        <v>0.64092005770877702</v>
      </c>
      <c r="AS366" s="395">
        <v>0.71294078726078802</v>
      </c>
    </row>
    <row r="367" spans="2:45" x14ac:dyDescent="0.25">
      <c r="B367" t="s">
        <v>266</v>
      </c>
      <c r="C367" s="396">
        <v>3.9433778131377002</v>
      </c>
      <c r="D367" s="396">
        <v>4.0668200856358601</v>
      </c>
      <c r="E367" s="396">
        <v>3.8246897126862001</v>
      </c>
      <c r="F367" s="396"/>
      <c r="G367" s="396">
        <v>4.0652748956575202</v>
      </c>
      <c r="H367" s="396">
        <v>4.1502225385723897</v>
      </c>
      <c r="I367" s="396">
        <v>4.0603389654389899</v>
      </c>
      <c r="J367" s="396">
        <v>3.9107195357754598</v>
      </c>
      <c r="K367" s="396">
        <v>3.6310798791013301</v>
      </c>
      <c r="L367" s="396">
        <v>3.8331300479551902</v>
      </c>
      <c r="M367" s="396"/>
      <c r="N367" s="396">
        <v>3.5927481679831099</v>
      </c>
      <c r="O367" s="396">
        <v>3.8026590391553898</v>
      </c>
      <c r="P367" s="396">
        <v>4.2069756347945404</v>
      </c>
      <c r="Q367" s="396">
        <v>4.2646855927119702</v>
      </c>
      <c r="R367" s="396"/>
      <c r="S367" s="396">
        <v>4.1387257005072202</v>
      </c>
      <c r="T367" s="396">
        <v>3.8091704980177798</v>
      </c>
      <c r="U367" s="396">
        <v>3.9109104478621401</v>
      </c>
      <c r="V367" s="396">
        <v>3.95260774266512</v>
      </c>
      <c r="W367" s="396">
        <v>4.1291767391215402</v>
      </c>
      <c r="X367" s="396">
        <v>3.94770318395924</v>
      </c>
      <c r="Y367" s="396">
        <v>3.5594443453120501</v>
      </c>
      <c r="Z367" s="396">
        <v>4.1202709751921498</v>
      </c>
      <c r="AA367" s="396">
        <v>4.0723865780484303</v>
      </c>
      <c r="AB367" s="396">
        <v>3.9298136768459502</v>
      </c>
      <c r="AC367" s="396">
        <v>4.1334329274332298</v>
      </c>
      <c r="AD367" s="396">
        <v>3.2796208479745301</v>
      </c>
      <c r="AE367" s="396"/>
      <c r="AF367" s="396">
        <v>4.1694399317426196</v>
      </c>
      <c r="AG367" s="396">
        <v>3.9121570020731999</v>
      </c>
      <c r="AH367" s="396">
        <v>4.1023883975945301</v>
      </c>
      <c r="AI367" s="396">
        <v>3.96402053625892</v>
      </c>
      <c r="AJ367" s="396">
        <v>3.5731370971534</v>
      </c>
      <c r="AK367" s="396">
        <v>3.5581593264992599</v>
      </c>
      <c r="AL367" s="396"/>
      <c r="AM367" s="396">
        <v>4.0033211175190999</v>
      </c>
      <c r="AN367" s="396">
        <v>3.8287401031895398</v>
      </c>
      <c r="AO367" s="396">
        <v>4.1011515633451303</v>
      </c>
      <c r="AP367" s="396"/>
      <c r="AQ367" s="396">
        <v>3.9576526556302198</v>
      </c>
      <c r="AR367" s="396">
        <v>3.8513337729741299</v>
      </c>
      <c r="AS367" s="396">
        <v>3.9198112551259299</v>
      </c>
    </row>
    <row r="368" spans="2:45" x14ac:dyDescent="0.25">
      <c r="B368" t="s">
        <v>267</v>
      </c>
      <c r="C368" s="396">
        <v>2.77669634186769</v>
      </c>
      <c r="D368" s="396">
        <v>2.5291687701662502</v>
      </c>
      <c r="E368" s="396">
        <v>2.9936909100314102</v>
      </c>
      <c r="F368" s="396"/>
      <c r="G368" s="396">
        <v>2.5148590546232601</v>
      </c>
      <c r="H368" s="396">
        <v>2.49057238303104</v>
      </c>
      <c r="I368" s="396">
        <v>2.5068131890230401</v>
      </c>
      <c r="J368" s="396">
        <v>2.7011557694460202</v>
      </c>
      <c r="K368" s="396">
        <v>3.6119655591687301</v>
      </c>
      <c r="L368" s="396">
        <v>2.8379580076028299</v>
      </c>
      <c r="M368" s="396"/>
      <c r="N368" s="396">
        <v>3.3921262996405299</v>
      </c>
      <c r="O368" s="396">
        <v>3.0058272023214601</v>
      </c>
      <c r="P368" s="396">
        <v>2.16735521834772</v>
      </c>
      <c r="Q368" s="396">
        <v>2.0433744620788801</v>
      </c>
      <c r="R368" s="396"/>
      <c r="S368" s="396">
        <v>2.2794876243091</v>
      </c>
      <c r="T368" s="396">
        <v>3.01551661188061</v>
      </c>
      <c r="U368" s="396">
        <v>3.0464445266142399</v>
      </c>
      <c r="V368" s="396">
        <v>3.01558670771258</v>
      </c>
      <c r="W368" s="396">
        <v>2.2135548033775798</v>
      </c>
      <c r="X368" s="396">
        <v>2.7730856583289998</v>
      </c>
      <c r="Y368" s="396">
        <v>3.8583614608436601</v>
      </c>
      <c r="Z368" s="396">
        <v>2.2354838303382101</v>
      </c>
      <c r="AA368" s="396">
        <v>2.4168430129118299</v>
      </c>
      <c r="AB368" s="396">
        <v>2.78626794698167</v>
      </c>
      <c r="AC368" s="396">
        <v>2.1238698528504001</v>
      </c>
      <c r="AD368" s="396">
        <v>3.84176012974596</v>
      </c>
      <c r="AE368" s="396"/>
      <c r="AF368" s="396">
        <v>2.4670247345424801</v>
      </c>
      <c r="AG368" s="396">
        <v>2.86599166517906</v>
      </c>
      <c r="AH368" s="396">
        <v>2.5011044020065198</v>
      </c>
      <c r="AI368" s="396">
        <v>2.4314225761931998</v>
      </c>
      <c r="AJ368" s="396">
        <v>3.48216740247361</v>
      </c>
      <c r="AK368" s="396">
        <v>3.44088199858736</v>
      </c>
      <c r="AL368" s="396"/>
      <c r="AM368" s="396">
        <v>2.6659218086612899</v>
      </c>
      <c r="AN368" s="396">
        <v>2.90761312836162</v>
      </c>
      <c r="AO368" s="396">
        <v>2.66852351557973</v>
      </c>
      <c r="AP368" s="396"/>
      <c r="AQ368" s="396">
        <v>2.7695780543474098</v>
      </c>
      <c r="AR368" s="396">
        <v>2.90240474364305</v>
      </c>
      <c r="AS368" s="396">
        <v>3.1955046074881399</v>
      </c>
    </row>
    <row r="369" spans="2:45" x14ac:dyDescent="0.25">
      <c r="C369" s="395"/>
      <c r="D369" s="395"/>
      <c r="E369" s="395"/>
      <c r="F369" s="395"/>
      <c r="G369" s="395"/>
      <c r="H369" s="395"/>
      <c r="I369" s="395"/>
      <c r="J369" s="395"/>
      <c r="K369" s="395"/>
      <c r="L369" s="395"/>
      <c r="M369" s="395"/>
      <c r="N369" s="395"/>
      <c r="O369" s="395"/>
      <c r="P369" s="395"/>
      <c r="Q369" s="395"/>
      <c r="R369" s="395"/>
      <c r="S369" s="395"/>
      <c r="T369" s="395"/>
      <c r="U369" s="395"/>
      <c r="V369" s="395"/>
      <c r="W369" s="395"/>
      <c r="X369" s="395"/>
      <c r="Y369" s="395"/>
      <c r="Z369" s="395"/>
      <c r="AA369" s="395"/>
      <c r="AB369" s="395"/>
      <c r="AC369" s="395"/>
      <c r="AD369" s="395"/>
      <c r="AE369" s="395"/>
      <c r="AF369" s="395"/>
      <c r="AG369" s="395"/>
      <c r="AH369" s="395"/>
      <c r="AI369" s="395"/>
      <c r="AJ369" s="395"/>
      <c r="AK369" s="395"/>
      <c r="AL369" s="395"/>
      <c r="AM369" s="395"/>
      <c r="AN369" s="395"/>
      <c r="AO369" s="395"/>
      <c r="AP369" s="395"/>
      <c r="AQ369" s="395"/>
      <c r="AR369" s="395"/>
      <c r="AS369" s="395"/>
    </row>
    <row r="370" spans="2:45" x14ac:dyDescent="0.25">
      <c r="B370" s="2" t="s">
        <v>279</v>
      </c>
      <c r="C370" s="395"/>
      <c r="D370" s="395"/>
      <c r="E370" s="395"/>
      <c r="F370" s="395"/>
      <c r="G370" s="395"/>
      <c r="H370" s="395"/>
      <c r="I370" s="395"/>
      <c r="J370" s="395"/>
      <c r="K370" s="395"/>
      <c r="L370" s="395"/>
      <c r="M370" s="395"/>
      <c r="N370" s="395"/>
      <c r="O370" s="395"/>
      <c r="P370" s="395"/>
      <c r="Q370" s="395"/>
      <c r="R370" s="395"/>
      <c r="S370" s="395"/>
      <c r="T370" s="395"/>
      <c r="U370" s="395"/>
      <c r="V370" s="395"/>
      <c r="W370" s="395"/>
      <c r="X370" s="395"/>
      <c r="Y370" s="395"/>
      <c r="Z370" s="395"/>
      <c r="AA370" s="395"/>
      <c r="AB370" s="395"/>
      <c r="AC370" s="395"/>
      <c r="AD370" s="395"/>
      <c r="AE370" s="395"/>
      <c r="AF370" s="395"/>
      <c r="AG370" s="395"/>
      <c r="AH370" s="395"/>
      <c r="AI370" s="395"/>
      <c r="AJ370" s="395"/>
      <c r="AK370" s="395"/>
      <c r="AL370" s="395"/>
      <c r="AM370" s="395"/>
      <c r="AN370" s="395"/>
      <c r="AO370" s="395"/>
      <c r="AP370" s="395"/>
      <c r="AQ370" s="395"/>
      <c r="AR370" s="395"/>
      <c r="AS370" s="395"/>
    </row>
    <row r="371" spans="2:45" x14ac:dyDescent="0.25">
      <c r="B371" s="394" t="s">
        <v>68</v>
      </c>
      <c r="C371" s="395"/>
      <c r="D371" s="395"/>
      <c r="E371" s="395"/>
      <c r="F371" s="395"/>
      <c r="G371" s="395"/>
      <c r="H371" s="395"/>
      <c r="I371" s="395"/>
      <c r="J371" s="395"/>
      <c r="K371" s="395"/>
      <c r="L371" s="395"/>
      <c r="M371" s="395"/>
      <c r="N371" s="395"/>
      <c r="O371" s="395"/>
      <c r="P371" s="395"/>
      <c r="Q371" s="395"/>
      <c r="R371" s="395"/>
      <c r="S371" s="395"/>
      <c r="T371" s="395"/>
      <c r="U371" s="395"/>
      <c r="V371" s="395"/>
      <c r="W371" s="395"/>
      <c r="X371" s="395"/>
      <c r="Y371" s="395"/>
      <c r="Z371" s="395"/>
      <c r="AA371" s="395"/>
      <c r="AB371" s="395"/>
      <c r="AC371" s="395"/>
      <c r="AD371" s="395"/>
      <c r="AE371" s="395"/>
      <c r="AF371" s="395"/>
      <c r="AG371" s="395"/>
      <c r="AH371" s="395"/>
      <c r="AI371" s="395"/>
      <c r="AJ371" s="395"/>
      <c r="AK371" s="395"/>
      <c r="AL371" s="395"/>
      <c r="AM371" s="395"/>
      <c r="AN371" s="395"/>
      <c r="AO371" s="395"/>
      <c r="AP371" s="395"/>
      <c r="AQ371" s="395"/>
      <c r="AR371" s="395"/>
      <c r="AS371" s="395"/>
    </row>
    <row r="372" spans="2:45" x14ac:dyDescent="0.25">
      <c r="B372" t="s">
        <v>270</v>
      </c>
      <c r="C372" s="395">
        <v>3.3088102475675299E-2</v>
      </c>
      <c r="D372" s="395">
        <v>3.35960808365574E-2</v>
      </c>
      <c r="E372" s="395">
        <v>3.2983212532340801E-2</v>
      </c>
      <c r="F372" s="395"/>
      <c r="G372" s="395">
        <v>3.1014817944738201E-2</v>
      </c>
      <c r="H372" s="395">
        <v>7.6546165992997794E-2</v>
      </c>
      <c r="I372" s="395">
        <v>1.21883983198785E-2</v>
      </c>
      <c r="J372" s="395">
        <v>1.5574297531591799E-2</v>
      </c>
      <c r="K372" s="395">
        <v>3.6074259264663303E-2</v>
      </c>
      <c r="L372" s="395">
        <v>2.7765383910347601E-2</v>
      </c>
      <c r="M372" s="395"/>
      <c r="N372" s="395">
        <v>2.4247250722656599E-2</v>
      </c>
      <c r="O372" s="395">
        <v>4.8805152991486501E-2</v>
      </c>
      <c r="P372" s="395">
        <v>2.8292522718985798E-2</v>
      </c>
      <c r="Q372" s="395">
        <v>3.1048169390330699E-2</v>
      </c>
      <c r="R372" s="395"/>
      <c r="S372" s="395">
        <v>3.90417749414326E-2</v>
      </c>
      <c r="T372" s="395">
        <v>2.8397073516752101E-2</v>
      </c>
      <c r="U372" s="395">
        <v>6.7280291057064401E-2</v>
      </c>
      <c r="V372" s="395">
        <v>4.34462625404076E-2</v>
      </c>
      <c r="W372" s="395">
        <v>5.2921935059961997E-2</v>
      </c>
      <c r="X372" s="395">
        <v>0</v>
      </c>
      <c r="Y372" s="395">
        <v>4.8134386444344202E-2</v>
      </c>
      <c r="Z372" s="395">
        <v>2.5134615287502101E-2</v>
      </c>
      <c r="AA372" s="395">
        <v>1.7918182017187902E-2</v>
      </c>
      <c r="AB372" s="395">
        <v>1.96250341098488E-2</v>
      </c>
      <c r="AC372" s="395">
        <v>2.3422835196066999E-2</v>
      </c>
      <c r="AD372" s="395">
        <v>3.7049761208120098E-2</v>
      </c>
      <c r="AE372" s="395"/>
      <c r="AF372" s="395">
        <v>2.20143916797211E-2</v>
      </c>
      <c r="AG372" s="395">
        <v>4.2786165769974398E-2</v>
      </c>
      <c r="AH372" s="395">
        <v>3.32336382126159E-2</v>
      </c>
      <c r="AI372" s="395">
        <v>2.99050183258887E-2</v>
      </c>
      <c r="AJ372" s="395">
        <v>3.6474878463242301E-2</v>
      </c>
      <c r="AK372" s="395">
        <v>2.78652411574653E-2</v>
      </c>
      <c r="AL372" s="395"/>
      <c r="AM372" s="395">
        <v>3.0937176696284902E-2</v>
      </c>
      <c r="AN372" s="395">
        <v>4.3224582504069499E-2</v>
      </c>
      <c r="AO372" s="395">
        <v>1.7333979112892198E-2</v>
      </c>
      <c r="AP372" s="395"/>
      <c r="AQ372" s="395">
        <v>2.9961247887927998E-2</v>
      </c>
      <c r="AR372" s="395">
        <v>4.3461605723122798E-2</v>
      </c>
      <c r="AS372" s="395">
        <v>2.4554669888768199E-2</v>
      </c>
    </row>
    <row r="373" spans="2:45" x14ac:dyDescent="0.25">
      <c r="B373" t="s">
        <v>261</v>
      </c>
      <c r="C373" s="395">
        <v>5.3816378734016498E-2</v>
      </c>
      <c r="D373" s="395">
        <v>5.53183615831912E-2</v>
      </c>
      <c r="E373" s="395">
        <v>5.2985900635774699E-2</v>
      </c>
      <c r="F373" s="395"/>
      <c r="G373" s="395">
        <v>4.9686684320742698E-2</v>
      </c>
      <c r="H373" s="395">
        <v>5.8341177565579903E-2</v>
      </c>
      <c r="I373" s="395">
        <v>3.5436768146888203E-2</v>
      </c>
      <c r="J373" s="395">
        <v>7.0378527093888907E-2</v>
      </c>
      <c r="K373" s="395">
        <v>3.4171265932189603E-2</v>
      </c>
      <c r="L373" s="395">
        <v>6.7443532344603596E-2</v>
      </c>
      <c r="M373" s="395"/>
      <c r="N373" s="395">
        <v>5.3611376777028097E-2</v>
      </c>
      <c r="O373" s="395">
        <v>5.1474071038254202E-2</v>
      </c>
      <c r="P373" s="395">
        <v>5.2255640451498102E-2</v>
      </c>
      <c r="Q373" s="395">
        <v>5.4474623886382599E-2</v>
      </c>
      <c r="R373" s="395"/>
      <c r="S373" s="395">
        <v>5.37198374953873E-2</v>
      </c>
      <c r="T373" s="395">
        <v>3.5067404378325402E-2</v>
      </c>
      <c r="U373" s="395">
        <v>5.5636293918667999E-2</v>
      </c>
      <c r="V373" s="395">
        <v>3.2154091540660401E-2</v>
      </c>
      <c r="W373" s="395">
        <v>5.4352754442691199E-2</v>
      </c>
      <c r="X373" s="395">
        <v>3.9057682174215097E-2</v>
      </c>
      <c r="Y373" s="395">
        <v>2.4118120889900702E-2</v>
      </c>
      <c r="Z373" s="395">
        <v>0.12516837182798099</v>
      </c>
      <c r="AA373" s="395">
        <v>0.10796842364272501</v>
      </c>
      <c r="AB373" s="395">
        <v>5.2632443247072197E-2</v>
      </c>
      <c r="AC373" s="395">
        <v>2.36530766012489E-2</v>
      </c>
      <c r="AD373" s="395">
        <v>7.8502652121340805E-2</v>
      </c>
      <c r="AE373" s="395"/>
      <c r="AF373" s="395">
        <v>4.37209207146039E-2</v>
      </c>
      <c r="AG373" s="395">
        <v>8.0201675218835602E-2</v>
      </c>
      <c r="AH373" s="395">
        <v>3.2019192629508399E-2</v>
      </c>
      <c r="AI373" s="395">
        <v>4.03963592993501E-2</v>
      </c>
      <c r="AJ373" s="395">
        <v>5.9287015521312103E-2</v>
      </c>
      <c r="AK373" s="395">
        <v>4.7713289119760603E-2</v>
      </c>
      <c r="AL373" s="395"/>
      <c r="AM373" s="395">
        <v>5.83797717670324E-2</v>
      </c>
      <c r="AN373" s="395">
        <v>4.6606876462157699E-2</v>
      </c>
      <c r="AO373" s="395">
        <v>5.6051287244024799E-2</v>
      </c>
      <c r="AP373" s="395"/>
      <c r="AQ373" s="395">
        <v>6.2483134483630402E-2</v>
      </c>
      <c r="AR373" s="395">
        <v>4.9610491432372297E-2</v>
      </c>
      <c r="AS373" s="395">
        <v>7.8803630283677595E-2</v>
      </c>
    </row>
    <row r="374" spans="2:45" x14ac:dyDescent="0.25">
      <c r="B374" t="s">
        <v>262</v>
      </c>
      <c r="C374" s="395">
        <v>6.7093664589270005E-2</v>
      </c>
      <c r="D374" s="395">
        <v>5.4649884785538699E-2</v>
      </c>
      <c r="E374" s="395">
        <v>8.0037805104245005E-2</v>
      </c>
      <c r="F374" s="395"/>
      <c r="G374" s="395">
        <v>4.9324286048874497E-2</v>
      </c>
      <c r="H374" s="395">
        <v>6.1556205384341499E-2</v>
      </c>
      <c r="I374" s="395">
        <v>7.3858555399338402E-2</v>
      </c>
      <c r="J374" s="395">
        <v>8.4562147550122702E-2</v>
      </c>
      <c r="K374" s="395">
        <v>5.7425121262712098E-2</v>
      </c>
      <c r="L374" s="395">
        <v>7.0403421824644097E-2</v>
      </c>
      <c r="M374" s="395"/>
      <c r="N374" s="395">
        <v>6.1103705871792098E-2</v>
      </c>
      <c r="O374" s="395">
        <v>5.7040365845895002E-2</v>
      </c>
      <c r="P374" s="395">
        <v>8.46275184323909E-2</v>
      </c>
      <c r="Q374" s="395">
        <v>6.9651725704277898E-2</v>
      </c>
      <c r="R374" s="395"/>
      <c r="S374" s="395">
        <v>3.5500783804566602E-2</v>
      </c>
      <c r="T374" s="395">
        <v>7.9848969329243694E-2</v>
      </c>
      <c r="U374" s="395">
        <v>7.0616242869634596E-2</v>
      </c>
      <c r="V374" s="395">
        <v>6.2176609162241298E-2</v>
      </c>
      <c r="W374" s="395">
        <v>9.69255732183468E-2</v>
      </c>
      <c r="X374" s="395">
        <v>8.0808179335823904E-2</v>
      </c>
      <c r="Y374" s="395">
        <v>3.89195249809976E-2</v>
      </c>
      <c r="Z374" s="395">
        <v>0</v>
      </c>
      <c r="AA374" s="395">
        <v>9.0921552048959395E-2</v>
      </c>
      <c r="AB374" s="395">
        <v>0.11955859542417201</v>
      </c>
      <c r="AC374" s="395">
        <v>3.0488213830887401E-2</v>
      </c>
      <c r="AD374" s="395">
        <v>4.5396930992735098E-2</v>
      </c>
      <c r="AE374" s="395"/>
      <c r="AF374" s="395">
        <v>4.9102676947431902E-2</v>
      </c>
      <c r="AG374" s="395">
        <v>6.6719650077956605E-2</v>
      </c>
      <c r="AH374" s="395">
        <v>7.8985309668834394E-2</v>
      </c>
      <c r="AI374" s="395">
        <v>7.0224337313443699E-2</v>
      </c>
      <c r="AJ374" s="395">
        <v>0.10212436168983199</v>
      </c>
      <c r="AK374" s="395">
        <v>2.8956833040342699E-2</v>
      </c>
      <c r="AL374" s="395"/>
      <c r="AM374" s="395">
        <v>7.5762360644920104E-2</v>
      </c>
      <c r="AN374" s="395">
        <v>6.3638219735922402E-2</v>
      </c>
      <c r="AO374" s="395">
        <v>5.8526540503074001E-2</v>
      </c>
      <c r="AP374" s="395"/>
      <c r="AQ374" s="395">
        <v>9.3771974993574897E-2</v>
      </c>
      <c r="AR374" s="395">
        <v>5.02273926552608E-2</v>
      </c>
      <c r="AS374" s="395">
        <v>0.107059219519825</v>
      </c>
    </row>
    <row r="375" spans="2:45" x14ac:dyDescent="0.25">
      <c r="B375" t="s">
        <v>263</v>
      </c>
      <c r="C375" s="395">
        <v>4.3049075274510899E-2</v>
      </c>
      <c r="D375" s="395">
        <v>3.5305076149176502E-2</v>
      </c>
      <c r="E375" s="395">
        <v>5.11197716055799E-2</v>
      </c>
      <c r="F375" s="395"/>
      <c r="G375" s="395">
        <v>4.1151617816665702E-2</v>
      </c>
      <c r="H375" s="395">
        <v>5.03031442316847E-2</v>
      </c>
      <c r="I375" s="395">
        <v>1.79357273881376E-2</v>
      </c>
      <c r="J375" s="395">
        <v>2.88486683957201E-2</v>
      </c>
      <c r="K375" s="395">
        <v>6.4355963432537994E-2</v>
      </c>
      <c r="L375" s="395">
        <v>5.5804650770184101E-2</v>
      </c>
      <c r="M375" s="395"/>
      <c r="N375" s="395">
        <v>4.3378737867252402E-2</v>
      </c>
      <c r="O375" s="395">
        <v>5.3223974056723897E-2</v>
      </c>
      <c r="P375" s="395">
        <v>4.3539575868153997E-2</v>
      </c>
      <c r="Q375" s="395">
        <v>3.2410842553718101E-2</v>
      </c>
      <c r="R375" s="395"/>
      <c r="S375" s="395">
        <v>2.13188048054356E-2</v>
      </c>
      <c r="T375" s="395">
        <v>5.7278216215096801E-2</v>
      </c>
      <c r="U375" s="395">
        <v>4.5495401806169601E-2</v>
      </c>
      <c r="V375" s="395">
        <v>6.36129377370548E-2</v>
      </c>
      <c r="W375" s="395">
        <v>6.9837293515951998E-2</v>
      </c>
      <c r="X375" s="395">
        <v>5.1700767972366703E-2</v>
      </c>
      <c r="Y375" s="395">
        <v>3.5678770393461401E-2</v>
      </c>
      <c r="Z375" s="395">
        <v>4.8178635369535198E-2</v>
      </c>
      <c r="AA375" s="395">
        <v>1.75416170505826E-2</v>
      </c>
      <c r="AB375" s="395">
        <v>4.0893457872503203E-2</v>
      </c>
      <c r="AC375" s="395">
        <v>2.19448509501863E-2</v>
      </c>
      <c r="AD375" s="395">
        <v>7.0753077648103305E-2</v>
      </c>
      <c r="AE375" s="395"/>
      <c r="AF375" s="395">
        <v>1.37399195988604E-2</v>
      </c>
      <c r="AG375" s="395">
        <v>2.81808182825285E-2</v>
      </c>
      <c r="AH375" s="395">
        <v>8.6989884443980703E-2</v>
      </c>
      <c r="AI375" s="395">
        <v>5.89795969084463E-2</v>
      </c>
      <c r="AJ375" s="395">
        <v>5.5402411197011003E-2</v>
      </c>
      <c r="AK375" s="395">
        <v>3.3529443399740198E-2</v>
      </c>
      <c r="AL375" s="395"/>
      <c r="AM375" s="395">
        <v>4.68934279562419E-2</v>
      </c>
      <c r="AN375" s="395">
        <v>4.2655557932236798E-2</v>
      </c>
      <c r="AO375" s="395">
        <v>3.4349315347649102E-2</v>
      </c>
      <c r="AP375" s="395"/>
      <c r="AQ375" s="395">
        <v>3.6745988184956301E-2</v>
      </c>
      <c r="AR375" s="395">
        <v>3.9068238504669402E-2</v>
      </c>
      <c r="AS375" s="395">
        <v>3.0685918048429801E-2</v>
      </c>
    </row>
    <row r="376" spans="2:45" x14ac:dyDescent="0.25">
      <c r="B376" t="s">
        <v>271</v>
      </c>
      <c r="C376" s="395">
        <v>3.0424735784543501E-2</v>
      </c>
      <c r="D376" s="395">
        <v>1.4240822500793299E-2</v>
      </c>
      <c r="E376" s="395">
        <v>4.6587550554045398E-2</v>
      </c>
      <c r="F376" s="395"/>
      <c r="G376" s="395">
        <v>1.8707215775145999E-2</v>
      </c>
      <c r="H376" s="395">
        <v>2.2805039897668099E-2</v>
      </c>
      <c r="I376" s="395">
        <v>1.10331969515231E-2</v>
      </c>
      <c r="J376" s="395">
        <v>4.2409509184963001E-2</v>
      </c>
      <c r="K376" s="395">
        <v>8.0206541470445106E-2</v>
      </c>
      <c r="L376" s="395">
        <v>1.7206727201888001E-2</v>
      </c>
      <c r="M376" s="395"/>
      <c r="N376" s="395">
        <v>3.2336029630066702E-2</v>
      </c>
      <c r="O376" s="395">
        <v>4.3963505252049298E-2</v>
      </c>
      <c r="P376" s="395">
        <v>1.4391555910650699E-2</v>
      </c>
      <c r="Q376" s="395">
        <v>2.8882381663235999E-2</v>
      </c>
      <c r="R376" s="395"/>
      <c r="S376" s="395">
        <v>1.92871090561876E-2</v>
      </c>
      <c r="T376" s="395">
        <v>4.95897267250857E-2</v>
      </c>
      <c r="U376" s="395">
        <v>0</v>
      </c>
      <c r="V376" s="395">
        <v>3.1057579903357401E-2</v>
      </c>
      <c r="W376" s="395">
        <v>4.3260515222585103E-2</v>
      </c>
      <c r="X376" s="395">
        <v>5.1845270073956701E-2</v>
      </c>
      <c r="Y376" s="395">
        <v>2.3972848531768599E-2</v>
      </c>
      <c r="Z376" s="395">
        <v>2.3436769209513101E-2</v>
      </c>
      <c r="AA376" s="395">
        <v>1.7741639406449902E-2</v>
      </c>
      <c r="AB376" s="395">
        <v>2.9261752813687002E-2</v>
      </c>
      <c r="AC376" s="395">
        <v>2.0410185765540101E-2</v>
      </c>
      <c r="AD376" s="395">
        <v>7.3431514679361598E-2</v>
      </c>
      <c r="AE376" s="395"/>
      <c r="AF376" s="395">
        <v>3.4210956217914701E-2</v>
      </c>
      <c r="AG376" s="395">
        <v>2.1965297671613999E-2</v>
      </c>
      <c r="AH376" s="395">
        <v>6.6705550471721803E-2</v>
      </c>
      <c r="AI376" s="395">
        <v>2.42653590280184E-2</v>
      </c>
      <c r="AJ376" s="395">
        <v>2.4448994255770001E-2</v>
      </c>
      <c r="AK376" s="395">
        <v>0</v>
      </c>
      <c r="AL376" s="395"/>
      <c r="AM376" s="395">
        <v>2.6450896805449601E-2</v>
      </c>
      <c r="AN376" s="395">
        <v>3.7338542299296999E-2</v>
      </c>
      <c r="AO376" s="395">
        <v>3.2766774973232299E-2</v>
      </c>
      <c r="AP376" s="395"/>
      <c r="AQ376" s="395">
        <v>2.4825267854553901E-2</v>
      </c>
      <c r="AR376" s="395">
        <v>2.7268890987799999E-2</v>
      </c>
      <c r="AS376" s="395">
        <v>0</v>
      </c>
    </row>
    <row r="377" spans="2:45" x14ac:dyDescent="0.25">
      <c r="B377" t="s">
        <v>265</v>
      </c>
      <c r="C377" s="395">
        <v>0.77252804314198398</v>
      </c>
      <c r="D377" s="395">
        <v>0.80688977414474305</v>
      </c>
      <c r="E377" s="395">
        <v>0.73628575956801401</v>
      </c>
      <c r="F377" s="395"/>
      <c r="G377" s="395">
        <v>0.81011537809383305</v>
      </c>
      <c r="H377" s="395">
        <v>0.73044826692772802</v>
      </c>
      <c r="I377" s="395">
        <v>0.84954735379423396</v>
      </c>
      <c r="J377" s="395">
        <v>0.75822685024371295</v>
      </c>
      <c r="K377" s="395">
        <v>0.727766848637452</v>
      </c>
      <c r="L377" s="395">
        <v>0.76137628394833301</v>
      </c>
      <c r="M377" s="395"/>
      <c r="N377" s="395">
        <v>0.78532289913120401</v>
      </c>
      <c r="O377" s="395">
        <v>0.74549293081559098</v>
      </c>
      <c r="P377" s="395">
        <v>0.77689318661831996</v>
      </c>
      <c r="Q377" s="395">
        <v>0.78353225680205496</v>
      </c>
      <c r="R377" s="395"/>
      <c r="S377" s="395">
        <v>0.83113168989699004</v>
      </c>
      <c r="T377" s="395">
        <v>0.74981860983549597</v>
      </c>
      <c r="U377" s="395">
        <v>0.76097177034846397</v>
      </c>
      <c r="V377" s="395">
        <v>0.76755251911627898</v>
      </c>
      <c r="W377" s="395">
        <v>0.68270192854046297</v>
      </c>
      <c r="X377" s="395">
        <v>0.77658810044363802</v>
      </c>
      <c r="Y377" s="395">
        <v>0.82917634875952795</v>
      </c>
      <c r="Z377" s="395">
        <v>0.77808160830546902</v>
      </c>
      <c r="AA377" s="395">
        <v>0.74790858583409503</v>
      </c>
      <c r="AB377" s="395">
        <v>0.73802871653271696</v>
      </c>
      <c r="AC377" s="395">
        <v>0.88008083765607004</v>
      </c>
      <c r="AD377" s="395">
        <v>0.69486606335033896</v>
      </c>
      <c r="AE377" s="395"/>
      <c r="AF377" s="395">
        <v>0.83721113484146803</v>
      </c>
      <c r="AG377" s="395">
        <v>0.76014639297909103</v>
      </c>
      <c r="AH377" s="395">
        <v>0.70206642457333901</v>
      </c>
      <c r="AI377" s="395">
        <v>0.77622932912485298</v>
      </c>
      <c r="AJ377" s="395">
        <v>0.72226233887283198</v>
      </c>
      <c r="AK377" s="395">
        <v>0.86193519328269097</v>
      </c>
      <c r="AL377" s="395"/>
      <c r="AM377" s="395">
        <v>0.76157636613007096</v>
      </c>
      <c r="AN377" s="395">
        <v>0.76653622106631703</v>
      </c>
      <c r="AO377" s="395">
        <v>0.80097210281912801</v>
      </c>
      <c r="AP377" s="395"/>
      <c r="AQ377" s="395">
        <v>0.75221238659535605</v>
      </c>
      <c r="AR377" s="395">
        <v>0.79036338069677503</v>
      </c>
      <c r="AS377" s="395">
        <v>0.75889656225929902</v>
      </c>
    </row>
    <row r="378" spans="2:45" x14ac:dyDescent="0.25">
      <c r="B378" t="s">
        <v>266</v>
      </c>
      <c r="C378" s="396">
        <v>4.3014900925841797</v>
      </c>
      <c r="D378" s="396">
        <v>4.3619455203286899</v>
      </c>
      <c r="E378" s="396">
        <v>4.2341998257172602</v>
      </c>
      <c r="F378" s="396"/>
      <c r="G378" s="396">
        <v>4.39719586343824</v>
      </c>
      <c r="H378" s="396">
        <v>4.0758245152586303</v>
      </c>
      <c r="I378" s="396">
        <v>4.5288306178872402</v>
      </c>
      <c r="J378" s="396">
        <v>4.28682111533971</v>
      </c>
      <c r="K378" s="396">
        <v>4.3017498078242697</v>
      </c>
      <c r="L378" s="396">
        <v>4.2513726568536603</v>
      </c>
      <c r="M378" s="396"/>
      <c r="N378" s="396">
        <v>4.3619136162986596</v>
      </c>
      <c r="O378" s="396">
        <v>4.2285453999863698</v>
      </c>
      <c r="P378" s="396">
        <v>4.29416156165495</v>
      </c>
      <c r="Q378" s="396">
        <v>4.3242014136193099</v>
      </c>
      <c r="R378" s="396"/>
      <c r="S378" s="396">
        <v>4.4214847052305304</v>
      </c>
      <c r="T378" s="396">
        <v>4.3140519477599302</v>
      </c>
      <c r="U378" s="396">
        <v>4.1382138368187604</v>
      </c>
      <c r="V378" s="396">
        <v>4.3093390382711299</v>
      </c>
      <c r="W378" s="396">
        <v>4.0442674850199003</v>
      </c>
      <c r="X378" s="396">
        <v>4.4460979272769796</v>
      </c>
      <c r="Y378" s="396">
        <v>4.4507666199569904</v>
      </c>
      <c r="Z378" s="396">
        <v>4.25385939630198</v>
      </c>
      <c r="AA378" s="396">
        <v>4.15294586568867</v>
      </c>
      <c r="AB378" s="396">
        <v>4.2216206016312601</v>
      </c>
      <c r="AC378" s="396">
        <v>4.6325089884560899</v>
      </c>
      <c r="AD378" s="396">
        <v>4.14961212252026</v>
      </c>
      <c r="AE378" s="396"/>
      <c r="AF378" s="396">
        <v>4.5060455324850501</v>
      </c>
      <c r="AG378" s="396">
        <v>4.1867765858042496</v>
      </c>
      <c r="AH378" s="396">
        <v>4.2281137900527002</v>
      </c>
      <c r="AI378" s="396">
        <v>4.3359919063879104</v>
      </c>
      <c r="AJ378" s="396">
        <v>4.1388506438792501</v>
      </c>
      <c r="AK378" s="396">
        <v>4.5158912518131196</v>
      </c>
      <c r="AL378" s="396"/>
      <c r="AM378" s="396">
        <v>4.2642701947977502</v>
      </c>
      <c r="AN378" s="396">
        <v>4.2838852642594798</v>
      </c>
      <c r="AO378" s="396">
        <v>4.41207992828169</v>
      </c>
      <c r="AP378" s="396"/>
      <c r="AQ378" s="396">
        <v>4.2206280534206497</v>
      </c>
      <c r="AR378" s="396">
        <v>4.3281624596919803</v>
      </c>
      <c r="AS378" s="396">
        <v>4.1794626347651098</v>
      </c>
    </row>
    <row r="379" spans="2:45" x14ac:dyDescent="0.25">
      <c r="B379" t="s">
        <v>267</v>
      </c>
      <c r="C379" s="396">
        <v>2.0088113663440499</v>
      </c>
      <c r="D379" s="396">
        <v>1.9691785688185699</v>
      </c>
      <c r="E379" s="396">
        <v>2.0613936671216702</v>
      </c>
      <c r="F379" s="396"/>
      <c r="G379" s="396">
        <v>1.84741263672407</v>
      </c>
      <c r="H379" s="396">
        <v>2.78714680473262</v>
      </c>
      <c r="I379" s="396">
        <v>1.40546822696338</v>
      </c>
      <c r="J379" s="396">
        <v>1.9370476589796699</v>
      </c>
      <c r="K379" s="396">
        <v>1.8284677485962</v>
      </c>
      <c r="L379" s="396">
        <v>2.0967816970850399</v>
      </c>
      <c r="M379" s="396"/>
      <c r="N379" s="396">
        <v>1.8193316627967799</v>
      </c>
      <c r="O379" s="396">
        <v>2.22736122956892</v>
      </c>
      <c r="P379" s="396">
        <v>2.0045043227130801</v>
      </c>
      <c r="Q379" s="396">
        <v>1.9843917138860701</v>
      </c>
      <c r="R379" s="396"/>
      <c r="S379" s="396">
        <v>1.9387008611966801</v>
      </c>
      <c r="T379" s="396">
        <v>1.8112404893662499</v>
      </c>
      <c r="U379" s="396">
        <v>2.68054722139347</v>
      </c>
      <c r="V379" s="396">
        <v>1.99082859514003</v>
      </c>
      <c r="W379" s="396">
        <v>2.5095534792954801</v>
      </c>
      <c r="X379" s="396">
        <v>1.31868946982672</v>
      </c>
      <c r="Y379" s="396">
        <v>1.8273984248386199</v>
      </c>
      <c r="Z379" s="396">
        <v>2.3477469626769598</v>
      </c>
      <c r="AA379" s="396">
        <v>2.3858401542565799</v>
      </c>
      <c r="AB379" s="396">
        <v>2.01949213096831</v>
      </c>
      <c r="AC379" s="396">
        <v>1.23578505552037</v>
      </c>
      <c r="AD379" s="396">
        <v>2.2982812303925702</v>
      </c>
      <c r="AE379" s="396"/>
      <c r="AF379" s="396">
        <v>1.5445325396604701</v>
      </c>
      <c r="AG379" s="396">
        <v>2.4351401383018199</v>
      </c>
      <c r="AH379" s="396">
        <v>1.88552713608537</v>
      </c>
      <c r="AI379" s="396">
        <v>1.8550784710427799</v>
      </c>
      <c r="AJ379" s="396">
        <v>2.3050186052200798</v>
      </c>
      <c r="AK379" s="396">
        <v>1.6465473174493299</v>
      </c>
      <c r="AL379" s="396"/>
      <c r="AM379" s="396">
        <v>2.0670147375121499</v>
      </c>
      <c r="AN379" s="396">
        <v>2.0991598716570099</v>
      </c>
      <c r="AO379" s="396">
        <v>1.69670862719701</v>
      </c>
      <c r="AP379" s="396"/>
      <c r="AQ379" s="396">
        <v>2.1639674512985798</v>
      </c>
      <c r="AR379" s="396">
        <v>2.0707679572158999</v>
      </c>
      <c r="AS379" s="396">
        <v>2.3530833379374001</v>
      </c>
    </row>
    <row r="380" spans="2:45" x14ac:dyDescent="0.25">
      <c r="C380" s="395"/>
      <c r="D380" s="395"/>
      <c r="E380" s="395"/>
      <c r="F380" s="395"/>
      <c r="G380" s="395"/>
      <c r="H380" s="395"/>
      <c r="I380" s="395"/>
      <c r="J380" s="395"/>
      <c r="K380" s="395"/>
      <c r="L380" s="395"/>
      <c r="M380" s="395"/>
      <c r="N380" s="395"/>
      <c r="O380" s="395"/>
      <c r="P380" s="395"/>
      <c r="Q380" s="395"/>
      <c r="R380" s="395"/>
      <c r="S380" s="395"/>
      <c r="T380" s="395"/>
      <c r="U380" s="395"/>
      <c r="V380" s="395"/>
      <c r="W380" s="395"/>
      <c r="X380" s="395"/>
      <c r="Y380" s="395"/>
      <c r="Z380" s="395"/>
      <c r="AA380" s="395"/>
      <c r="AB380" s="395"/>
      <c r="AC380" s="395"/>
      <c r="AD380" s="395"/>
      <c r="AE380" s="395"/>
      <c r="AF380" s="395"/>
      <c r="AG380" s="395"/>
      <c r="AH380" s="395"/>
      <c r="AI380" s="395"/>
      <c r="AJ380" s="395"/>
      <c r="AK380" s="395"/>
      <c r="AL380" s="395"/>
      <c r="AM380" s="395"/>
      <c r="AN380" s="395"/>
      <c r="AO380" s="395"/>
      <c r="AP380" s="395"/>
      <c r="AQ380" s="395"/>
      <c r="AR380" s="395"/>
      <c r="AS380" s="395"/>
    </row>
    <row r="381" spans="2:45" x14ac:dyDescent="0.25">
      <c r="B381" s="2" t="s">
        <v>280</v>
      </c>
      <c r="C381" s="395"/>
      <c r="D381" s="395"/>
      <c r="E381" s="395"/>
      <c r="F381" s="395"/>
      <c r="G381" s="395"/>
      <c r="H381" s="395"/>
      <c r="I381" s="395"/>
      <c r="J381" s="395"/>
      <c r="K381" s="395"/>
      <c r="L381" s="395"/>
      <c r="M381" s="395"/>
      <c r="N381" s="395"/>
      <c r="O381" s="395"/>
      <c r="P381" s="395"/>
      <c r="Q381" s="395"/>
      <c r="R381" s="395"/>
      <c r="S381" s="395"/>
      <c r="T381" s="395"/>
      <c r="U381" s="395"/>
      <c r="V381" s="395"/>
      <c r="W381" s="395"/>
      <c r="X381" s="395"/>
      <c r="Y381" s="395"/>
      <c r="Z381" s="395"/>
      <c r="AA381" s="395"/>
      <c r="AB381" s="395"/>
      <c r="AC381" s="395"/>
      <c r="AD381" s="395"/>
      <c r="AE381" s="395"/>
      <c r="AF381" s="395"/>
      <c r="AG381" s="395"/>
      <c r="AH381" s="395"/>
      <c r="AI381" s="395"/>
      <c r="AJ381" s="395"/>
      <c r="AK381" s="395"/>
      <c r="AL381" s="395"/>
      <c r="AM381" s="395"/>
      <c r="AN381" s="395"/>
      <c r="AO381" s="395"/>
      <c r="AP381" s="395"/>
      <c r="AQ381" s="395"/>
      <c r="AR381" s="395"/>
      <c r="AS381" s="395"/>
    </row>
    <row r="382" spans="2:45" x14ac:dyDescent="0.25">
      <c r="B382" s="394" t="s">
        <v>68</v>
      </c>
      <c r="C382" s="395"/>
      <c r="D382" s="395"/>
      <c r="E382" s="395"/>
      <c r="F382" s="395"/>
      <c r="G382" s="395"/>
      <c r="H382" s="395"/>
      <c r="I382" s="395"/>
      <c r="J382" s="395"/>
      <c r="K382" s="395"/>
      <c r="L382" s="395"/>
      <c r="M382" s="395"/>
      <c r="N382" s="395"/>
      <c r="O382" s="395"/>
      <c r="P382" s="395"/>
      <c r="Q382" s="395"/>
      <c r="R382" s="395"/>
      <c r="S382" s="395"/>
      <c r="T382" s="395"/>
      <c r="U382" s="395"/>
      <c r="V382" s="395"/>
      <c r="W382" s="395"/>
      <c r="X382" s="395"/>
      <c r="Y382" s="395"/>
      <c r="Z382" s="395"/>
      <c r="AA382" s="395"/>
      <c r="AB382" s="395"/>
      <c r="AC382" s="395"/>
      <c r="AD382" s="395"/>
      <c r="AE382" s="395"/>
      <c r="AF382" s="395"/>
      <c r="AG382" s="395"/>
      <c r="AH382" s="395"/>
      <c r="AI382" s="395"/>
      <c r="AJ382" s="395"/>
      <c r="AK382" s="395"/>
      <c r="AL382" s="395"/>
      <c r="AM382" s="395"/>
      <c r="AN382" s="395"/>
      <c r="AO382" s="395"/>
      <c r="AP382" s="395"/>
      <c r="AQ382" s="395"/>
      <c r="AR382" s="395"/>
      <c r="AS382" s="395"/>
    </row>
    <row r="383" spans="2:45" x14ac:dyDescent="0.25">
      <c r="B383" t="s">
        <v>270</v>
      </c>
      <c r="C383" s="395">
        <v>9.0221911816934508E-3</v>
      </c>
      <c r="D383" s="395">
        <v>1.6546976466150901E-2</v>
      </c>
      <c r="E383" s="395">
        <v>1.7810904512331001E-3</v>
      </c>
      <c r="F383" s="395"/>
      <c r="G383" s="395">
        <v>6.6675492282850402E-3</v>
      </c>
      <c r="H383" s="395">
        <v>2.2338126438372501E-2</v>
      </c>
      <c r="I383" s="395">
        <v>7.18480339949091E-3</v>
      </c>
      <c r="J383" s="395">
        <v>1.14512082714898E-2</v>
      </c>
      <c r="K383" s="395">
        <v>7.8081317543191196E-3</v>
      </c>
      <c r="L383" s="395">
        <v>0</v>
      </c>
      <c r="M383" s="395"/>
      <c r="N383" s="395">
        <v>1.47975797740852E-2</v>
      </c>
      <c r="O383" s="395">
        <v>3.7588953326921498E-3</v>
      </c>
      <c r="P383" s="395">
        <v>1.43566644722393E-2</v>
      </c>
      <c r="Q383" s="395">
        <v>3.7297873633717E-3</v>
      </c>
      <c r="R383" s="395"/>
      <c r="S383" s="395">
        <v>2.3275295408680102E-2</v>
      </c>
      <c r="T383" s="395">
        <v>0</v>
      </c>
      <c r="U383" s="395">
        <v>0</v>
      </c>
      <c r="V383" s="395">
        <v>0</v>
      </c>
      <c r="W383" s="395">
        <v>0</v>
      </c>
      <c r="X383" s="395">
        <v>0</v>
      </c>
      <c r="Y383" s="395">
        <v>3.56178153660444E-2</v>
      </c>
      <c r="Z383" s="395">
        <v>2.67933390713847E-2</v>
      </c>
      <c r="AA383" s="395">
        <v>1.6732932998031001E-2</v>
      </c>
      <c r="AB383" s="395">
        <v>0</v>
      </c>
      <c r="AC383" s="395">
        <v>0</v>
      </c>
      <c r="AD383" s="395">
        <v>0</v>
      </c>
      <c r="AE383" s="395"/>
      <c r="AF383" s="395">
        <v>2.0399633503668E-2</v>
      </c>
      <c r="AG383" s="395">
        <v>1.30795758868962E-2</v>
      </c>
      <c r="AH383" s="395">
        <v>7.3738760769941096E-3</v>
      </c>
      <c r="AI383" s="395">
        <v>0</v>
      </c>
      <c r="AJ383" s="395">
        <v>0</v>
      </c>
      <c r="AK383" s="395">
        <v>0</v>
      </c>
      <c r="AL383" s="395"/>
      <c r="AM383" s="395">
        <v>7.1594579347060002E-3</v>
      </c>
      <c r="AN383" s="395">
        <v>1.14040191253385E-2</v>
      </c>
      <c r="AO383" s="395">
        <v>1.1047869738523199E-2</v>
      </c>
      <c r="AP383" s="395"/>
      <c r="AQ383" s="395">
        <v>6.4478269754872797E-3</v>
      </c>
      <c r="AR383" s="395">
        <v>1.5428981365680799E-2</v>
      </c>
      <c r="AS383" s="395">
        <v>0</v>
      </c>
    </row>
    <row r="384" spans="2:45" x14ac:dyDescent="0.25">
      <c r="B384" t="s">
        <v>261</v>
      </c>
      <c r="C384" s="395">
        <v>9.1184225102159105E-3</v>
      </c>
      <c r="D384" s="395">
        <v>1.65385801136292E-2</v>
      </c>
      <c r="E384" s="395">
        <v>1.9806254890128699E-3</v>
      </c>
      <c r="F384" s="395"/>
      <c r="G384" s="395">
        <v>1.20782987837955E-2</v>
      </c>
      <c r="H384" s="395">
        <v>6.2992658350792602E-3</v>
      </c>
      <c r="I384" s="395">
        <v>1.49600535422286E-2</v>
      </c>
      <c r="J384" s="395">
        <v>1.7480753554015301E-2</v>
      </c>
      <c r="K384" s="395">
        <v>6.1521364703417004E-3</v>
      </c>
      <c r="L384" s="395">
        <v>0</v>
      </c>
      <c r="M384" s="395"/>
      <c r="N384" s="395">
        <v>0</v>
      </c>
      <c r="O384" s="395">
        <v>1.5783302176201899E-2</v>
      </c>
      <c r="P384" s="395">
        <v>1.37726210988901E-2</v>
      </c>
      <c r="Q384" s="395">
        <v>8.0891610167278492E-3</v>
      </c>
      <c r="R384" s="395"/>
      <c r="S384" s="395">
        <v>5.9034897778460398E-3</v>
      </c>
      <c r="T384" s="395">
        <v>6.4063523114623201E-3</v>
      </c>
      <c r="U384" s="395">
        <v>3.50475520203688E-2</v>
      </c>
      <c r="V384" s="395">
        <v>0</v>
      </c>
      <c r="W384" s="395">
        <v>1.5343202175070699E-2</v>
      </c>
      <c r="X384" s="395">
        <v>1.71251570531076E-2</v>
      </c>
      <c r="Y384" s="395">
        <v>1.25255340653481E-2</v>
      </c>
      <c r="Z384" s="395">
        <v>0</v>
      </c>
      <c r="AA384" s="395">
        <v>9.3550095838156704E-3</v>
      </c>
      <c r="AB384" s="395">
        <v>0</v>
      </c>
      <c r="AC384" s="395">
        <v>0</v>
      </c>
      <c r="AD384" s="395">
        <v>0</v>
      </c>
      <c r="AE384" s="395"/>
      <c r="AF384" s="395">
        <v>1.15775238583922E-2</v>
      </c>
      <c r="AG384" s="395">
        <v>3.3509841477344202E-3</v>
      </c>
      <c r="AH384" s="395">
        <v>1.4021592734406301E-2</v>
      </c>
      <c r="AI384" s="395">
        <v>5.4557126382953E-3</v>
      </c>
      <c r="AJ384" s="395">
        <v>7.8818780869598596E-3</v>
      </c>
      <c r="AK384" s="395">
        <v>2.9084073049475301E-2</v>
      </c>
      <c r="AL384" s="395"/>
      <c r="AM384" s="395">
        <v>6.6745395144400801E-3</v>
      </c>
      <c r="AN384" s="395">
        <v>6.9593404970823003E-3</v>
      </c>
      <c r="AO384" s="395">
        <v>2.30036527968999E-2</v>
      </c>
      <c r="AP384" s="395"/>
      <c r="AQ384" s="395">
        <v>1.4816075828687899E-2</v>
      </c>
      <c r="AR384" s="395">
        <v>1.0443858781166E-2</v>
      </c>
      <c r="AS384" s="395">
        <v>0</v>
      </c>
    </row>
    <row r="385" spans="2:45" x14ac:dyDescent="0.25">
      <c r="B385" t="s">
        <v>262</v>
      </c>
      <c r="C385" s="395">
        <v>2.8687250639769998E-2</v>
      </c>
      <c r="D385" s="395">
        <v>2.31504951756509E-2</v>
      </c>
      <c r="E385" s="395">
        <v>3.4432859775475597E-2</v>
      </c>
      <c r="F385" s="395"/>
      <c r="G385" s="395">
        <v>5.0686916332030298E-2</v>
      </c>
      <c r="H385" s="395">
        <v>5.2189541680922102E-2</v>
      </c>
      <c r="I385" s="395">
        <v>2.8808349076355998E-2</v>
      </c>
      <c r="J385" s="395">
        <v>3.4003543955630398E-2</v>
      </c>
      <c r="K385" s="395">
        <v>1.42820991341283E-2</v>
      </c>
      <c r="L385" s="395">
        <v>0</v>
      </c>
      <c r="M385" s="395"/>
      <c r="N385" s="395">
        <v>2.1662981686150599E-2</v>
      </c>
      <c r="O385" s="395">
        <v>2.00609641259024E-2</v>
      </c>
      <c r="P385" s="395">
        <v>2.64696088885015E-2</v>
      </c>
      <c r="Q385" s="395">
        <v>4.7579749838658501E-2</v>
      </c>
      <c r="R385" s="395"/>
      <c r="S385" s="395">
        <v>7.8960807056077498E-2</v>
      </c>
      <c r="T385" s="395">
        <v>1.3992700524582199E-2</v>
      </c>
      <c r="U385" s="395">
        <v>0</v>
      </c>
      <c r="V385" s="395">
        <v>3.0831780236400999E-2</v>
      </c>
      <c r="W385" s="395">
        <v>1.460898197542E-2</v>
      </c>
      <c r="X385" s="395">
        <v>3.8154560596711698E-2</v>
      </c>
      <c r="Y385" s="395">
        <v>1.3501795347617499E-2</v>
      </c>
      <c r="Z385" s="395">
        <v>0</v>
      </c>
      <c r="AA385" s="395">
        <v>3.7741891086633797E-2</v>
      </c>
      <c r="AB385" s="395">
        <v>2.0941308925020202E-2</v>
      </c>
      <c r="AC385" s="395">
        <v>3.0488213830887401E-2</v>
      </c>
      <c r="AD385" s="395">
        <v>0</v>
      </c>
      <c r="AE385" s="395"/>
      <c r="AF385" s="395">
        <v>3.7294011138240699E-2</v>
      </c>
      <c r="AG385" s="395">
        <v>2.54328198734356E-2</v>
      </c>
      <c r="AH385" s="395">
        <v>2.9099735045154701E-2</v>
      </c>
      <c r="AI385" s="395">
        <v>3.3002286152837901E-2</v>
      </c>
      <c r="AJ385" s="395">
        <v>0</v>
      </c>
      <c r="AK385" s="395">
        <v>5.1602340192698798E-2</v>
      </c>
      <c r="AL385" s="395"/>
      <c r="AM385" s="395">
        <v>2.6172509688122701E-2</v>
      </c>
      <c r="AN385" s="395">
        <v>2.7976833219653299E-2</v>
      </c>
      <c r="AO385" s="395">
        <v>2.7774380841085099E-2</v>
      </c>
      <c r="AP385" s="395"/>
      <c r="AQ385" s="395">
        <v>1.47228300201954E-2</v>
      </c>
      <c r="AR385" s="395">
        <v>4.0525906278217401E-2</v>
      </c>
      <c r="AS385" s="395">
        <v>8.8656947920924004E-2</v>
      </c>
    </row>
    <row r="386" spans="2:45" x14ac:dyDescent="0.25">
      <c r="B386" t="s">
        <v>263</v>
      </c>
      <c r="C386" s="395">
        <v>1.7239927649794401E-2</v>
      </c>
      <c r="D386" s="395">
        <v>2.2040788313816201E-2</v>
      </c>
      <c r="E386" s="395">
        <v>1.27558095235266E-2</v>
      </c>
      <c r="F386" s="395"/>
      <c r="G386" s="395">
        <v>1.2679329436973899E-2</v>
      </c>
      <c r="H386" s="395">
        <v>1.1299081887966699E-2</v>
      </c>
      <c r="I386" s="395">
        <v>2.3866588984645699E-2</v>
      </c>
      <c r="J386" s="395">
        <v>2.2808543853742601E-2</v>
      </c>
      <c r="K386" s="395">
        <v>7.5844825630584896E-3</v>
      </c>
      <c r="L386" s="395">
        <v>2.1773463973379301E-2</v>
      </c>
      <c r="M386" s="395"/>
      <c r="N386" s="395">
        <v>6.3894122333165203E-3</v>
      </c>
      <c r="O386" s="395">
        <v>2.4706251387771602E-2</v>
      </c>
      <c r="P386" s="395">
        <v>1.06876073186678E-2</v>
      </c>
      <c r="Q386" s="395">
        <v>2.71955657933084E-2</v>
      </c>
      <c r="R386" s="395"/>
      <c r="S386" s="395">
        <v>6.3251100152330198E-3</v>
      </c>
      <c r="T386" s="395">
        <v>0</v>
      </c>
      <c r="U386" s="395">
        <v>1.09764903055121E-2</v>
      </c>
      <c r="V386" s="395">
        <v>2.0212299370786099E-2</v>
      </c>
      <c r="W386" s="395">
        <v>2.75922255921194E-2</v>
      </c>
      <c r="X386" s="395">
        <v>0</v>
      </c>
      <c r="Y386" s="395">
        <v>3.6757303942301998E-2</v>
      </c>
      <c r="Z386" s="395">
        <v>2.1659286779770699E-2</v>
      </c>
      <c r="AA386" s="395">
        <v>4.4541395249669803E-2</v>
      </c>
      <c r="AB386" s="395">
        <v>3.5833950795110897E-2</v>
      </c>
      <c r="AC386" s="395">
        <v>0</v>
      </c>
      <c r="AD386" s="395">
        <v>0</v>
      </c>
      <c r="AE386" s="395"/>
      <c r="AF386" s="395">
        <v>1.8022766081065501E-2</v>
      </c>
      <c r="AG386" s="395">
        <v>9.6954603045269205E-3</v>
      </c>
      <c r="AH386" s="395">
        <v>2.15728614830757E-2</v>
      </c>
      <c r="AI386" s="395">
        <v>3.0746897044977E-2</v>
      </c>
      <c r="AJ386" s="395">
        <v>8.0181488780066198E-3</v>
      </c>
      <c r="AK386" s="395">
        <v>1.4704351378498501E-2</v>
      </c>
      <c r="AL386" s="395"/>
      <c r="AM386" s="395">
        <v>1.59181592145414E-2</v>
      </c>
      <c r="AN386" s="395">
        <v>1.6056210187482101E-2</v>
      </c>
      <c r="AO386" s="395">
        <v>2.6537715386372E-2</v>
      </c>
      <c r="AP386" s="395"/>
      <c r="AQ386" s="395">
        <v>8.9805727752788004E-3</v>
      </c>
      <c r="AR386" s="395">
        <v>2.5855117229823699E-2</v>
      </c>
      <c r="AS386" s="395">
        <v>0</v>
      </c>
    </row>
    <row r="387" spans="2:45" x14ac:dyDescent="0.25">
      <c r="B387" t="s">
        <v>271</v>
      </c>
      <c r="C387" s="395">
        <v>2.21759149079346E-2</v>
      </c>
      <c r="D387" s="395">
        <v>3.1546438127237897E-2</v>
      </c>
      <c r="E387" s="395">
        <v>1.32879914817817E-2</v>
      </c>
      <c r="F387" s="395"/>
      <c r="G387" s="395">
        <v>2.8795061255246002E-2</v>
      </c>
      <c r="H387" s="395">
        <v>2.7017879707655401E-2</v>
      </c>
      <c r="I387" s="395">
        <v>2.0549078013471701E-2</v>
      </c>
      <c r="J387" s="395">
        <v>3.5614880417944701E-2</v>
      </c>
      <c r="K387" s="395">
        <v>2.8592145998813601E-2</v>
      </c>
      <c r="L387" s="395">
        <v>0</v>
      </c>
      <c r="M387" s="395"/>
      <c r="N387" s="395">
        <v>1.0064985503289599E-2</v>
      </c>
      <c r="O387" s="395">
        <v>2.2741364359472799E-2</v>
      </c>
      <c r="P387" s="395">
        <v>3.3708937253935603E-2</v>
      </c>
      <c r="Q387" s="395">
        <v>2.4862659232100799E-2</v>
      </c>
      <c r="R387" s="395"/>
      <c r="S387" s="395">
        <v>2.8271717154094302E-2</v>
      </c>
      <c r="T387" s="395">
        <v>1.4528128570749701E-2</v>
      </c>
      <c r="U387" s="395">
        <v>5.1777296701888902E-2</v>
      </c>
      <c r="V387" s="395">
        <v>2.1048729751283E-2</v>
      </c>
      <c r="W387" s="395">
        <v>2.8706419575983098E-2</v>
      </c>
      <c r="X387" s="395">
        <v>3.8455837650522497E-2</v>
      </c>
      <c r="Y387" s="395">
        <v>0</v>
      </c>
      <c r="Z387" s="395">
        <v>2.4661707907838101E-2</v>
      </c>
      <c r="AA387" s="395">
        <v>1.7554279221233302E-2</v>
      </c>
      <c r="AB387" s="395">
        <v>2.1840255360375999E-2</v>
      </c>
      <c r="AC387" s="395">
        <v>0</v>
      </c>
      <c r="AD387" s="395">
        <v>0</v>
      </c>
      <c r="AE387" s="395"/>
      <c r="AF387" s="395">
        <v>1.7962826613745202E-2</v>
      </c>
      <c r="AG387" s="395">
        <v>2.2290155663327101E-2</v>
      </c>
      <c r="AH387" s="395">
        <v>3.24051548082595E-2</v>
      </c>
      <c r="AI387" s="395">
        <v>2.09314651212541E-2</v>
      </c>
      <c r="AJ387" s="395">
        <v>2.1714191202816001E-2</v>
      </c>
      <c r="AK387" s="395">
        <v>1.5688642370038499E-2</v>
      </c>
      <c r="AL387" s="395"/>
      <c r="AM387" s="395">
        <v>2.5760934744149699E-2</v>
      </c>
      <c r="AN387" s="395">
        <v>2.2655473977893401E-2</v>
      </c>
      <c r="AO387" s="395">
        <v>1.6719857707731E-2</v>
      </c>
      <c r="AP387" s="395"/>
      <c r="AQ387" s="395">
        <v>1.98282817053963E-2</v>
      </c>
      <c r="AR387" s="395">
        <v>2.7009114825063699E-2</v>
      </c>
      <c r="AS387" s="395">
        <v>2.2802345016383799E-2</v>
      </c>
    </row>
    <row r="388" spans="2:45" x14ac:dyDescent="0.25">
      <c r="B388" t="s">
        <v>265</v>
      </c>
      <c r="C388" s="395">
        <v>0.91375629311059203</v>
      </c>
      <c r="D388" s="395">
        <v>0.89017672180351504</v>
      </c>
      <c r="E388" s="395">
        <v>0.93576162327896995</v>
      </c>
      <c r="F388" s="395"/>
      <c r="G388" s="395">
        <v>0.88909284496366903</v>
      </c>
      <c r="H388" s="395">
        <v>0.88085610445000395</v>
      </c>
      <c r="I388" s="395">
        <v>0.90463112698380699</v>
      </c>
      <c r="J388" s="395">
        <v>0.87864106994717694</v>
      </c>
      <c r="K388" s="395">
        <v>0.93558100407933897</v>
      </c>
      <c r="L388" s="395">
        <v>0.97822653602662102</v>
      </c>
      <c r="M388" s="395"/>
      <c r="N388" s="395">
        <v>0.94708504080315803</v>
      </c>
      <c r="O388" s="395">
        <v>0.91294922261795897</v>
      </c>
      <c r="P388" s="395">
        <v>0.90100456096776604</v>
      </c>
      <c r="Q388" s="395">
        <v>0.88854307675583299</v>
      </c>
      <c r="R388" s="395"/>
      <c r="S388" s="395">
        <v>0.85726358058806895</v>
      </c>
      <c r="T388" s="395">
        <v>0.96507281859320604</v>
      </c>
      <c r="U388" s="395">
        <v>0.90219866097223</v>
      </c>
      <c r="V388" s="395">
        <v>0.92790719064153004</v>
      </c>
      <c r="W388" s="395">
        <v>0.91374917068140704</v>
      </c>
      <c r="X388" s="395">
        <v>0.90626444469965795</v>
      </c>
      <c r="Y388" s="395">
        <v>0.90159755127868801</v>
      </c>
      <c r="Z388" s="395">
        <v>0.92688566624100699</v>
      </c>
      <c r="AA388" s="395">
        <v>0.87407449186061603</v>
      </c>
      <c r="AB388" s="395">
        <v>0.92138448491949299</v>
      </c>
      <c r="AC388" s="395">
        <v>0.96951178616911304</v>
      </c>
      <c r="AD388" s="395">
        <v>1</v>
      </c>
      <c r="AE388" s="395"/>
      <c r="AF388" s="395">
        <v>0.89474323880488804</v>
      </c>
      <c r="AG388" s="395">
        <v>0.92615100412408002</v>
      </c>
      <c r="AH388" s="395">
        <v>0.89552677985211004</v>
      </c>
      <c r="AI388" s="395">
        <v>0.90986363904263601</v>
      </c>
      <c r="AJ388" s="395">
        <v>0.96238578183221701</v>
      </c>
      <c r="AK388" s="395">
        <v>0.88892059300928905</v>
      </c>
      <c r="AL388" s="395"/>
      <c r="AM388" s="395">
        <v>0.91831439890403999</v>
      </c>
      <c r="AN388" s="395">
        <v>0.91494812299255002</v>
      </c>
      <c r="AO388" s="395">
        <v>0.894916523529389</v>
      </c>
      <c r="AP388" s="395"/>
      <c r="AQ388" s="395">
        <v>0.93520441269495402</v>
      </c>
      <c r="AR388" s="395">
        <v>0.88073702152004796</v>
      </c>
      <c r="AS388" s="395">
        <v>0.88854070706269195</v>
      </c>
    </row>
    <row r="389" spans="2:45" x14ac:dyDescent="0.25">
      <c r="B389" t="s">
        <v>266</v>
      </c>
      <c r="C389" s="396">
        <v>4.7756978319238401</v>
      </c>
      <c r="D389" s="396">
        <v>4.7060312969329097</v>
      </c>
      <c r="E389" s="396">
        <v>4.8410738559325202</v>
      </c>
      <c r="F389" s="396"/>
      <c r="G389" s="396">
        <v>4.7121345895981097</v>
      </c>
      <c r="H389" s="396">
        <v>4.6569276359414697</v>
      </c>
      <c r="I389" s="396">
        <v>4.7495284656218004</v>
      </c>
      <c r="J389" s="396">
        <v>4.6895783444341701</v>
      </c>
      <c r="K389" s="396">
        <v>4.8497433868197204</v>
      </c>
      <c r="L389" s="396">
        <v>4.9564530720532396</v>
      </c>
      <c r="M389" s="396"/>
      <c r="N389" s="396">
        <v>4.8381793461012004</v>
      </c>
      <c r="O389" s="396">
        <v>4.7857355551190102</v>
      </c>
      <c r="P389" s="396">
        <v>4.7386332146864696</v>
      </c>
      <c r="Q389" s="396">
        <v>4.7270013787815399</v>
      </c>
      <c r="R389" s="396"/>
      <c r="S389" s="396">
        <v>4.5822052054924196</v>
      </c>
      <c r="T389" s="396">
        <v>4.91786836060965</v>
      </c>
      <c r="U389" s="396">
        <v>4.7860795146056097</v>
      </c>
      <c r="V389" s="396">
        <v>4.8460313307979401</v>
      </c>
      <c r="W389" s="396">
        <v>4.8109093746132396</v>
      </c>
      <c r="X389" s="396">
        <v>4.7785798523469101</v>
      </c>
      <c r="Y389" s="396">
        <v>4.6577887929809298</v>
      </c>
      <c r="Z389" s="396">
        <v>4.7980530231756999</v>
      </c>
      <c r="AA389" s="396">
        <v>4.6590525536941101</v>
      </c>
      <c r="AB389" s="396">
        <v>4.8436679162743399</v>
      </c>
      <c r="AC389" s="396">
        <v>4.9085353585073399</v>
      </c>
      <c r="AD389" s="396">
        <v>5</v>
      </c>
      <c r="AE389" s="396"/>
      <c r="AF389" s="396">
        <v>4.6858013448574898</v>
      </c>
      <c r="AG389" s="396">
        <v>4.8032186480818897</v>
      </c>
      <c r="AH389" s="396">
        <v>4.7441941657675297</v>
      </c>
      <c r="AI389" s="396">
        <v>4.7967450317770997</v>
      </c>
      <c r="AJ389" s="396">
        <v>4.9307219986933299</v>
      </c>
      <c r="AK389" s="396">
        <v>4.6837593420969696</v>
      </c>
      <c r="AL389" s="396"/>
      <c r="AM389" s="396">
        <v>4.8013897700311103</v>
      </c>
      <c r="AN389" s="396">
        <v>4.7764441483731597</v>
      </c>
      <c r="AO389" s="396">
        <v>4.6996276091160496</v>
      </c>
      <c r="AP389" s="396"/>
      <c r="AQ389" s="396">
        <v>4.8265386444912703</v>
      </c>
      <c r="AR389" s="396">
        <v>4.6807825899275697</v>
      </c>
      <c r="AS389" s="396">
        <v>4.7112268112208397</v>
      </c>
    </row>
    <row r="390" spans="2:45" x14ac:dyDescent="0.25">
      <c r="B390" t="s">
        <v>267</v>
      </c>
      <c r="C390" s="396">
        <v>0.67112674617430401</v>
      </c>
      <c r="D390" s="396">
        <v>0.921804143342418</v>
      </c>
      <c r="E390" s="396">
        <v>0.426010302148775</v>
      </c>
      <c r="F390" s="396"/>
      <c r="G390" s="396">
        <v>0.81861690635020601</v>
      </c>
      <c r="H390" s="396">
        <v>1.0897620523423901</v>
      </c>
      <c r="I390" s="396">
        <v>0.73586414035876502</v>
      </c>
      <c r="J390" s="396">
        <v>0.907831797887242</v>
      </c>
      <c r="K390" s="396">
        <v>0.46180460600893403</v>
      </c>
      <c r="L390" s="396">
        <v>8.56032234406785E-2</v>
      </c>
      <c r="M390" s="396"/>
      <c r="N390" s="396">
        <v>0.57647814417348497</v>
      </c>
      <c r="O390" s="396">
        <v>0.60503808238769996</v>
      </c>
      <c r="P390" s="396">
        <v>0.82942189898907404</v>
      </c>
      <c r="Q390" s="396">
        <v>0.712845706854489</v>
      </c>
      <c r="R390" s="396"/>
      <c r="S390" s="396">
        <v>1.2750480460079501</v>
      </c>
      <c r="T390" s="396">
        <v>0.23798128844529501</v>
      </c>
      <c r="U390" s="396">
        <v>0.61841226954781503</v>
      </c>
      <c r="V390" s="396">
        <v>0.35967397577479199</v>
      </c>
      <c r="W390" s="396">
        <v>0.48715344605686001</v>
      </c>
      <c r="X390" s="396">
        <v>0.61364074457925899</v>
      </c>
      <c r="Y390" s="396">
        <v>1.2580159927949299</v>
      </c>
      <c r="Z390" s="396">
        <v>0.75885849412213902</v>
      </c>
      <c r="AA390" s="396">
        <v>0.99621166684754703</v>
      </c>
      <c r="AB390" s="396">
        <v>0.33312726273142401</v>
      </c>
      <c r="AC390" s="396">
        <v>0.27134870671129802</v>
      </c>
      <c r="AD390" s="396">
        <v>0</v>
      </c>
      <c r="AE390" s="396"/>
      <c r="AF390" s="396">
        <v>1.0272212509854499</v>
      </c>
      <c r="AG390" s="396">
        <v>0.63404354110334804</v>
      </c>
      <c r="AH390" s="396">
        <v>0.72874085521787701</v>
      </c>
      <c r="AI390" s="396">
        <v>0.48950844053097597</v>
      </c>
      <c r="AJ390" s="396">
        <v>0.176703792757127</v>
      </c>
      <c r="AK390" s="396">
        <v>0.91884902993606399</v>
      </c>
      <c r="AL390" s="396"/>
      <c r="AM390" s="396">
        <v>0.57268274629413496</v>
      </c>
      <c r="AN390" s="396">
        <v>0.68676424799486702</v>
      </c>
      <c r="AO390" s="396">
        <v>0.93529786875686305</v>
      </c>
      <c r="AP390" s="396"/>
      <c r="AQ390" s="396">
        <v>0.55819212727883105</v>
      </c>
      <c r="AR390" s="396">
        <v>0.94894753570559698</v>
      </c>
      <c r="AS390" s="396">
        <v>0.75839134808264697</v>
      </c>
    </row>
    <row r="391" spans="2:45" x14ac:dyDescent="0.25">
      <c r="C391" s="395"/>
      <c r="D391" s="395"/>
      <c r="E391" s="395"/>
      <c r="F391" s="395"/>
      <c r="G391" s="395"/>
      <c r="H391" s="395"/>
      <c r="I391" s="395"/>
      <c r="J391" s="395"/>
      <c r="K391" s="395"/>
      <c r="L391" s="395"/>
      <c r="M391" s="395"/>
      <c r="N391" s="395"/>
      <c r="O391" s="395"/>
      <c r="P391" s="395"/>
      <c r="Q391" s="395"/>
      <c r="R391" s="395"/>
      <c r="S391" s="395"/>
      <c r="T391" s="395"/>
      <c r="U391" s="395"/>
      <c r="V391" s="395"/>
      <c r="W391" s="395"/>
      <c r="X391" s="395"/>
      <c r="Y391" s="395"/>
      <c r="Z391" s="395"/>
      <c r="AA391" s="395"/>
      <c r="AB391" s="395"/>
      <c r="AC391" s="395"/>
      <c r="AD391" s="395"/>
      <c r="AE391" s="395"/>
      <c r="AF391" s="395"/>
      <c r="AG391" s="395"/>
      <c r="AH391" s="395"/>
      <c r="AI391" s="395"/>
      <c r="AJ391" s="395"/>
      <c r="AK391" s="395"/>
      <c r="AL391" s="395"/>
      <c r="AM391" s="395"/>
      <c r="AN391" s="395"/>
      <c r="AO391" s="395"/>
      <c r="AP391" s="395"/>
      <c r="AQ391" s="395"/>
      <c r="AR391" s="395"/>
      <c r="AS391" s="395"/>
    </row>
    <row r="392" spans="2:45" x14ac:dyDescent="0.25">
      <c r="B392" s="2" t="s">
        <v>281</v>
      </c>
      <c r="C392" s="395"/>
      <c r="D392" s="395"/>
      <c r="E392" s="395"/>
      <c r="F392" s="395"/>
      <c r="G392" s="395"/>
      <c r="H392" s="395"/>
      <c r="I392" s="395"/>
      <c r="J392" s="395"/>
      <c r="K392" s="395"/>
      <c r="L392" s="395"/>
      <c r="M392" s="395"/>
      <c r="N392" s="395"/>
      <c r="O392" s="395"/>
      <c r="P392" s="395"/>
      <c r="Q392" s="395"/>
      <c r="R392" s="395"/>
      <c r="S392" s="395"/>
      <c r="T392" s="395"/>
      <c r="U392" s="395"/>
      <c r="V392" s="395"/>
      <c r="W392" s="395"/>
      <c r="X392" s="395"/>
      <c r="Y392" s="395"/>
      <c r="Z392" s="395"/>
      <c r="AA392" s="395"/>
      <c r="AB392" s="395"/>
      <c r="AC392" s="395"/>
      <c r="AD392" s="395"/>
      <c r="AE392" s="395"/>
      <c r="AF392" s="395"/>
      <c r="AG392" s="395"/>
      <c r="AH392" s="395"/>
      <c r="AI392" s="395"/>
      <c r="AJ392" s="395"/>
      <c r="AK392" s="395"/>
      <c r="AL392" s="395"/>
      <c r="AM392" s="395"/>
      <c r="AN392" s="395"/>
      <c r="AO392" s="395"/>
      <c r="AP392" s="395"/>
      <c r="AQ392" s="395"/>
      <c r="AR392" s="395"/>
      <c r="AS392" s="395"/>
    </row>
    <row r="393" spans="2:45" x14ac:dyDescent="0.25">
      <c r="B393" s="394" t="s">
        <v>68</v>
      </c>
      <c r="C393" s="395"/>
      <c r="D393" s="395"/>
      <c r="E393" s="395"/>
      <c r="F393" s="395"/>
      <c r="G393" s="395"/>
      <c r="H393" s="395"/>
      <c r="I393" s="395"/>
      <c r="J393" s="395"/>
      <c r="K393" s="395"/>
      <c r="L393" s="395"/>
      <c r="M393" s="395"/>
      <c r="N393" s="395"/>
      <c r="O393" s="395"/>
      <c r="P393" s="395"/>
      <c r="Q393" s="395"/>
      <c r="R393" s="395"/>
      <c r="S393" s="395"/>
      <c r="T393" s="395"/>
      <c r="U393" s="395"/>
      <c r="V393" s="395"/>
      <c r="W393" s="395"/>
      <c r="X393" s="395"/>
      <c r="Y393" s="395"/>
      <c r="Z393" s="395"/>
      <c r="AA393" s="395"/>
      <c r="AB393" s="395"/>
      <c r="AC393" s="395"/>
      <c r="AD393" s="395"/>
      <c r="AE393" s="395"/>
      <c r="AF393" s="395"/>
      <c r="AG393" s="395"/>
      <c r="AH393" s="395"/>
      <c r="AI393" s="395"/>
      <c r="AJ393" s="395"/>
      <c r="AK393" s="395"/>
      <c r="AL393" s="395"/>
      <c r="AM393" s="395"/>
      <c r="AN393" s="395"/>
      <c r="AO393" s="395"/>
      <c r="AP393" s="395"/>
      <c r="AQ393" s="395"/>
      <c r="AR393" s="395"/>
      <c r="AS393" s="395"/>
    </row>
    <row r="394" spans="2:45" x14ac:dyDescent="0.25">
      <c r="B394" t="s">
        <v>270</v>
      </c>
      <c r="C394" s="395">
        <v>2.9058599781454999E-2</v>
      </c>
      <c r="D394" s="395">
        <v>3.5443722606333397E-2</v>
      </c>
      <c r="E394" s="395">
        <v>2.3167201339533799E-2</v>
      </c>
      <c r="F394" s="395"/>
      <c r="G394" s="395">
        <v>3.4360003051544803E-2</v>
      </c>
      <c r="H394" s="395">
        <v>2.86309072233056E-2</v>
      </c>
      <c r="I394" s="395">
        <v>5.4363739059050398E-2</v>
      </c>
      <c r="J394" s="395">
        <v>2.4759546083400402E-2</v>
      </c>
      <c r="K394" s="395">
        <v>1.3887738730010001E-2</v>
      </c>
      <c r="L394" s="395">
        <v>1.9082924844709099E-2</v>
      </c>
      <c r="M394" s="395"/>
      <c r="N394" s="395">
        <v>3.3238850018171201E-2</v>
      </c>
      <c r="O394" s="395">
        <v>2.0335112016138801E-2</v>
      </c>
      <c r="P394" s="395">
        <v>3.0296802848307301E-2</v>
      </c>
      <c r="Q394" s="395">
        <v>3.2976006074232497E-2</v>
      </c>
      <c r="R394" s="395"/>
      <c r="S394" s="395">
        <v>5.8808242049053799E-2</v>
      </c>
      <c r="T394" s="395">
        <v>3.1184815842575202E-2</v>
      </c>
      <c r="U394" s="395">
        <v>0</v>
      </c>
      <c r="V394" s="395">
        <v>5.2017338339280197E-2</v>
      </c>
      <c r="W394" s="395">
        <v>1.4960189157212299E-2</v>
      </c>
      <c r="X394" s="395">
        <v>3.7907607917765901E-2</v>
      </c>
      <c r="Y394" s="395">
        <v>0</v>
      </c>
      <c r="Z394" s="395">
        <v>0.102378618836902</v>
      </c>
      <c r="AA394" s="395">
        <v>0</v>
      </c>
      <c r="AB394" s="395">
        <v>2.5903132581564799E-2</v>
      </c>
      <c r="AC394" s="395">
        <v>0</v>
      </c>
      <c r="AD394" s="395">
        <v>3.7008758771809001E-2</v>
      </c>
      <c r="AE394" s="395"/>
      <c r="AF394" s="395">
        <v>4.1341040527115999E-2</v>
      </c>
      <c r="AG394" s="395">
        <v>3.7133112626072703E-2</v>
      </c>
      <c r="AH394" s="395">
        <v>3.31374881490561E-2</v>
      </c>
      <c r="AI394" s="395">
        <v>1.6272949740935998E-2</v>
      </c>
      <c r="AJ394" s="395">
        <v>1.7963015734719701E-2</v>
      </c>
      <c r="AK394" s="395">
        <v>0</v>
      </c>
      <c r="AL394" s="395"/>
      <c r="AM394" s="395">
        <v>2.5591873235496901E-2</v>
      </c>
      <c r="AN394" s="395">
        <v>3.0693057284967899E-2</v>
      </c>
      <c r="AO394" s="395">
        <v>4.04027311294047E-2</v>
      </c>
      <c r="AP394" s="395"/>
      <c r="AQ394" s="395">
        <v>3.4312725281569499E-2</v>
      </c>
      <c r="AR394" s="395">
        <v>3.3390410136203599E-2</v>
      </c>
      <c r="AS394" s="395">
        <v>0</v>
      </c>
    </row>
    <row r="395" spans="2:45" x14ac:dyDescent="0.25">
      <c r="B395" t="s">
        <v>261</v>
      </c>
      <c r="C395" s="395">
        <v>3.3045526179292899E-2</v>
      </c>
      <c r="D395" s="395">
        <v>3.7952099813594098E-2</v>
      </c>
      <c r="E395" s="395">
        <v>2.8645021544498599E-2</v>
      </c>
      <c r="F395" s="395"/>
      <c r="G395" s="395">
        <v>3.6964538870255401E-2</v>
      </c>
      <c r="H395" s="395">
        <v>6.4945455787998693E-2</v>
      </c>
      <c r="I395" s="395">
        <v>1.9697086590190298E-2</v>
      </c>
      <c r="J395" s="395">
        <v>1.12412256708043E-2</v>
      </c>
      <c r="K395" s="395">
        <v>4.8737161754649899E-2</v>
      </c>
      <c r="L395" s="395">
        <v>2.2102426476483202E-2</v>
      </c>
      <c r="M395" s="395"/>
      <c r="N395" s="395">
        <v>2.9509440663626301E-2</v>
      </c>
      <c r="O395" s="395">
        <v>3.0800897260075798E-2</v>
      </c>
      <c r="P395" s="395">
        <v>4.1175604297939199E-2</v>
      </c>
      <c r="Q395" s="395">
        <v>3.2575054174677202E-2</v>
      </c>
      <c r="R395" s="395"/>
      <c r="S395" s="395">
        <v>3.3033790602493202E-2</v>
      </c>
      <c r="T395" s="395">
        <v>2.9642874838621502E-2</v>
      </c>
      <c r="U395" s="395">
        <v>7.24798312628437E-2</v>
      </c>
      <c r="V395" s="395">
        <v>4.3363457579361303E-2</v>
      </c>
      <c r="W395" s="395">
        <v>5.40826558503135E-2</v>
      </c>
      <c r="X395" s="395">
        <v>2.6073743397273801E-2</v>
      </c>
      <c r="Y395" s="395">
        <v>4.72367642623467E-2</v>
      </c>
      <c r="Z395" s="395">
        <v>0</v>
      </c>
      <c r="AA395" s="395">
        <v>1.6694878516948002E-2</v>
      </c>
      <c r="AB395" s="395">
        <v>2.20560228333571E-2</v>
      </c>
      <c r="AC395" s="395">
        <v>2.2960152701312801E-2</v>
      </c>
      <c r="AD395" s="395">
        <v>0</v>
      </c>
      <c r="AE395" s="395"/>
      <c r="AF395" s="395">
        <v>3.5075963556005001E-2</v>
      </c>
      <c r="AG395" s="395">
        <v>1.7006863006400599E-2</v>
      </c>
      <c r="AH395" s="395">
        <v>4.4772838720621398E-2</v>
      </c>
      <c r="AI395" s="395">
        <v>3.5272317823518202E-2</v>
      </c>
      <c r="AJ395" s="395">
        <v>5.3253058960349001E-2</v>
      </c>
      <c r="AK395" s="395">
        <v>3.0546325608596998E-2</v>
      </c>
      <c r="AL395" s="395"/>
      <c r="AM395" s="395">
        <v>3.3322358779605502E-2</v>
      </c>
      <c r="AN395" s="395">
        <v>2.5492108824556499E-2</v>
      </c>
      <c r="AO395" s="395">
        <v>5.2649070911901401E-2</v>
      </c>
      <c r="AP395" s="395"/>
      <c r="AQ395" s="395">
        <v>2.1213528223971299E-2</v>
      </c>
      <c r="AR395" s="395">
        <v>4.75321037902494E-2</v>
      </c>
      <c r="AS395" s="395">
        <v>7.8636541911371205E-2</v>
      </c>
    </row>
    <row r="396" spans="2:45" x14ac:dyDescent="0.25">
      <c r="B396" t="s">
        <v>262</v>
      </c>
      <c r="C396" s="395">
        <v>3.4564787268308902E-2</v>
      </c>
      <c r="D396" s="395">
        <v>3.3099738780614403E-2</v>
      </c>
      <c r="E396" s="395">
        <v>3.64039616334196E-2</v>
      </c>
      <c r="F396" s="395"/>
      <c r="G396" s="395">
        <v>2.5495583337521201E-2</v>
      </c>
      <c r="H396" s="395">
        <v>4.3244224780065899E-2</v>
      </c>
      <c r="I396" s="395">
        <v>3.8997612494900802E-2</v>
      </c>
      <c r="J396" s="395">
        <v>5.2854475293844197E-2</v>
      </c>
      <c r="K396" s="395">
        <v>4.4186449135968503E-2</v>
      </c>
      <c r="L396" s="395">
        <v>8.7547902126113904E-3</v>
      </c>
      <c r="M396" s="395"/>
      <c r="N396" s="395">
        <v>3.2648563771391997E-2</v>
      </c>
      <c r="O396" s="395">
        <v>3.1870402907038103E-2</v>
      </c>
      <c r="P396" s="395">
        <v>3.09690633547949E-2</v>
      </c>
      <c r="Q396" s="395">
        <v>4.3119523077648603E-2</v>
      </c>
      <c r="R396" s="395"/>
      <c r="S396" s="395">
        <v>4.1665087155948903E-2</v>
      </c>
      <c r="T396" s="395">
        <v>5.0408396000678098E-2</v>
      </c>
      <c r="U396" s="395">
        <v>1.21133981680503E-2</v>
      </c>
      <c r="V396" s="395">
        <v>2.53549928561458E-2</v>
      </c>
      <c r="W396" s="395">
        <v>4.2781771958069197E-2</v>
      </c>
      <c r="X396" s="395">
        <v>0</v>
      </c>
      <c r="Y396" s="395">
        <v>3.48057266340163E-2</v>
      </c>
      <c r="Z396" s="395">
        <v>0.1236561190942</v>
      </c>
      <c r="AA396" s="395">
        <v>1.7793526433231E-2</v>
      </c>
      <c r="AB396" s="395">
        <v>3.1119375187511102E-2</v>
      </c>
      <c r="AC396" s="395">
        <v>2.1951774570488101E-2</v>
      </c>
      <c r="AD396" s="395">
        <v>7.082340650525E-2</v>
      </c>
      <c r="AE396" s="395"/>
      <c r="AF396" s="395">
        <v>5.1524376110024403E-2</v>
      </c>
      <c r="AG396" s="395">
        <v>2.7971965399074601E-2</v>
      </c>
      <c r="AH396" s="395">
        <v>4.4416549636927601E-2</v>
      </c>
      <c r="AI396" s="395">
        <v>2.5944965864716701E-2</v>
      </c>
      <c r="AJ396" s="395">
        <v>2.0398192978753699E-2</v>
      </c>
      <c r="AK396" s="395">
        <v>3.6811461911865503E-2</v>
      </c>
      <c r="AL396" s="395"/>
      <c r="AM396" s="395">
        <v>3.8287592534452297E-2</v>
      </c>
      <c r="AN396" s="395">
        <v>3.2640783732694301E-2</v>
      </c>
      <c r="AO396" s="395">
        <v>1.7585451119568801E-2</v>
      </c>
      <c r="AP396" s="395"/>
      <c r="AQ396" s="395">
        <v>2.5492413886253E-2</v>
      </c>
      <c r="AR396" s="395">
        <v>3.2804008012604698E-2</v>
      </c>
      <c r="AS396" s="395">
        <v>0</v>
      </c>
    </row>
    <row r="397" spans="2:45" x14ac:dyDescent="0.25">
      <c r="B397" t="s">
        <v>263</v>
      </c>
      <c r="C397" s="395">
        <v>4.2802075884040502E-2</v>
      </c>
      <c r="D397" s="395">
        <v>5.3527493960173499E-2</v>
      </c>
      <c r="E397" s="395">
        <v>3.2834957334739998E-2</v>
      </c>
      <c r="F397" s="395"/>
      <c r="G397" s="395">
        <v>3.3668805799772598E-2</v>
      </c>
      <c r="H397" s="395">
        <v>2.8585454174832998E-2</v>
      </c>
      <c r="I397" s="395">
        <v>5.8943586176535903E-2</v>
      </c>
      <c r="J397" s="395">
        <v>4.5076747681467098E-2</v>
      </c>
      <c r="K397" s="395">
        <v>4.9317311151309599E-2</v>
      </c>
      <c r="L397" s="395">
        <v>4.1356859687926899E-2</v>
      </c>
      <c r="M397" s="395"/>
      <c r="N397" s="395">
        <v>4.3375190564912798E-2</v>
      </c>
      <c r="O397" s="395">
        <v>4.2373483239770401E-2</v>
      </c>
      <c r="P397" s="395">
        <v>6.6208420152588696E-2</v>
      </c>
      <c r="Q397" s="395">
        <v>2.2796122450296601E-2</v>
      </c>
      <c r="R397" s="395"/>
      <c r="S397" s="395">
        <v>6.7382876893532298E-2</v>
      </c>
      <c r="T397" s="395">
        <v>4.9919169590233001E-2</v>
      </c>
      <c r="U397" s="395">
        <v>5.0079709051976798E-2</v>
      </c>
      <c r="V397" s="395">
        <v>2.1320458680995601E-2</v>
      </c>
      <c r="W397" s="395">
        <v>1.5049872456254E-2</v>
      </c>
      <c r="X397" s="395">
        <v>4.2644421704532802E-2</v>
      </c>
      <c r="Y397" s="395">
        <v>4.8152189783539398E-2</v>
      </c>
      <c r="Z397" s="395">
        <v>0</v>
      </c>
      <c r="AA397" s="395">
        <v>1.9342698669839901E-2</v>
      </c>
      <c r="AB397" s="395">
        <v>7.6836202067839601E-2</v>
      </c>
      <c r="AC397" s="395">
        <v>1.9159335814862101E-2</v>
      </c>
      <c r="AD397" s="395">
        <v>7.94822609524415E-2</v>
      </c>
      <c r="AE397" s="395"/>
      <c r="AF397" s="395">
        <v>6.3970221873157193E-2</v>
      </c>
      <c r="AG397" s="395">
        <v>4.1476048985292301E-2</v>
      </c>
      <c r="AH397" s="395">
        <v>1.9850580879745301E-2</v>
      </c>
      <c r="AI397" s="395">
        <v>3.7226502639968899E-2</v>
      </c>
      <c r="AJ397" s="395">
        <v>4.60205057614229E-2</v>
      </c>
      <c r="AK397" s="395">
        <v>4.5442647195273099E-2</v>
      </c>
      <c r="AL397" s="395"/>
      <c r="AM397" s="395">
        <v>3.5775129419549502E-2</v>
      </c>
      <c r="AN397" s="395">
        <v>5.4939797876168699E-2</v>
      </c>
      <c r="AO397" s="395">
        <v>3.34669345649342E-2</v>
      </c>
      <c r="AP397" s="395"/>
      <c r="AQ397" s="395">
        <v>5.8455026206691699E-2</v>
      </c>
      <c r="AR397" s="395">
        <v>4.1789384346232E-2</v>
      </c>
      <c r="AS397" s="395">
        <v>0</v>
      </c>
    </row>
    <row r="398" spans="2:45" x14ac:dyDescent="0.25">
      <c r="B398" t="s">
        <v>271</v>
      </c>
      <c r="C398" s="395">
        <v>5.3819353887728398E-2</v>
      </c>
      <c r="D398" s="395">
        <v>5.2846493450783703E-2</v>
      </c>
      <c r="E398" s="395">
        <v>5.5405529659778303E-2</v>
      </c>
      <c r="F398" s="395"/>
      <c r="G398" s="395">
        <v>1.46243386790659E-2</v>
      </c>
      <c r="H398" s="395">
        <v>2.2517429222596901E-2</v>
      </c>
      <c r="I398" s="395">
        <v>5.2426887481557202E-2</v>
      </c>
      <c r="J398" s="395">
        <v>8.4136534004435201E-2</v>
      </c>
      <c r="K398" s="395">
        <v>4.4563235395582899E-2</v>
      </c>
      <c r="L398" s="395">
        <v>8.8480469989150906E-2</v>
      </c>
      <c r="M398" s="395"/>
      <c r="N398" s="395">
        <v>2.5883452447926902E-2</v>
      </c>
      <c r="O398" s="395">
        <v>4.8569121200911898E-2</v>
      </c>
      <c r="P398" s="395">
        <v>9.8465456527609393E-2</v>
      </c>
      <c r="Q398" s="395">
        <v>5.1034049991695897E-2</v>
      </c>
      <c r="R398" s="395"/>
      <c r="S398" s="395">
        <v>2.9347387046016901E-2</v>
      </c>
      <c r="T398" s="395">
        <v>7.6473568878860199E-2</v>
      </c>
      <c r="U398" s="395">
        <v>7.3290304780566598E-2</v>
      </c>
      <c r="V398" s="395">
        <v>7.6069319582161801E-2</v>
      </c>
      <c r="W398" s="395">
        <v>3.2068777709017102E-2</v>
      </c>
      <c r="X398" s="395">
        <v>8.5244428016434004E-2</v>
      </c>
      <c r="Y398" s="395">
        <v>5.2366778212398497E-2</v>
      </c>
      <c r="Z398" s="395">
        <v>5.1765585568640797E-2</v>
      </c>
      <c r="AA398" s="395">
        <v>5.57489740644573E-2</v>
      </c>
      <c r="AB398" s="395">
        <v>1.5085873991880499E-2</v>
      </c>
      <c r="AC398" s="395">
        <v>0</v>
      </c>
      <c r="AD398" s="395">
        <v>0.104662479658704</v>
      </c>
      <c r="AE398" s="395"/>
      <c r="AF398" s="395">
        <v>6.9952580438935194E-2</v>
      </c>
      <c r="AG398" s="395">
        <v>4.8582294800814801E-2</v>
      </c>
      <c r="AH398" s="395">
        <v>6.2314407363248302E-2</v>
      </c>
      <c r="AI398" s="395">
        <v>4.3646486734256001E-2</v>
      </c>
      <c r="AJ398" s="395">
        <v>5.4681197447768698E-2</v>
      </c>
      <c r="AK398" s="395">
        <v>3.42878865798035E-2</v>
      </c>
      <c r="AL398" s="395"/>
      <c r="AM398" s="395">
        <v>6.0722340535107097E-2</v>
      </c>
      <c r="AN398" s="395">
        <v>5.4063054264784798E-2</v>
      </c>
      <c r="AO398" s="395">
        <v>4.1322240413184101E-2</v>
      </c>
      <c r="AP398" s="395"/>
      <c r="AQ398" s="395">
        <v>8.0977891413526501E-2</v>
      </c>
      <c r="AR398" s="395">
        <v>4.2597410241995801E-2</v>
      </c>
      <c r="AS398" s="395">
        <v>5.3890355124906003E-2</v>
      </c>
    </row>
    <row r="399" spans="2:45" x14ac:dyDescent="0.25">
      <c r="B399" t="s">
        <v>265</v>
      </c>
      <c r="C399" s="395">
        <v>0.80670965699917396</v>
      </c>
      <c r="D399" s="395">
        <v>0.78713045138850102</v>
      </c>
      <c r="E399" s="395">
        <v>0.82354332848803002</v>
      </c>
      <c r="F399" s="395"/>
      <c r="G399" s="395">
        <v>0.85488673026184003</v>
      </c>
      <c r="H399" s="395">
        <v>0.81207652881119996</v>
      </c>
      <c r="I399" s="395">
        <v>0.77557108819776499</v>
      </c>
      <c r="J399" s="395">
        <v>0.78193147126604901</v>
      </c>
      <c r="K399" s="395">
        <v>0.79930810383247897</v>
      </c>
      <c r="L399" s="395">
        <v>0.82022252878911805</v>
      </c>
      <c r="M399" s="395"/>
      <c r="N399" s="395">
        <v>0.83534450253397097</v>
      </c>
      <c r="O399" s="395">
        <v>0.82605098337606497</v>
      </c>
      <c r="P399" s="395">
        <v>0.73288465281876003</v>
      </c>
      <c r="Q399" s="395">
        <v>0.81749924423144904</v>
      </c>
      <c r="R399" s="395"/>
      <c r="S399" s="395">
        <v>0.76976261625295495</v>
      </c>
      <c r="T399" s="395">
        <v>0.76237117484903205</v>
      </c>
      <c r="U399" s="395">
        <v>0.79203675673656304</v>
      </c>
      <c r="V399" s="395">
        <v>0.78187443296205505</v>
      </c>
      <c r="W399" s="395">
        <v>0.84105673286913396</v>
      </c>
      <c r="X399" s="395">
        <v>0.80812979896399395</v>
      </c>
      <c r="Y399" s="395">
        <v>0.81743854110769898</v>
      </c>
      <c r="Z399" s="395">
        <v>0.72219967650025796</v>
      </c>
      <c r="AA399" s="395">
        <v>0.89041992231552403</v>
      </c>
      <c r="AB399" s="395">
        <v>0.828999393337847</v>
      </c>
      <c r="AC399" s="395">
        <v>0.935928736913337</v>
      </c>
      <c r="AD399" s="395">
        <v>0.70802309411179598</v>
      </c>
      <c r="AE399" s="395"/>
      <c r="AF399" s="395">
        <v>0.73813581749476198</v>
      </c>
      <c r="AG399" s="395">
        <v>0.82782971518234505</v>
      </c>
      <c r="AH399" s="395">
        <v>0.79550813525040098</v>
      </c>
      <c r="AI399" s="395">
        <v>0.84163677719660401</v>
      </c>
      <c r="AJ399" s="395">
        <v>0.807684029116986</v>
      </c>
      <c r="AK399" s="395">
        <v>0.85291167870446105</v>
      </c>
      <c r="AL399" s="395"/>
      <c r="AM399" s="395">
        <v>0.80630070549578903</v>
      </c>
      <c r="AN399" s="395">
        <v>0.80217119801682801</v>
      </c>
      <c r="AO399" s="395">
        <v>0.81457357186100698</v>
      </c>
      <c r="AP399" s="395"/>
      <c r="AQ399" s="395">
        <v>0.77954841498798799</v>
      </c>
      <c r="AR399" s="395">
        <v>0.80188668347271497</v>
      </c>
      <c r="AS399" s="395">
        <v>0.86747310296372304</v>
      </c>
    </row>
    <row r="400" spans="2:45" x14ac:dyDescent="0.25">
      <c r="B400" t="s">
        <v>266</v>
      </c>
      <c r="C400" s="396">
        <v>4.47940702891482</v>
      </c>
      <c r="D400" s="396">
        <v>4.4117722900009797</v>
      </c>
      <c r="E400" s="396">
        <v>4.5392965778948202</v>
      </c>
      <c r="F400" s="396"/>
      <c r="G400" s="396">
        <v>4.5218931289700803</v>
      </c>
      <c r="H400" s="396">
        <v>4.3876426288190196</v>
      </c>
      <c r="I400" s="396">
        <v>4.3620860610246597</v>
      </c>
      <c r="J400" s="396">
        <v>4.4983839116508797</v>
      </c>
      <c r="K400" s="396">
        <v>4.4598554542252398</v>
      </c>
      <c r="L400" s="396">
        <v>4.6187171098676796</v>
      </c>
      <c r="M400" s="396"/>
      <c r="N400" s="396">
        <v>4.5051884623627103</v>
      </c>
      <c r="O400" s="396">
        <v>4.5461935544774397</v>
      </c>
      <c r="P400" s="396">
        <v>4.3600240816695397</v>
      </c>
      <c r="Q400" s="396">
        <v>4.4788348888048901</v>
      </c>
      <c r="R400" s="396"/>
      <c r="S400" s="396">
        <v>4.2847152250438301</v>
      </c>
      <c r="T400" s="396">
        <v>4.3979673253712797</v>
      </c>
      <c r="U400" s="396">
        <v>4.5002907575599496</v>
      </c>
      <c r="V400" s="396">
        <v>4.3716842624735603</v>
      </c>
      <c r="W400" s="396">
        <v>4.5183545923169497</v>
      </c>
      <c r="X400" s="396">
        <v>4.53563371539658</v>
      </c>
      <c r="Y400" s="396">
        <v>4.5579646052690901</v>
      </c>
      <c r="Z400" s="396">
        <v>4.0653729629642497</v>
      </c>
      <c r="AA400" s="396">
        <v>4.7854055352283797</v>
      </c>
      <c r="AB400" s="396">
        <v>4.5201438420686504</v>
      </c>
      <c r="AC400" s="396">
        <v>4.8039853938535604</v>
      </c>
      <c r="AD400" s="396">
        <v>4.3388589850616199</v>
      </c>
      <c r="AE400" s="396"/>
      <c r="AF400" s="396">
        <v>4.3005247906250803</v>
      </c>
      <c r="AG400" s="396">
        <v>4.5308566958754097</v>
      </c>
      <c r="AH400" s="396">
        <v>4.4199559863387101</v>
      </c>
      <c r="AI400" s="396">
        <v>4.5816115903928996</v>
      </c>
      <c r="AJ400" s="396">
        <v>4.48925589757813</v>
      </c>
      <c r="AK400" s="396">
        <v>4.6422071308596697</v>
      </c>
      <c r="AL400" s="396"/>
      <c r="AM400" s="396">
        <v>4.4916158217265298</v>
      </c>
      <c r="AN400" s="396">
        <v>4.4827012770617296</v>
      </c>
      <c r="AO400" s="396">
        <v>4.4263775978036097</v>
      </c>
      <c r="AP400" s="396"/>
      <c r="AQ400" s="396">
        <v>4.4692170752106</v>
      </c>
      <c r="AR400" s="396">
        <v>4.4183313311857102</v>
      </c>
      <c r="AS400" s="396">
        <v>4.6315634772296104</v>
      </c>
    </row>
    <row r="401" spans="2:45" x14ac:dyDescent="0.25">
      <c r="B401" t="s">
        <v>267</v>
      </c>
      <c r="C401" s="396">
        <v>1.5218013448943599</v>
      </c>
      <c r="D401" s="396">
        <v>1.7156419009959201</v>
      </c>
      <c r="E401" s="396">
        <v>1.34229175223018</v>
      </c>
      <c r="F401" s="396"/>
      <c r="G401" s="396">
        <v>1.61212148345579</v>
      </c>
      <c r="H401" s="396">
        <v>1.91705694611726</v>
      </c>
      <c r="I401" s="396">
        <v>1.9177734332174701</v>
      </c>
      <c r="J401" s="396">
        <v>1.2949808998068499</v>
      </c>
      <c r="K401" s="396">
        <v>1.4852763228490999</v>
      </c>
      <c r="L401" s="396">
        <v>1.02288411510287</v>
      </c>
      <c r="M401" s="396"/>
      <c r="N401" s="396">
        <v>1.5572728090138499</v>
      </c>
      <c r="O401" s="396">
        <v>1.3051684254496201</v>
      </c>
      <c r="P401" s="396">
        <v>1.65620949624584</v>
      </c>
      <c r="Q401" s="396">
        <v>1.6106993217874199</v>
      </c>
      <c r="R401" s="396"/>
      <c r="S401" s="396">
        <v>2.17641463539587</v>
      </c>
      <c r="T401" s="396">
        <v>1.63338803403005</v>
      </c>
      <c r="U401" s="396">
        <v>1.30895969390017</v>
      </c>
      <c r="V401" s="396">
        <v>2.01136267793918</v>
      </c>
      <c r="W401" s="396">
        <v>1.50585841236338</v>
      </c>
      <c r="X401" s="396">
        <v>1.4208433087335199</v>
      </c>
      <c r="Y401" s="396">
        <v>1.13277976208135</v>
      </c>
      <c r="Z401" s="396">
        <v>2.9218736407302801</v>
      </c>
      <c r="AA401" s="396">
        <v>0.51904739125118304</v>
      </c>
      <c r="AB401" s="396">
        <v>1.3890596851680801</v>
      </c>
      <c r="AC401" s="396">
        <v>0.61520691242794401</v>
      </c>
      <c r="AD401" s="396">
        <v>1.5997174999997601</v>
      </c>
      <c r="AE401" s="396"/>
      <c r="AF401" s="396">
        <v>1.9043180709091301</v>
      </c>
      <c r="AG401" s="396">
        <v>1.4515991978776801</v>
      </c>
      <c r="AH401" s="396">
        <v>1.7616403325669401</v>
      </c>
      <c r="AI401" s="396">
        <v>1.22869016363954</v>
      </c>
      <c r="AJ401" s="396">
        <v>1.47603021235304</v>
      </c>
      <c r="AK401" s="396">
        <v>0.92273367130881601</v>
      </c>
      <c r="AL401" s="396"/>
      <c r="AM401" s="396">
        <v>1.4664027247245599</v>
      </c>
      <c r="AN401" s="396">
        <v>1.47867895429114</v>
      </c>
      <c r="AO401" s="396">
        <v>1.87375042573914</v>
      </c>
      <c r="AP401" s="396"/>
      <c r="AQ401" s="396">
        <v>1.46438262532254</v>
      </c>
      <c r="AR401" s="396">
        <v>1.76724953427515</v>
      </c>
      <c r="AS401" s="396">
        <v>1.20993897023559</v>
      </c>
    </row>
    <row r="402" spans="2:45" x14ac:dyDescent="0.25">
      <c r="C402" s="395"/>
      <c r="D402" s="395"/>
      <c r="E402" s="395"/>
      <c r="F402" s="395"/>
      <c r="G402" s="395"/>
      <c r="H402" s="395"/>
      <c r="I402" s="395"/>
      <c r="J402" s="395"/>
      <c r="K402" s="395"/>
      <c r="L402" s="395"/>
      <c r="M402" s="395"/>
      <c r="N402" s="395"/>
      <c r="O402" s="395"/>
      <c r="P402" s="395"/>
      <c r="Q402" s="395"/>
      <c r="R402" s="395"/>
      <c r="S402" s="395"/>
      <c r="T402" s="395"/>
      <c r="U402" s="395"/>
      <c r="V402" s="395"/>
      <c r="W402" s="395"/>
      <c r="X402" s="395"/>
      <c r="Y402" s="395"/>
      <c r="Z402" s="395"/>
      <c r="AA402" s="395"/>
      <c r="AB402" s="395"/>
      <c r="AC402" s="395"/>
      <c r="AD402" s="395"/>
      <c r="AE402" s="395"/>
      <c r="AF402" s="395"/>
      <c r="AG402" s="395"/>
      <c r="AH402" s="395"/>
      <c r="AI402" s="395"/>
      <c r="AJ402" s="395"/>
      <c r="AK402" s="395"/>
      <c r="AL402" s="395"/>
      <c r="AM402" s="395"/>
      <c r="AN402" s="395"/>
      <c r="AO402" s="395"/>
      <c r="AP402" s="395"/>
      <c r="AQ402" s="395"/>
      <c r="AR402" s="395"/>
      <c r="AS402" s="395"/>
    </row>
    <row r="403" spans="2:45" x14ac:dyDescent="0.25">
      <c r="B403" s="2" t="s">
        <v>282</v>
      </c>
      <c r="C403" s="395"/>
      <c r="D403" s="395"/>
      <c r="E403" s="395"/>
      <c r="F403" s="395"/>
      <c r="G403" s="395"/>
      <c r="H403" s="395"/>
      <c r="I403" s="395"/>
      <c r="J403" s="395"/>
      <c r="K403" s="395"/>
      <c r="L403" s="395"/>
      <c r="M403" s="395"/>
      <c r="N403" s="395"/>
      <c r="O403" s="395"/>
      <c r="P403" s="395"/>
      <c r="Q403" s="395"/>
      <c r="R403" s="395"/>
      <c r="S403" s="395"/>
      <c r="T403" s="395"/>
      <c r="U403" s="395"/>
      <c r="V403" s="395"/>
      <c r="W403" s="395"/>
      <c r="X403" s="395"/>
      <c r="Y403" s="395"/>
      <c r="Z403" s="395"/>
      <c r="AA403" s="395"/>
      <c r="AB403" s="395"/>
      <c r="AC403" s="395"/>
      <c r="AD403" s="395"/>
      <c r="AE403" s="395"/>
      <c r="AF403" s="395"/>
      <c r="AG403" s="395"/>
      <c r="AH403" s="395"/>
      <c r="AI403" s="395"/>
      <c r="AJ403" s="395"/>
      <c r="AK403" s="395"/>
      <c r="AL403" s="395"/>
      <c r="AM403" s="395"/>
      <c r="AN403" s="395"/>
      <c r="AO403" s="395"/>
      <c r="AP403" s="395"/>
      <c r="AQ403" s="395"/>
      <c r="AR403" s="395"/>
      <c r="AS403" s="395"/>
    </row>
    <row r="404" spans="2:45" x14ac:dyDescent="0.25">
      <c r="B404" s="394" t="s">
        <v>68</v>
      </c>
      <c r="C404" s="395"/>
      <c r="D404" s="395"/>
      <c r="E404" s="395"/>
      <c r="F404" s="395"/>
      <c r="G404" s="395"/>
      <c r="H404" s="395"/>
      <c r="I404" s="395"/>
      <c r="J404" s="395"/>
      <c r="K404" s="395"/>
      <c r="L404" s="395"/>
      <c r="M404" s="395"/>
      <c r="N404" s="395"/>
      <c r="O404" s="395"/>
      <c r="P404" s="395"/>
      <c r="Q404" s="395"/>
      <c r="R404" s="395"/>
      <c r="S404" s="395"/>
      <c r="T404" s="395"/>
      <c r="U404" s="395"/>
      <c r="V404" s="395"/>
      <c r="W404" s="395"/>
      <c r="X404" s="395"/>
      <c r="Y404" s="395"/>
      <c r="Z404" s="395"/>
      <c r="AA404" s="395"/>
      <c r="AB404" s="395"/>
      <c r="AC404" s="395"/>
      <c r="AD404" s="395"/>
      <c r="AE404" s="395"/>
      <c r="AF404" s="395"/>
      <c r="AG404" s="395"/>
      <c r="AH404" s="395"/>
      <c r="AI404" s="395"/>
      <c r="AJ404" s="395"/>
      <c r="AK404" s="395"/>
      <c r="AL404" s="395"/>
      <c r="AM404" s="395"/>
      <c r="AN404" s="395"/>
      <c r="AO404" s="395"/>
      <c r="AP404" s="395"/>
      <c r="AQ404" s="395"/>
      <c r="AR404" s="395"/>
      <c r="AS404" s="395"/>
    </row>
    <row r="405" spans="2:45" x14ac:dyDescent="0.25">
      <c r="B405" t="s">
        <v>270</v>
      </c>
      <c r="C405" s="395">
        <v>1.08470064581173E-2</v>
      </c>
      <c r="D405" s="395">
        <v>1.25036850108573E-2</v>
      </c>
      <c r="E405" s="395">
        <v>9.3575273131661606E-3</v>
      </c>
      <c r="F405" s="395"/>
      <c r="G405" s="395">
        <v>2.6179460794693798E-2</v>
      </c>
      <c r="H405" s="395">
        <v>5.89395225984934E-3</v>
      </c>
      <c r="I405" s="395">
        <v>1.2817647711280199E-2</v>
      </c>
      <c r="J405" s="395">
        <v>1.7118872746186599E-2</v>
      </c>
      <c r="K405" s="395">
        <v>7.9485463864496803E-3</v>
      </c>
      <c r="L405" s="395">
        <v>0</v>
      </c>
      <c r="M405" s="395"/>
      <c r="N405" s="395">
        <v>1.02877663809852E-2</v>
      </c>
      <c r="O405" s="395">
        <v>1.4559730250694999E-2</v>
      </c>
      <c r="P405" s="395">
        <v>9.0577174824354803E-3</v>
      </c>
      <c r="Q405" s="395">
        <v>9.3438918574716406E-3</v>
      </c>
      <c r="R405" s="395"/>
      <c r="S405" s="395">
        <v>0</v>
      </c>
      <c r="T405" s="395">
        <v>0</v>
      </c>
      <c r="U405" s="395">
        <v>2.72033109759399E-2</v>
      </c>
      <c r="V405" s="395">
        <v>0</v>
      </c>
      <c r="W405" s="395">
        <v>0</v>
      </c>
      <c r="X405" s="395">
        <v>0</v>
      </c>
      <c r="Y405" s="395">
        <v>2.2685437850211501E-2</v>
      </c>
      <c r="Z405" s="395">
        <v>2.1659286779770699E-2</v>
      </c>
      <c r="AA405" s="395">
        <v>3.5819039679883397E-2</v>
      </c>
      <c r="AB405" s="395">
        <v>0</v>
      </c>
      <c r="AC405" s="395">
        <v>4.0771109289415901E-2</v>
      </c>
      <c r="AD405" s="395">
        <v>0</v>
      </c>
      <c r="AE405" s="395"/>
      <c r="AF405" s="395">
        <v>4.6718835305081504E-3</v>
      </c>
      <c r="AG405" s="395">
        <v>2.40146718921441E-2</v>
      </c>
      <c r="AH405" s="395">
        <v>0</v>
      </c>
      <c r="AI405" s="395">
        <v>9.9267190254291697E-3</v>
      </c>
      <c r="AJ405" s="395">
        <v>1.0212450428644999E-2</v>
      </c>
      <c r="AK405" s="395">
        <v>0</v>
      </c>
      <c r="AL405" s="395"/>
      <c r="AM405" s="395">
        <v>4.6715842894208296E-3</v>
      </c>
      <c r="AN405" s="395">
        <v>1.7015121287285499E-2</v>
      </c>
      <c r="AO405" s="395">
        <v>1.55773491546732E-2</v>
      </c>
      <c r="AP405" s="395"/>
      <c r="AQ405" s="395">
        <v>5.8566570491907603E-3</v>
      </c>
      <c r="AR405" s="395">
        <v>6.7966450313156996E-3</v>
      </c>
      <c r="AS405" s="395">
        <v>3.0685918048429801E-2</v>
      </c>
    </row>
    <row r="406" spans="2:45" x14ac:dyDescent="0.25">
      <c r="B406" t="s">
        <v>261</v>
      </c>
      <c r="C406" s="395">
        <v>2.54940694279998E-2</v>
      </c>
      <c r="D406" s="395">
        <v>2.8056808363736498E-2</v>
      </c>
      <c r="E406" s="395">
        <v>2.13900716408746E-2</v>
      </c>
      <c r="F406" s="395"/>
      <c r="G406" s="395">
        <v>1.41300859000875E-2</v>
      </c>
      <c r="H406" s="395">
        <v>3.36711716733539E-2</v>
      </c>
      <c r="I406" s="395">
        <v>4.5594903059825498E-2</v>
      </c>
      <c r="J406" s="395">
        <v>3.57071129144092E-2</v>
      </c>
      <c r="K406" s="395">
        <v>1.4897314296091899E-2</v>
      </c>
      <c r="L406" s="395">
        <v>9.0049801137855393E-3</v>
      </c>
      <c r="M406" s="395"/>
      <c r="N406" s="395">
        <v>2.93720554652597E-2</v>
      </c>
      <c r="O406" s="395">
        <v>2.7614068546932699E-2</v>
      </c>
      <c r="P406" s="395">
        <v>2.0151224359387401E-2</v>
      </c>
      <c r="Q406" s="395">
        <v>2.42157674033943E-2</v>
      </c>
      <c r="R406" s="395"/>
      <c r="S406" s="395">
        <v>6.2449690048414202E-3</v>
      </c>
      <c r="T406" s="395">
        <v>9.4032808428716995E-3</v>
      </c>
      <c r="U406" s="395">
        <v>4.0958353249393502E-2</v>
      </c>
      <c r="V406" s="395">
        <v>2.0584998491812199E-2</v>
      </c>
      <c r="W406" s="395">
        <v>1.3175964007227E-2</v>
      </c>
      <c r="X406" s="395">
        <v>3.6030045807398103E-2</v>
      </c>
      <c r="Y406" s="395">
        <v>4.0017876920547403E-2</v>
      </c>
      <c r="Z406" s="395">
        <v>2.6655075608478299E-2</v>
      </c>
      <c r="AA406" s="395">
        <v>3.6041842559583703E-2</v>
      </c>
      <c r="AB406" s="395">
        <v>3.10447175842796E-2</v>
      </c>
      <c r="AC406" s="395">
        <v>4.3655820727203101E-2</v>
      </c>
      <c r="AD406" s="395">
        <v>3.3428329507214798E-2</v>
      </c>
      <c r="AE406" s="395"/>
      <c r="AF406" s="395">
        <v>1.93045762355392E-2</v>
      </c>
      <c r="AG406" s="395">
        <v>2.74157830571236E-2</v>
      </c>
      <c r="AH406" s="395">
        <v>2.8838626516514101E-2</v>
      </c>
      <c r="AI406" s="395">
        <v>2.72145018470419E-2</v>
      </c>
      <c r="AJ406" s="395">
        <v>8.9856391025511101E-3</v>
      </c>
      <c r="AK406" s="395">
        <v>5.23971293166242E-2</v>
      </c>
      <c r="AL406" s="395"/>
      <c r="AM406" s="395">
        <v>2.73286051384437E-2</v>
      </c>
      <c r="AN406" s="395">
        <v>2.6338460413888602E-2</v>
      </c>
      <c r="AO406" s="395">
        <v>2.6797463326559998E-2</v>
      </c>
      <c r="AP406" s="395"/>
      <c r="AQ406" s="395">
        <v>3.68634503070676E-2</v>
      </c>
      <c r="AR406" s="395">
        <v>1.2529174742035701E-2</v>
      </c>
      <c r="AS406" s="395">
        <v>3.55721910251059E-2</v>
      </c>
    </row>
    <row r="407" spans="2:45" x14ac:dyDescent="0.25">
      <c r="B407" t="s">
        <v>262</v>
      </c>
      <c r="C407" s="395">
        <v>3.8271251401163199E-2</v>
      </c>
      <c r="D407" s="395">
        <v>3.04757587981421E-2</v>
      </c>
      <c r="E407" s="395">
        <v>4.6335750660288499E-2</v>
      </c>
      <c r="F407" s="395"/>
      <c r="G407" s="395">
        <v>2.6356811617743999E-2</v>
      </c>
      <c r="H407" s="395">
        <v>3.4988128592729997E-2</v>
      </c>
      <c r="I407" s="395">
        <v>6.7185245321934303E-2</v>
      </c>
      <c r="J407" s="395">
        <v>2.2841368112161201E-2</v>
      </c>
      <c r="K407" s="395">
        <v>5.4937206937022802E-2</v>
      </c>
      <c r="L407" s="395">
        <v>2.6895526364746299E-2</v>
      </c>
      <c r="M407" s="395"/>
      <c r="N407" s="395">
        <v>4.5862042778776799E-2</v>
      </c>
      <c r="O407" s="395">
        <v>3.7206713135330999E-2</v>
      </c>
      <c r="P407" s="395">
        <v>3.42794901323933E-2</v>
      </c>
      <c r="Q407" s="395">
        <v>3.11979283059339E-2</v>
      </c>
      <c r="R407" s="395"/>
      <c r="S407" s="395">
        <v>3.5840929782435402E-2</v>
      </c>
      <c r="T407" s="395">
        <v>3.8248970893394803E-2</v>
      </c>
      <c r="U407" s="395">
        <v>3.4825450778028802E-2</v>
      </c>
      <c r="V407" s="395">
        <v>3.2398234207912803E-2</v>
      </c>
      <c r="W407" s="395">
        <v>2.7224740478326102E-2</v>
      </c>
      <c r="X407" s="395">
        <v>1.29004500494157E-2</v>
      </c>
      <c r="Y407" s="395">
        <v>9.8317022508479193E-2</v>
      </c>
      <c r="Z407" s="395">
        <v>2.3409973425117501E-2</v>
      </c>
      <c r="AA407" s="395">
        <v>2.6663357736012801E-2</v>
      </c>
      <c r="AB407" s="395">
        <v>4.0788241514666403E-2</v>
      </c>
      <c r="AC407" s="395">
        <v>2.0248212525644502E-2</v>
      </c>
      <c r="AD407" s="395">
        <v>0.10322956608046099</v>
      </c>
      <c r="AE407" s="395"/>
      <c r="AF407" s="395">
        <v>4.1702625528264398E-2</v>
      </c>
      <c r="AG407" s="395">
        <v>3.6856809239446398E-2</v>
      </c>
      <c r="AH407" s="395">
        <v>2.02876231952583E-2</v>
      </c>
      <c r="AI407" s="395">
        <v>4.32229819823233E-2</v>
      </c>
      <c r="AJ407" s="395">
        <v>4.4110993086940102E-2</v>
      </c>
      <c r="AK407" s="395">
        <v>5.1158505448815297E-2</v>
      </c>
      <c r="AL407" s="395"/>
      <c r="AM407" s="395">
        <v>3.5713185413817301E-2</v>
      </c>
      <c r="AN407" s="395">
        <v>3.7528742551486097E-2</v>
      </c>
      <c r="AO407" s="395">
        <v>4.1610708775541599E-2</v>
      </c>
      <c r="AP407" s="395"/>
      <c r="AQ407" s="395">
        <v>2.7731206183141299E-2</v>
      </c>
      <c r="AR407" s="395">
        <v>5.16748969914416E-2</v>
      </c>
      <c r="AS407" s="395">
        <v>5.0670438999718799E-2</v>
      </c>
    </row>
    <row r="408" spans="2:45" x14ac:dyDescent="0.25">
      <c r="B408" t="s">
        <v>263</v>
      </c>
      <c r="C408" s="395">
        <v>3.3849818828980603E-2</v>
      </c>
      <c r="D408" s="395">
        <v>3.7719827436316397E-2</v>
      </c>
      <c r="E408" s="395">
        <v>3.0471000012177299E-2</v>
      </c>
      <c r="F408" s="395"/>
      <c r="G408" s="395">
        <v>2.6828478554457399E-2</v>
      </c>
      <c r="H408" s="395">
        <v>2.8827864371031801E-2</v>
      </c>
      <c r="I408" s="395">
        <v>2.0180699610512502E-2</v>
      </c>
      <c r="J408" s="395">
        <v>4.5905254053389501E-2</v>
      </c>
      <c r="K408" s="395">
        <v>4.1052892771569399E-2</v>
      </c>
      <c r="L408" s="395">
        <v>3.91395817796387E-2</v>
      </c>
      <c r="M408" s="395"/>
      <c r="N408" s="395">
        <v>2.6340855932131299E-2</v>
      </c>
      <c r="O408" s="395">
        <v>4.1580510563024101E-2</v>
      </c>
      <c r="P408" s="395">
        <v>3.2205242765933603E-2</v>
      </c>
      <c r="Q408" s="395">
        <v>3.59002018587984E-2</v>
      </c>
      <c r="R408" s="395"/>
      <c r="S408" s="395">
        <v>3.00638451965578E-2</v>
      </c>
      <c r="T408" s="395">
        <v>2.19016226028379E-2</v>
      </c>
      <c r="U408" s="395">
        <v>4.8046821891329097E-2</v>
      </c>
      <c r="V408" s="395">
        <v>2.0371433276311801E-2</v>
      </c>
      <c r="W408" s="395">
        <v>2.66312640251243E-2</v>
      </c>
      <c r="X408" s="395">
        <v>2.4007836220473401E-2</v>
      </c>
      <c r="Y408" s="395">
        <v>6.0774631204293501E-2</v>
      </c>
      <c r="Z408" s="395">
        <v>5.0834845738239799E-2</v>
      </c>
      <c r="AA408" s="395">
        <v>3.6715403126142798E-2</v>
      </c>
      <c r="AB408" s="395">
        <v>3.2784239908029297E-2</v>
      </c>
      <c r="AC408" s="395">
        <v>2.2622954130298498E-2</v>
      </c>
      <c r="AD408" s="395">
        <v>7.0003393910263598E-2</v>
      </c>
      <c r="AE408" s="395"/>
      <c r="AF408" s="395">
        <v>2.4549390023402302E-2</v>
      </c>
      <c r="AG408" s="395">
        <v>4.8544312601867499E-2</v>
      </c>
      <c r="AH408" s="395">
        <v>3.2657748818961899E-2</v>
      </c>
      <c r="AI408" s="395">
        <v>3.1735075725457702E-2</v>
      </c>
      <c r="AJ408" s="395">
        <v>3.7197960506650002E-2</v>
      </c>
      <c r="AK408" s="395">
        <v>0</v>
      </c>
      <c r="AL408" s="395"/>
      <c r="AM408" s="395">
        <v>3.7660636926852301E-2</v>
      </c>
      <c r="AN408" s="395">
        <v>3.3392778907604101E-2</v>
      </c>
      <c r="AO408" s="395">
        <v>2.7068748389031502E-2</v>
      </c>
      <c r="AP408" s="395"/>
      <c r="AQ408" s="395">
        <v>3.8535073916384298E-2</v>
      </c>
      <c r="AR408" s="395">
        <v>2.36463071510674E-2</v>
      </c>
      <c r="AS408" s="395">
        <v>5.6044563066794902E-2</v>
      </c>
    </row>
    <row r="409" spans="2:45" x14ac:dyDescent="0.25">
      <c r="B409" t="s">
        <v>271</v>
      </c>
      <c r="C409" s="395">
        <v>2.8314532460990902E-2</v>
      </c>
      <c r="D409" s="395">
        <v>2.8148951915622701E-2</v>
      </c>
      <c r="E409" s="395">
        <v>2.88109260907616E-2</v>
      </c>
      <c r="F409" s="395"/>
      <c r="G409" s="395">
        <v>2.2627338331844899E-2</v>
      </c>
      <c r="H409" s="395">
        <v>1.26958507042581E-2</v>
      </c>
      <c r="I409" s="395">
        <v>6.3030781715942605E-2</v>
      </c>
      <c r="J409" s="395">
        <v>2.37404790488559E-2</v>
      </c>
      <c r="K409" s="395">
        <v>1.9888542920574001E-2</v>
      </c>
      <c r="L409" s="395">
        <v>2.62514428915754E-2</v>
      </c>
      <c r="M409" s="395"/>
      <c r="N409" s="395">
        <v>1.6975347210045701E-2</v>
      </c>
      <c r="O409" s="395">
        <v>3.9845397962851803E-2</v>
      </c>
      <c r="P409" s="395">
        <v>4.3686185093853303E-2</v>
      </c>
      <c r="Q409" s="395">
        <v>1.5545805520296101E-2</v>
      </c>
      <c r="R409" s="395"/>
      <c r="S409" s="395">
        <v>2.6231123410632499E-2</v>
      </c>
      <c r="T409" s="395">
        <v>1.4971145460605399E-2</v>
      </c>
      <c r="U409" s="395">
        <v>4.3557678330321099E-2</v>
      </c>
      <c r="V409" s="395">
        <v>1.50366786704355E-2</v>
      </c>
      <c r="W409" s="395">
        <v>6.8226963770290597E-2</v>
      </c>
      <c r="X409" s="395">
        <v>4.4490997334241202E-2</v>
      </c>
      <c r="Y409" s="395">
        <v>1.20339057999379E-2</v>
      </c>
      <c r="Z409" s="395">
        <v>0</v>
      </c>
      <c r="AA409" s="395">
        <v>1.6534167824189001E-2</v>
      </c>
      <c r="AB409" s="395">
        <v>3.3693334254581001E-2</v>
      </c>
      <c r="AC409" s="395">
        <v>4.4044188806155703E-2</v>
      </c>
      <c r="AD409" s="395">
        <v>3.7252753185498401E-2</v>
      </c>
      <c r="AE409" s="395"/>
      <c r="AF409" s="395">
        <v>2.3791031093383899E-2</v>
      </c>
      <c r="AG409" s="395">
        <v>2.31601167988429E-2</v>
      </c>
      <c r="AH409" s="395">
        <v>2.6128963761971699E-2</v>
      </c>
      <c r="AI409" s="395">
        <v>1.50972568832276E-2</v>
      </c>
      <c r="AJ409" s="395">
        <v>5.5671267992599402E-2</v>
      </c>
      <c r="AK409" s="395">
        <v>6.3787413834166404E-2</v>
      </c>
      <c r="AL409" s="395"/>
      <c r="AM409" s="395">
        <v>3.4963062795932302E-2</v>
      </c>
      <c r="AN409" s="395">
        <v>2.7981681596671901E-2</v>
      </c>
      <c r="AO409" s="395">
        <v>8.9751057466491303E-3</v>
      </c>
      <c r="AP409" s="395"/>
      <c r="AQ409" s="395">
        <v>2.7685521253932199E-2</v>
      </c>
      <c r="AR409" s="395">
        <v>3.5446116439528802E-2</v>
      </c>
      <c r="AS409" s="395">
        <v>2.5100308094435999E-2</v>
      </c>
    </row>
    <row r="410" spans="2:45" x14ac:dyDescent="0.25">
      <c r="B410" t="s">
        <v>265</v>
      </c>
      <c r="C410" s="395">
        <v>0.86322332142274805</v>
      </c>
      <c r="D410" s="395">
        <v>0.86309496847532496</v>
      </c>
      <c r="E410" s="395">
        <v>0.86363472428273202</v>
      </c>
      <c r="F410" s="395"/>
      <c r="G410" s="395">
        <v>0.88387782480117205</v>
      </c>
      <c r="H410" s="395">
        <v>0.88392303239877701</v>
      </c>
      <c r="I410" s="395">
        <v>0.79119072258050505</v>
      </c>
      <c r="J410" s="395">
        <v>0.854686913124998</v>
      </c>
      <c r="K410" s="395">
        <v>0.86127549668829195</v>
      </c>
      <c r="L410" s="395">
        <v>0.89870846885025402</v>
      </c>
      <c r="M410" s="395"/>
      <c r="N410" s="395">
        <v>0.87116193223280103</v>
      </c>
      <c r="O410" s="395">
        <v>0.83919357954116502</v>
      </c>
      <c r="P410" s="395">
        <v>0.86062014016599697</v>
      </c>
      <c r="Q410" s="395">
        <v>0.88379640505410595</v>
      </c>
      <c r="R410" s="395"/>
      <c r="S410" s="395">
        <v>0.90161913260553295</v>
      </c>
      <c r="T410" s="395">
        <v>0.91547498020028995</v>
      </c>
      <c r="U410" s="395">
        <v>0.805408384774988</v>
      </c>
      <c r="V410" s="395">
        <v>0.91160865535352797</v>
      </c>
      <c r="W410" s="395">
        <v>0.86474106771903203</v>
      </c>
      <c r="X410" s="395">
        <v>0.88257067058847205</v>
      </c>
      <c r="Y410" s="395">
        <v>0.76617112571653101</v>
      </c>
      <c r="Z410" s="395">
        <v>0.87744081844839406</v>
      </c>
      <c r="AA410" s="395">
        <v>0.84822618907418801</v>
      </c>
      <c r="AB410" s="395">
        <v>0.86168946673844404</v>
      </c>
      <c r="AC410" s="395">
        <v>0.82865771452128201</v>
      </c>
      <c r="AD410" s="395">
        <v>0.75608595731656203</v>
      </c>
      <c r="AE410" s="395"/>
      <c r="AF410" s="395">
        <v>0.88598049358890196</v>
      </c>
      <c r="AG410" s="395">
        <v>0.840008306410575</v>
      </c>
      <c r="AH410" s="395">
        <v>0.89208703770729403</v>
      </c>
      <c r="AI410" s="395">
        <v>0.87280346453652002</v>
      </c>
      <c r="AJ410" s="395">
        <v>0.843821688882614</v>
      </c>
      <c r="AK410" s="395">
        <v>0.83265695140039397</v>
      </c>
      <c r="AL410" s="395"/>
      <c r="AM410" s="395">
        <v>0.85966292543553402</v>
      </c>
      <c r="AN410" s="395">
        <v>0.85774321524306396</v>
      </c>
      <c r="AO410" s="395">
        <v>0.87997062460754505</v>
      </c>
      <c r="AP410" s="395"/>
      <c r="AQ410" s="395">
        <v>0.86332809129028398</v>
      </c>
      <c r="AR410" s="395">
        <v>0.86990685964461101</v>
      </c>
      <c r="AS410" s="395">
        <v>0.80192658076551504</v>
      </c>
    </row>
    <row r="411" spans="2:45" x14ac:dyDescent="0.25">
      <c r="B411" t="s">
        <v>266</v>
      </c>
      <c r="C411" s="396">
        <v>4.6329607656749703</v>
      </c>
      <c r="D411" s="396">
        <v>4.6302384583080904</v>
      </c>
      <c r="E411" s="396">
        <v>4.6388918987746903</v>
      </c>
      <c r="F411" s="396"/>
      <c r="G411" s="396">
        <v>4.65722762213219</v>
      </c>
      <c r="H411" s="396">
        <v>4.6605295867828298</v>
      </c>
      <c r="I411" s="396">
        <v>4.4485842323015303</v>
      </c>
      <c r="J411" s="396">
        <v>4.5875020931193102</v>
      </c>
      <c r="K411" s="396">
        <v>4.6338620616085997</v>
      </c>
      <c r="L411" s="396">
        <v>4.7787628939997697</v>
      </c>
      <c r="M411" s="396"/>
      <c r="N411" s="396">
        <v>4.6238297588234003</v>
      </c>
      <c r="O411" s="396">
        <v>4.5821185160639004</v>
      </c>
      <c r="P411" s="396">
        <v>4.6631713741273702</v>
      </c>
      <c r="Q411" s="396">
        <v>4.67547747694337</v>
      </c>
      <c r="R411" s="396"/>
      <c r="S411" s="396">
        <v>4.7811385208295798</v>
      </c>
      <c r="T411" s="396">
        <v>4.7888655732820498</v>
      </c>
      <c r="U411" s="396">
        <v>4.4560223576756597</v>
      </c>
      <c r="V411" s="396">
        <v>4.7646857581859496</v>
      </c>
      <c r="W411" s="396">
        <v>4.7441324307155703</v>
      </c>
      <c r="X411" s="396">
        <v>4.7246717968469696</v>
      </c>
      <c r="Y411" s="396">
        <v>4.2979670673327899</v>
      </c>
      <c r="Z411" s="396">
        <v>4.6131836519154001</v>
      </c>
      <c r="AA411" s="396">
        <v>4.5067823840777397</v>
      </c>
      <c r="AB411" s="396">
        <v>4.6541945910482401</v>
      </c>
      <c r="AC411" s="396">
        <v>4.4714864360004203</v>
      </c>
      <c r="AD411" s="396">
        <v>4.3793384427237303</v>
      </c>
      <c r="AE411" s="396"/>
      <c r="AF411" s="396">
        <v>4.70142458968032</v>
      </c>
      <c r="AG411" s="396">
        <v>4.5394443385898704</v>
      </c>
      <c r="AH411" s="396">
        <v>4.7323381629482704</v>
      </c>
      <c r="AI411" s="396">
        <v>4.6332720432035703</v>
      </c>
      <c r="AJ411" s="396">
        <v>4.6505950231798501</v>
      </c>
      <c r="AK411" s="396">
        <v>4.5731485525528903</v>
      </c>
      <c r="AL411" s="396"/>
      <c r="AM411" s="396">
        <v>4.6499037651080304</v>
      </c>
      <c r="AN411" s="396">
        <v>4.6022170848416799</v>
      </c>
      <c r="AO411" s="396">
        <v>4.6269786720690602</v>
      </c>
      <c r="AP411" s="396"/>
      <c r="AQ411" s="396">
        <v>4.6353136258896503</v>
      </c>
      <c r="AR411" s="396">
        <v>4.6781366541592897</v>
      </c>
      <c r="AS411" s="396">
        <v>4.4150808944302504</v>
      </c>
    </row>
    <row r="412" spans="2:45" x14ac:dyDescent="0.25">
      <c r="B412" t="s">
        <v>267</v>
      </c>
      <c r="C412" s="396">
        <v>1.0535658674005799</v>
      </c>
      <c r="D412" s="396">
        <v>1.0802743423877801</v>
      </c>
      <c r="E412" s="396">
        <v>1.01550785704227</v>
      </c>
      <c r="F412" s="396"/>
      <c r="G412" s="396">
        <v>1.13835868179032</v>
      </c>
      <c r="H412" s="396">
        <v>1.0196417402345399</v>
      </c>
      <c r="I412" s="396">
        <v>1.50316321750166</v>
      </c>
      <c r="J412" s="396">
        <v>1.2494144068872299</v>
      </c>
      <c r="K412" s="396">
        <v>0.98855973687290399</v>
      </c>
      <c r="L412" s="396">
        <v>0.52247953838511396</v>
      </c>
      <c r="M412" s="396"/>
      <c r="N412" s="396">
        <v>1.1249064728392599</v>
      </c>
      <c r="O412" s="396">
        <v>1.1767472277104001</v>
      </c>
      <c r="P412" s="396">
        <v>0.92061618999841799</v>
      </c>
      <c r="Q412" s="396">
        <v>0.959485325327469</v>
      </c>
      <c r="R412" s="396"/>
      <c r="S412" s="396">
        <v>0.52479598660337801</v>
      </c>
      <c r="T412" s="396">
        <v>0.55681769678467696</v>
      </c>
      <c r="U412" s="396">
        <v>1.6087886318358899</v>
      </c>
      <c r="V412" s="396">
        <v>0.669532958206558</v>
      </c>
      <c r="W412" s="396">
        <v>0.57319506521240304</v>
      </c>
      <c r="X412" s="396">
        <v>0.76581051181460003</v>
      </c>
      <c r="Y412" s="396">
        <v>1.8780327813955899</v>
      </c>
      <c r="Z412" s="396">
        <v>1.2631747767600201</v>
      </c>
      <c r="AA412" s="396">
        <v>1.647222607222</v>
      </c>
      <c r="AB412" s="396">
        <v>0.91988069381648296</v>
      </c>
      <c r="AC412" s="396">
        <v>1.7903184784892101</v>
      </c>
      <c r="AD412" s="396">
        <v>1.4424970912183901</v>
      </c>
      <c r="AE412" s="396"/>
      <c r="AF412" s="396">
        <v>0.83792268103751699</v>
      </c>
      <c r="AG412" s="396">
        <v>1.38073408591685</v>
      </c>
      <c r="AH412" s="396">
        <v>0.73405024475523095</v>
      </c>
      <c r="AI412" s="396">
        <v>1.08590051388275</v>
      </c>
      <c r="AJ412" s="396">
        <v>0.88651895960101401</v>
      </c>
      <c r="AK412" s="396">
        <v>1.19940403300586</v>
      </c>
      <c r="AL412" s="396"/>
      <c r="AM412" s="396">
        <v>0.94074406180661096</v>
      </c>
      <c r="AN412" s="396">
        <v>1.1906818432975399</v>
      </c>
      <c r="AO412" s="396">
        <v>1.1814382975492901</v>
      </c>
      <c r="AP412" s="396"/>
      <c r="AQ412" s="396">
        <v>1.0379371909502699</v>
      </c>
      <c r="AR412" s="396">
        <v>0.864496230535301</v>
      </c>
      <c r="AS412" s="396">
        <v>1.7480418777370299</v>
      </c>
    </row>
    <row r="413" spans="2:45" x14ac:dyDescent="0.25">
      <c r="C413" s="395"/>
      <c r="D413" s="395"/>
      <c r="E413" s="395"/>
      <c r="F413" s="395"/>
      <c r="G413" s="395"/>
      <c r="H413" s="395"/>
      <c r="I413" s="395"/>
      <c r="J413" s="395"/>
      <c r="K413" s="395"/>
      <c r="L413" s="395"/>
      <c r="M413" s="395"/>
      <c r="N413" s="395"/>
      <c r="O413" s="395"/>
      <c r="P413" s="395"/>
      <c r="Q413" s="395"/>
      <c r="R413" s="395"/>
      <c r="S413" s="395"/>
      <c r="T413" s="395"/>
      <c r="U413" s="395"/>
      <c r="V413" s="395"/>
      <c r="W413" s="395"/>
      <c r="X413" s="395"/>
      <c r="Y413" s="395"/>
      <c r="Z413" s="395"/>
      <c r="AA413" s="395"/>
      <c r="AB413" s="395"/>
      <c r="AC413" s="395"/>
      <c r="AD413" s="395"/>
      <c r="AE413" s="395"/>
      <c r="AF413" s="395"/>
      <c r="AG413" s="395"/>
      <c r="AH413" s="395"/>
      <c r="AI413" s="395"/>
      <c r="AJ413" s="395"/>
      <c r="AK413" s="395"/>
      <c r="AL413" s="395"/>
      <c r="AM413" s="395"/>
      <c r="AN413" s="395"/>
      <c r="AO413" s="395"/>
      <c r="AP413" s="395"/>
      <c r="AQ413" s="395"/>
      <c r="AR413" s="395"/>
      <c r="AS413" s="395"/>
    </row>
    <row r="414" spans="2:45" x14ac:dyDescent="0.25">
      <c r="B414" s="2" t="s">
        <v>283</v>
      </c>
      <c r="C414" s="395"/>
      <c r="D414" s="395"/>
      <c r="E414" s="395"/>
      <c r="F414" s="395"/>
      <c r="G414" s="395"/>
      <c r="H414" s="395"/>
      <c r="I414" s="395"/>
      <c r="J414" s="395"/>
      <c r="K414" s="395"/>
      <c r="L414" s="395"/>
      <c r="M414" s="395"/>
      <c r="N414" s="395"/>
      <c r="O414" s="395"/>
      <c r="P414" s="395"/>
      <c r="Q414" s="395"/>
      <c r="R414" s="395"/>
      <c r="S414" s="395"/>
      <c r="T414" s="395"/>
      <c r="U414" s="395"/>
      <c r="V414" s="395"/>
      <c r="W414" s="395"/>
      <c r="X414" s="395"/>
      <c r="Y414" s="395"/>
      <c r="Z414" s="395"/>
      <c r="AA414" s="395"/>
      <c r="AB414" s="395"/>
      <c r="AC414" s="395"/>
      <c r="AD414" s="395"/>
      <c r="AE414" s="395"/>
      <c r="AF414" s="395"/>
      <c r="AG414" s="395"/>
      <c r="AH414" s="395"/>
      <c r="AI414" s="395"/>
      <c r="AJ414" s="395"/>
      <c r="AK414" s="395"/>
      <c r="AL414" s="395"/>
      <c r="AM414" s="395"/>
      <c r="AN414" s="395"/>
      <c r="AO414" s="395"/>
      <c r="AP414" s="395"/>
      <c r="AQ414" s="395"/>
      <c r="AR414" s="395"/>
      <c r="AS414" s="395"/>
    </row>
    <row r="415" spans="2:45" x14ac:dyDescent="0.25">
      <c r="B415" s="394" t="s">
        <v>68</v>
      </c>
      <c r="C415" s="395"/>
      <c r="D415" s="395"/>
      <c r="E415" s="395"/>
      <c r="F415" s="395"/>
      <c r="G415" s="395"/>
      <c r="H415" s="395"/>
      <c r="I415" s="395"/>
      <c r="J415" s="395"/>
      <c r="K415" s="395"/>
      <c r="L415" s="395"/>
      <c r="M415" s="395"/>
      <c r="N415" s="395"/>
      <c r="O415" s="395"/>
      <c r="P415" s="395"/>
      <c r="Q415" s="395"/>
      <c r="R415" s="395"/>
      <c r="S415" s="395"/>
      <c r="T415" s="395"/>
      <c r="U415" s="395"/>
      <c r="V415" s="395"/>
      <c r="W415" s="395"/>
      <c r="X415" s="395"/>
      <c r="Y415" s="395"/>
      <c r="Z415" s="395"/>
      <c r="AA415" s="395"/>
      <c r="AB415" s="395"/>
      <c r="AC415" s="395"/>
      <c r="AD415" s="395"/>
      <c r="AE415" s="395"/>
      <c r="AF415" s="395"/>
      <c r="AG415" s="395"/>
      <c r="AH415" s="395"/>
      <c r="AI415" s="395"/>
      <c r="AJ415" s="395"/>
      <c r="AK415" s="395"/>
      <c r="AL415" s="395"/>
      <c r="AM415" s="395"/>
      <c r="AN415" s="395"/>
      <c r="AO415" s="395"/>
      <c r="AP415" s="395"/>
      <c r="AQ415" s="395"/>
      <c r="AR415" s="395"/>
      <c r="AS415" s="395"/>
    </row>
    <row r="416" spans="2:45" x14ac:dyDescent="0.25">
      <c r="B416" t="s">
        <v>270</v>
      </c>
      <c r="C416" s="395">
        <v>1.10810887025003E-2</v>
      </c>
      <c r="D416" s="395">
        <v>1.23803430576608E-2</v>
      </c>
      <c r="E416" s="395">
        <v>9.9433918952558705E-3</v>
      </c>
      <c r="F416" s="395"/>
      <c r="G416" s="395">
        <v>1.3317995301476E-2</v>
      </c>
      <c r="H416" s="395">
        <v>0</v>
      </c>
      <c r="I416" s="395">
        <v>5.2922786794180696E-3</v>
      </c>
      <c r="J416" s="395">
        <v>1.72298341315133E-2</v>
      </c>
      <c r="K416" s="395">
        <v>8.4394324183669992E-3</v>
      </c>
      <c r="L416" s="395">
        <v>2.01598081670715E-2</v>
      </c>
      <c r="M416" s="395"/>
      <c r="N416" s="395">
        <v>1.34767192698299E-2</v>
      </c>
      <c r="O416" s="395">
        <v>8.7096610343848895E-3</v>
      </c>
      <c r="P416" s="395">
        <v>2.3787582155539201E-2</v>
      </c>
      <c r="Q416" s="395">
        <v>0</v>
      </c>
      <c r="R416" s="395"/>
      <c r="S416" s="395">
        <v>0</v>
      </c>
      <c r="T416" s="395">
        <v>1.4779565140537399E-2</v>
      </c>
      <c r="U416" s="395">
        <v>1.2351474918966E-2</v>
      </c>
      <c r="V416" s="395">
        <v>0</v>
      </c>
      <c r="W416" s="395">
        <v>1.51001232839838E-2</v>
      </c>
      <c r="X416" s="395">
        <v>1.3206705241172401E-2</v>
      </c>
      <c r="Y416" s="395">
        <v>2.2481209366407899E-2</v>
      </c>
      <c r="Z416" s="395">
        <v>5.1667613194730497E-2</v>
      </c>
      <c r="AA416" s="395">
        <v>8.1747976365124393E-3</v>
      </c>
      <c r="AB416" s="395">
        <v>0</v>
      </c>
      <c r="AC416" s="395">
        <v>2.10901655725435E-2</v>
      </c>
      <c r="AD416" s="395">
        <v>0</v>
      </c>
      <c r="AE416" s="395"/>
      <c r="AF416" s="395">
        <v>4.21271117513068E-3</v>
      </c>
      <c r="AG416" s="395">
        <v>6.93025957471679E-3</v>
      </c>
      <c r="AH416" s="395">
        <v>1.3244902937884599E-2</v>
      </c>
      <c r="AI416" s="395">
        <v>1.68661652396415E-2</v>
      </c>
      <c r="AJ416" s="395">
        <v>0</v>
      </c>
      <c r="AK416" s="395">
        <v>4.9248395487856603E-2</v>
      </c>
      <c r="AL416" s="395"/>
      <c r="AM416" s="395">
        <v>1.2879514775601401E-2</v>
      </c>
      <c r="AN416" s="395">
        <v>8.7316249134007894E-3</v>
      </c>
      <c r="AO416" s="395">
        <v>1.8261909675397099E-2</v>
      </c>
      <c r="AP416" s="395"/>
      <c r="AQ416" s="395">
        <v>1.37731050182741E-2</v>
      </c>
      <c r="AR416" s="395">
        <v>8.3515299371218592E-3</v>
      </c>
      <c r="AS416" s="395">
        <v>0</v>
      </c>
    </row>
    <row r="417" spans="2:45" x14ac:dyDescent="0.25">
      <c r="B417" t="s">
        <v>261</v>
      </c>
      <c r="C417" s="395">
        <v>4.2806639651568001E-2</v>
      </c>
      <c r="D417" s="395">
        <v>2.3832093293710301E-2</v>
      </c>
      <c r="E417" s="395">
        <v>6.1840801053782597E-2</v>
      </c>
      <c r="F417" s="395"/>
      <c r="G417" s="395">
        <v>3.1276518297704503E-2</v>
      </c>
      <c r="H417" s="395">
        <v>2.7087998257756402E-2</v>
      </c>
      <c r="I417" s="395">
        <v>4.6519318475457601E-2</v>
      </c>
      <c r="J417" s="395">
        <v>5.68081045070453E-2</v>
      </c>
      <c r="K417" s="395">
        <v>4.8785839948108201E-2</v>
      </c>
      <c r="L417" s="395">
        <v>4.5118006690985799E-2</v>
      </c>
      <c r="M417" s="395"/>
      <c r="N417" s="395">
        <v>4.6689251361211097E-2</v>
      </c>
      <c r="O417" s="395">
        <v>5.9612589563801402E-2</v>
      </c>
      <c r="P417" s="395">
        <v>4.251216165854E-2</v>
      </c>
      <c r="Q417" s="395">
        <v>1.8212585678593698E-2</v>
      </c>
      <c r="R417" s="395"/>
      <c r="S417" s="395">
        <v>3.4336340040169E-2</v>
      </c>
      <c r="T417" s="395">
        <v>4.9990878192435001E-2</v>
      </c>
      <c r="U417" s="395">
        <v>2.2915138457790901E-2</v>
      </c>
      <c r="V417" s="395">
        <v>6.3558137393450398E-2</v>
      </c>
      <c r="W417" s="395">
        <v>1.39807363547439E-2</v>
      </c>
      <c r="X417" s="395">
        <v>5.5884705174796399E-2</v>
      </c>
      <c r="Y417" s="395">
        <v>3.5962047512509199E-2</v>
      </c>
      <c r="Z417" s="395">
        <v>0</v>
      </c>
      <c r="AA417" s="395">
        <v>1.7027682088878799E-2</v>
      </c>
      <c r="AB417" s="395">
        <v>0.10187011554894</v>
      </c>
      <c r="AC417" s="395">
        <v>4.49429489835163E-2</v>
      </c>
      <c r="AD417" s="395">
        <v>6.9510348907424996E-2</v>
      </c>
      <c r="AE417" s="395"/>
      <c r="AF417" s="395">
        <v>1.76764415303916E-2</v>
      </c>
      <c r="AG417" s="395">
        <v>5.1704703070251497E-2</v>
      </c>
      <c r="AH417" s="395">
        <v>3.7066822466048997E-2</v>
      </c>
      <c r="AI417" s="395">
        <v>3.8681156186684398E-2</v>
      </c>
      <c r="AJ417" s="395">
        <v>6.9280727919643598E-2</v>
      </c>
      <c r="AK417" s="395">
        <v>6.3517804351002502E-2</v>
      </c>
      <c r="AL417" s="395"/>
      <c r="AM417" s="395">
        <v>4.3968298639178803E-2</v>
      </c>
      <c r="AN417" s="395">
        <v>4.5024223246089803E-2</v>
      </c>
      <c r="AO417" s="395">
        <v>3.2318052363563297E-2</v>
      </c>
      <c r="AP417" s="395"/>
      <c r="AQ417" s="395">
        <v>3.7170260647162202E-2</v>
      </c>
      <c r="AR417" s="395">
        <v>5.5947697118902198E-2</v>
      </c>
      <c r="AS417" s="395">
        <v>0</v>
      </c>
    </row>
    <row r="418" spans="2:45" x14ac:dyDescent="0.25">
      <c r="B418" t="s">
        <v>262</v>
      </c>
      <c r="C418" s="395">
        <v>4.0661727037459898E-2</v>
      </c>
      <c r="D418" s="395">
        <v>3.2332028970561498E-2</v>
      </c>
      <c r="E418" s="395">
        <v>4.9276121762597998E-2</v>
      </c>
      <c r="F418" s="395"/>
      <c r="G418" s="395">
        <v>2.6693958573023199E-2</v>
      </c>
      <c r="H418" s="395">
        <v>1.05958784454933E-2</v>
      </c>
      <c r="I418" s="395">
        <v>3.0679297205277099E-2</v>
      </c>
      <c r="J418" s="395">
        <v>6.7115594864615394E-2</v>
      </c>
      <c r="K418" s="395">
        <v>2.9272532200682599E-2</v>
      </c>
      <c r="L418" s="395">
        <v>6.8971712883116196E-2</v>
      </c>
      <c r="M418" s="395"/>
      <c r="N418" s="395">
        <v>4.3683890383366397E-2</v>
      </c>
      <c r="O418" s="395">
        <v>5.5298897149461797E-2</v>
      </c>
      <c r="P418" s="395">
        <v>4.0363842018517497E-2</v>
      </c>
      <c r="Q418" s="395">
        <v>2.3157875562567199E-2</v>
      </c>
      <c r="R418" s="395"/>
      <c r="S418" s="395">
        <v>0</v>
      </c>
      <c r="T418" s="395">
        <v>1.39110467268621E-2</v>
      </c>
      <c r="U418" s="395">
        <v>3.8798486984507101E-2</v>
      </c>
      <c r="V418" s="395">
        <v>3.1430465113038097E-2</v>
      </c>
      <c r="W418" s="395">
        <v>4.1837490549043801E-2</v>
      </c>
      <c r="X418" s="395">
        <v>9.6374877449142193E-2</v>
      </c>
      <c r="Y418" s="395">
        <v>4.7990331286259798E-2</v>
      </c>
      <c r="Z418" s="395">
        <v>4.5758385112867603E-2</v>
      </c>
      <c r="AA418" s="395">
        <v>4.34270656067351E-2</v>
      </c>
      <c r="AB418" s="395">
        <v>5.1199712249945198E-2</v>
      </c>
      <c r="AC418" s="395">
        <v>8.5042311384272207E-2</v>
      </c>
      <c r="AD418" s="395">
        <v>7.1691684068480296E-2</v>
      </c>
      <c r="AE418" s="395"/>
      <c r="AF418" s="395">
        <v>9.1139807942223709E-3</v>
      </c>
      <c r="AG418" s="395">
        <v>5.85821472812139E-2</v>
      </c>
      <c r="AH418" s="395">
        <v>3.9102350632023303E-2</v>
      </c>
      <c r="AI418" s="395">
        <v>4.3806733754049497E-2</v>
      </c>
      <c r="AJ418" s="395">
        <v>3.6349492384203701E-2</v>
      </c>
      <c r="AK418" s="395">
        <v>6.26960001930323E-2</v>
      </c>
      <c r="AL418" s="395"/>
      <c r="AM418" s="395">
        <v>5.1595638756423902E-2</v>
      </c>
      <c r="AN418" s="395">
        <v>3.8371204635245099E-2</v>
      </c>
      <c r="AO418" s="395">
        <v>1.7387443461827599E-2</v>
      </c>
      <c r="AP418" s="395"/>
      <c r="AQ418" s="395">
        <v>5.6685671537859597E-2</v>
      </c>
      <c r="AR418" s="395">
        <v>2.6976830302883101E-2</v>
      </c>
      <c r="AS418" s="395">
        <v>2.4518306854641798E-2</v>
      </c>
    </row>
    <row r="419" spans="2:45" x14ac:dyDescent="0.25">
      <c r="B419" t="s">
        <v>263</v>
      </c>
      <c r="C419" s="395">
        <v>3.2251965187786502E-2</v>
      </c>
      <c r="D419" s="395">
        <v>2.23090541118105E-2</v>
      </c>
      <c r="E419" s="395">
        <v>3.8447568150155501E-2</v>
      </c>
      <c r="F419" s="395"/>
      <c r="G419" s="395">
        <v>1.3833143811846299E-2</v>
      </c>
      <c r="H419" s="395">
        <v>3.3962377507383401E-2</v>
      </c>
      <c r="I419" s="395">
        <v>3.9197788239228398E-2</v>
      </c>
      <c r="J419" s="395">
        <v>3.02892113086136E-2</v>
      </c>
      <c r="K419" s="395">
        <v>3.6787959693219699E-2</v>
      </c>
      <c r="L419" s="395">
        <v>3.6065410540267399E-2</v>
      </c>
      <c r="M419" s="395"/>
      <c r="N419" s="395">
        <v>5.7958493423232303E-2</v>
      </c>
      <c r="O419" s="395">
        <v>2.8336719354251801E-2</v>
      </c>
      <c r="P419" s="395">
        <v>2.37596660233414E-2</v>
      </c>
      <c r="Q419" s="395">
        <v>1.66125825984548E-2</v>
      </c>
      <c r="R419" s="395"/>
      <c r="S419" s="395">
        <v>0</v>
      </c>
      <c r="T419" s="395">
        <v>4.8540804920529999E-2</v>
      </c>
      <c r="U419" s="395">
        <v>0</v>
      </c>
      <c r="V419" s="395">
        <v>7.6323147803005698E-2</v>
      </c>
      <c r="W419" s="395">
        <v>0</v>
      </c>
      <c r="X419" s="395">
        <v>5.59093859700803E-2</v>
      </c>
      <c r="Y419" s="395">
        <v>3.6653845916602E-2</v>
      </c>
      <c r="Z419" s="395">
        <v>0</v>
      </c>
      <c r="AA419" s="395">
        <v>8.0160632499830894E-2</v>
      </c>
      <c r="AB419" s="395">
        <v>0</v>
      </c>
      <c r="AC419" s="395">
        <v>0</v>
      </c>
      <c r="AD419" s="395">
        <v>7.1389777419171199E-2</v>
      </c>
      <c r="AE419" s="395"/>
      <c r="AF419" s="395">
        <v>4.5908362532748499E-3</v>
      </c>
      <c r="AG419" s="395">
        <v>4.4480286230068999E-2</v>
      </c>
      <c r="AH419" s="395">
        <v>3.4799261600957802E-2</v>
      </c>
      <c r="AI419" s="395">
        <v>5.0071812703598499E-2</v>
      </c>
      <c r="AJ419" s="395">
        <v>3.61301057009226E-2</v>
      </c>
      <c r="AK419" s="395">
        <v>0</v>
      </c>
      <c r="AL419" s="395"/>
      <c r="AM419" s="395">
        <v>3.4408077569296598E-2</v>
      </c>
      <c r="AN419" s="395">
        <v>3.0796953283551101E-2</v>
      </c>
      <c r="AO419" s="395">
        <v>2.6635014635195301E-2</v>
      </c>
      <c r="AP419" s="395"/>
      <c r="AQ419" s="395">
        <v>4.5309684520755102E-2</v>
      </c>
      <c r="AR419" s="395">
        <v>1.49110666209777E-2</v>
      </c>
      <c r="AS419" s="395">
        <v>2.5794362225650101E-2</v>
      </c>
    </row>
    <row r="420" spans="2:45" x14ac:dyDescent="0.25">
      <c r="B420" t="s">
        <v>271</v>
      </c>
      <c r="C420" s="395">
        <v>2.1670336484534401E-2</v>
      </c>
      <c r="D420" s="395">
        <v>1.4642781180015999E-2</v>
      </c>
      <c r="E420" s="395">
        <v>2.8788724475358799E-2</v>
      </c>
      <c r="F420" s="395"/>
      <c r="G420" s="395">
        <v>1.78960453142409E-2</v>
      </c>
      <c r="H420" s="395">
        <v>1.21130844802656E-2</v>
      </c>
      <c r="I420" s="395">
        <v>6.4533540198051702E-3</v>
      </c>
      <c r="J420" s="395">
        <v>3.3645935647397998E-2</v>
      </c>
      <c r="K420" s="395">
        <v>2.6923318963522101E-2</v>
      </c>
      <c r="L420" s="395">
        <v>3.11331159800247E-2</v>
      </c>
      <c r="M420" s="395"/>
      <c r="N420" s="395">
        <v>2.0630376882225201E-2</v>
      </c>
      <c r="O420" s="395">
        <v>4.2670230709922499E-2</v>
      </c>
      <c r="P420" s="395">
        <v>4.5025054748890703E-3</v>
      </c>
      <c r="Q420" s="395">
        <v>1.6428984939047299E-2</v>
      </c>
      <c r="R420" s="395"/>
      <c r="S420" s="395">
        <v>1.18069795556921E-2</v>
      </c>
      <c r="T420" s="395">
        <v>6.2949804102370704E-3</v>
      </c>
      <c r="U420" s="395">
        <v>2.3333813858913401E-2</v>
      </c>
      <c r="V420" s="395">
        <v>2.9250156551116901E-2</v>
      </c>
      <c r="W420" s="395">
        <v>0</v>
      </c>
      <c r="X420" s="395">
        <v>2.5082308568294E-2</v>
      </c>
      <c r="Y420" s="395">
        <v>7.3436039590694294E-2</v>
      </c>
      <c r="Z420" s="395">
        <v>0</v>
      </c>
      <c r="AA420" s="395">
        <v>1.7062378280152099E-2</v>
      </c>
      <c r="AB420" s="395">
        <v>4.2381192809200899E-2</v>
      </c>
      <c r="AC420" s="395">
        <v>2.2622954130298498E-2</v>
      </c>
      <c r="AD420" s="395">
        <v>0</v>
      </c>
      <c r="AE420" s="395"/>
      <c r="AF420" s="395">
        <v>4.0583221730832201E-3</v>
      </c>
      <c r="AG420" s="395">
        <v>2.22603231538567E-2</v>
      </c>
      <c r="AH420" s="395">
        <v>3.1867414801043499E-2</v>
      </c>
      <c r="AI420" s="395">
        <v>1.6013036422367101E-2</v>
      </c>
      <c r="AJ420" s="395">
        <v>3.5059257941990898E-2</v>
      </c>
      <c r="AK420" s="395">
        <v>4.5713841614557299E-2</v>
      </c>
      <c r="AL420" s="395"/>
      <c r="AM420" s="395">
        <v>2.0941967188397199E-2</v>
      </c>
      <c r="AN420" s="395">
        <v>1.9813458031588901E-2</v>
      </c>
      <c r="AO420" s="395">
        <v>2.3914394966209299E-2</v>
      </c>
      <c r="AP420" s="395"/>
      <c r="AQ420" s="395">
        <v>2.2151218050024901E-2</v>
      </c>
      <c r="AR420" s="395">
        <v>2.8449433653332901E-2</v>
      </c>
      <c r="AS420" s="395">
        <v>2.5715700966219002E-2</v>
      </c>
    </row>
    <row r="421" spans="2:45" x14ac:dyDescent="0.25">
      <c r="B421" t="s">
        <v>265</v>
      </c>
      <c r="C421" s="395">
        <v>0.85152824293615104</v>
      </c>
      <c r="D421" s="395">
        <v>0.89450369938624097</v>
      </c>
      <c r="E421" s="395">
        <v>0.81170339266284897</v>
      </c>
      <c r="F421" s="395"/>
      <c r="G421" s="395">
        <v>0.89698233870170896</v>
      </c>
      <c r="H421" s="395">
        <v>0.91624066130910098</v>
      </c>
      <c r="I421" s="395">
        <v>0.87185796338081401</v>
      </c>
      <c r="J421" s="395">
        <v>0.79491131954081395</v>
      </c>
      <c r="K421" s="395">
        <v>0.84979091677609997</v>
      </c>
      <c r="L421" s="395">
        <v>0.79855194573853405</v>
      </c>
      <c r="M421" s="395"/>
      <c r="N421" s="395">
        <v>0.81756126868013501</v>
      </c>
      <c r="O421" s="395">
        <v>0.805371902188178</v>
      </c>
      <c r="P421" s="395">
        <v>0.86507424266917299</v>
      </c>
      <c r="Q421" s="395">
        <v>0.92558797122133696</v>
      </c>
      <c r="R421" s="395"/>
      <c r="S421" s="395">
        <v>0.95385668040413896</v>
      </c>
      <c r="T421" s="395">
        <v>0.86648272460939801</v>
      </c>
      <c r="U421" s="395">
        <v>0.90260108577982301</v>
      </c>
      <c r="V421" s="395">
        <v>0.79943809313938896</v>
      </c>
      <c r="W421" s="395">
        <v>0.92908164981222896</v>
      </c>
      <c r="X421" s="395">
        <v>0.75354201759651496</v>
      </c>
      <c r="Y421" s="395">
        <v>0.78347652632752696</v>
      </c>
      <c r="Z421" s="395">
        <v>0.90257400169240198</v>
      </c>
      <c r="AA421" s="395">
        <v>0.83414744388789097</v>
      </c>
      <c r="AB421" s="395">
        <v>0.80454897939191405</v>
      </c>
      <c r="AC421" s="395">
        <v>0.82630161992937001</v>
      </c>
      <c r="AD421" s="395">
        <v>0.78740818960492298</v>
      </c>
      <c r="AE421" s="395"/>
      <c r="AF421" s="395">
        <v>0.96034770807389702</v>
      </c>
      <c r="AG421" s="395">
        <v>0.81604228068989204</v>
      </c>
      <c r="AH421" s="395">
        <v>0.84391924756204195</v>
      </c>
      <c r="AI421" s="395">
        <v>0.83456109569365899</v>
      </c>
      <c r="AJ421" s="395">
        <v>0.82318041605323899</v>
      </c>
      <c r="AK421" s="395">
        <v>0.778823958353551</v>
      </c>
      <c r="AL421" s="395"/>
      <c r="AM421" s="395">
        <v>0.836206503071102</v>
      </c>
      <c r="AN421" s="395">
        <v>0.85726253589012402</v>
      </c>
      <c r="AO421" s="395">
        <v>0.88148318489780697</v>
      </c>
      <c r="AP421" s="395"/>
      <c r="AQ421" s="395">
        <v>0.82491006022592395</v>
      </c>
      <c r="AR421" s="395">
        <v>0.86536344236678198</v>
      </c>
      <c r="AS421" s="395">
        <v>0.92397162995348903</v>
      </c>
    </row>
    <row r="422" spans="2:45" x14ac:dyDescent="0.25">
      <c r="B422" t="s">
        <v>266</v>
      </c>
      <c r="C422" s="396">
        <v>4.56520854990874</v>
      </c>
      <c r="D422" s="396">
        <v>4.68651293522153</v>
      </c>
      <c r="E422" s="396">
        <v>4.4494076102451299</v>
      </c>
      <c r="F422" s="396"/>
      <c r="G422" s="396">
        <v>4.6826597416447999</v>
      </c>
      <c r="H422" s="396">
        <v>4.7798225321374597</v>
      </c>
      <c r="I422" s="396">
        <v>4.6105745105869902</v>
      </c>
      <c r="J422" s="396">
        <v>4.3910472684557798</v>
      </c>
      <c r="K422" s="396">
        <v>4.5743426431637202</v>
      </c>
      <c r="L422" s="396">
        <v>4.4085498566907901</v>
      </c>
      <c r="M422" s="396"/>
      <c r="N422" s="396">
        <v>4.4782603633272204</v>
      </c>
      <c r="O422" s="396">
        <v>4.4527609757060604</v>
      </c>
      <c r="P422" s="396">
        <v>4.5379000790110204</v>
      </c>
      <c r="Q422" s="396">
        <v>4.8080218804619701</v>
      </c>
      <c r="R422" s="396"/>
      <c r="S422" s="396">
        <v>4.8508476602836303</v>
      </c>
      <c r="T422" s="396">
        <v>4.5810289310956902</v>
      </c>
      <c r="U422" s="396">
        <v>4.7068527967615701</v>
      </c>
      <c r="V422" s="396">
        <v>4.4695796029299597</v>
      </c>
      <c r="W422" s="396">
        <v>4.7430639665139704</v>
      </c>
      <c r="X422" s="396">
        <v>4.2844019402390696</v>
      </c>
      <c r="Y422" s="396">
        <v>4.4530310378352498</v>
      </c>
      <c r="Z422" s="396">
        <v>4.6043867786877399</v>
      </c>
      <c r="AA422" s="396">
        <v>4.5833504433619003</v>
      </c>
      <c r="AB422" s="396">
        <v>4.3965392082452004</v>
      </c>
      <c r="AC422" s="396">
        <v>4.4370274879201004</v>
      </c>
      <c r="AD422" s="396">
        <v>4.3641039973265201</v>
      </c>
      <c r="AE422" s="396"/>
      <c r="AF422" s="396">
        <v>4.8676487409404796</v>
      </c>
      <c r="AG422" s="396">
        <v>4.4715625523877698</v>
      </c>
      <c r="AH422" s="396">
        <v>4.5667352055473502</v>
      </c>
      <c r="AI422" s="396">
        <v>4.51336768596334</v>
      </c>
      <c r="AJ422" s="396">
        <v>4.5065091418249796</v>
      </c>
      <c r="AK422" s="396">
        <v>4.2658849629630504</v>
      </c>
      <c r="AL422" s="396"/>
      <c r="AM422" s="396">
        <v>4.51518419296902</v>
      </c>
      <c r="AN422" s="396">
        <v>4.57972400394421</v>
      </c>
      <c r="AO422" s="396">
        <v>4.65007148754668</v>
      </c>
      <c r="AP422" s="396"/>
      <c r="AQ422" s="396">
        <v>4.4996258306148702</v>
      </c>
      <c r="AR422" s="396">
        <v>4.5952495040348396</v>
      </c>
      <c r="AS422" s="396">
        <v>4.8491406540185604</v>
      </c>
    </row>
    <row r="423" spans="2:45" x14ac:dyDescent="0.25">
      <c r="B423" t="s">
        <v>267</v>
      </c>
      <c r="C423" s="396">
        <v>1.2908079735312701</v>
      </c>
      <c r="D423" s="396">
        <v>0.98941805828310403</v>
      </c>
      <c r="E423" s="396">
        <v>1.56404685000055</v>
      </c>
      <c r="F423" s="396"/>
      <c r="G423" s="396">
        <v>1.0536697962766099</v>
      </c>
      <c r="H423" s="396">
        <v>0.63190800270345304</v>
      </c>
      <c r="I423" s="396">
        <v>1.1712115120953299</v>
      </c>
      <c r="J423" s="396">
        <v>1.73791827951179</v>
      </c>
      <c r="K423" s="396">
        <v>1.25681660468362</v>
      </c>
      <c r="L423" s="396">
        <v>1.68017311907884</v>
      </c>
      <c r="M423" s="396"/>
      <c r="N423" s="396">
        <v>1.4627707886627701</v>
      </c>
      <c r="O423" s="396">
        <v>1.53167063253672</v>
      </c>
      <c r="P423" s="396">
        <v>1.53112320210065</v>
      </c>
      <c r="Q423" s="396">
        <v>0.54802935174359901</v>
      </c>
      <c r="R423" s="396"/>
      <c r="S423" s="396">
        <v>0.54279158546806905</v>
      </c>
      <c r="T423" s="396">
        <v>1.32931079024208</v>
      </c>
      <c r="U423" s="396">
        <v>0.974191394685336</v>
      </c>
      <c r="V423" s="396">
        <v>1.3682035966325501</v>
      </c>
      <c r="W423" s="396">
        <v>0.92474066989069303</v>
      </c>
      <c r="X423" s="396">
        <v>1.8488791822078701</v>
      </c>
      <c r="Y423" s="396">
        <v>1.5090758011364001</v>
      </c>
      <c r="Z423" s="396">
        <v>1.58568112438219</v>
      </c>
      <c r="AA423" s="396">
        <v>1.0412302293863001</v>
      </c>
      <c r="AB423" s="396">
        <v>1.7899942809023299</v>
      </c>
      <c r="AC423" s="396">
        <v>1.7517551708866701</v>
      </c>
      <c r="AD423" s="396">
        <v>1.6932056600155501</v>
      </c>
      <c r="AE423" s="396"/>
      <c r="AF423" s="396">
        <v>0.477400264200665</v>
      </c>
      <c r="AG423" s="396">
        <v>1.4537366265999501</v>
      </c>
      <c r="AH423" s="396">
        <v>1.26796882557465</v>
      </c>
      <c r="AI423" s="396">
        <v>1.42182539763831</v>
      </c>
      <c r="AJ423" s="396">
        <v>1.3842677844009601</v>
      </c>
      <c r="AK423" s="396">
        <v>2.3559436434082999</v>
      </c>
      <c r="AL423" s="396"/>
      <c r="AM423" s="396">
        <v>1.4167425035802901</v>
      </c>
      <c r="AN423" s="396">
        <v>1.2533443957280901</v>
      </c>
      <c r="AO423" s="396">
        <v>1.14847467926974</v>
      </c>
      <c r="AP423" s="396"/>
      <c r="AQ423" s="396">
        <v>1.40670421406105</v>
      </c>
      <c r="AR423" s="396">
        <v>1.2748535314851901</v>
      </c>
      <c r="AS423" s="396">
        <v>0.336136494127522</v>
      </c>
    </row>
    <row r="424" spans="2:45" x14ac:dyDescent="0.25">
      <c r="C424" s="395"/>
      <c r="D424" s="395"/>
      <c r="E424" s="395"/>
      <c r="F424" s="395"/>
      <c r="G424" s="395"/>
      <c r="H424" s="395"/>
      <c r="I424" s="395"/>
      <c r="J424" s="395"/>
      <c r="K424" s="395"/>
      <c r="L424" s="395"/>
      <c r="M424" s="395"/>
      <c r="N424" s="395"/>
      <c r="O424" s="395"/>
      <c r="P424" s="395"/>
      <c r="Q424" s="395"/>
      <c r="R424" s="395"/>
      <c r="S424" s="395"/>
      <c r="T424" s="395"/>
      <c r="U424" s="395"/>
      <c r="V424" s="395"/>
      <c r="W424" s="395"/>
      <c r="X424" s="395"/>
      <c r="Y424" s="395"/>
      <c r="Z424" s="395"/>
      <c r="AA424" s="395"/>
      <c r="AB424" s="395"/>
      <c r="AC424" s="395"/>
      <c r="AD424" s="395"/>
      <c r="AE424" s="395"/>
      <c r="AF424" s="395"/>
      <c r="AG424" s="395"/>
      <c r="AH424" s="395"/>
      <c r="AI424" s="395"/>
      <c r="AJ424" s="395"/>
      <c r="AK424" s="395"/>
      <c r="AL424" s="395"/>
      <c r="AM424" s="395"/>
      <c r="AN424" s="395"/>
      <c r="AO424" s="395"/>
      <c r="AP424" s="395"/>
      <c r="AQ424" s="395"/>
      <c r="AR424" s="395"/>
      <c r="AS424" s="395"/>
    </row>
    <row r="425" spans="2:45" x14ac:dyDescent="0.25">
      <c r="B425" s="2" t="s">
        <v>284</v>
      </c>
      <c r="C425" s="395"/>
      <c r="D425" s="395"/>
      <c r="E425" s="395"/>
      <c r="F425" s="395"/>
      <c r="G425" s="395"/>
      <c r="H425" s="395"/>
      <c r="I425" s="395"/>
      <c r="J425" s="395"/>
      <c r="K425" s="395"/>
      <c r="L425" s="395"/>
      <c r="M425" s="395"/>
      <c r="N425" s="395"/>
      <c r="O425" s="395"/>
      <c r="P425" s="395"/>
      <c r="Q425" s="395"/>
      <c r="R425" s="395"/>
      <c r="S425" s="395"/>
      <c r="T425" s="395"/>
      <c r="U425" s="395"/>
      <c r="V425" s="395"/>
      <c r="W425" s="395"/>
      <c r="X425" s="395"/>
      <c r="Y425" s="395"/>
      <c r="Z425" s="395"/>
      <c r="AA425" s="395"/>
      <c r="AB425" s="395"/>
      <c r="AC425" s="395"/>
      <c r="AD425" s="395"/>
      <c r="AE425" s="395"/>
      <c r="AF425" s="395"/>
      <c r="AG425" s="395"/>
      <c r="AH425" s="395"/>
      <c r="AI425" s="395"/>
      <c r="AJ425" s="395"/>
      <c r="AK425" s="395"/>
      <c r="AL425" s="395"/>
      <c r="AM425" s="395"/>
      <c r="AN425" s="395"/>
      <c r="AO425" s="395"/>
      <c r="AP425" s="395"/>
      <c r="AQ425" s="395"/>
      <c r="AR425" s="395"/>
      <c r="AS425" s="395"/>
    </row>
    <row r="426" spans="2:45" x14ac:dyDescent="0.25">
      <c r="B426" s="394" t="s">
        <v>68</v>
      </c>
      <c r="C426" s="395"/>
      <c r="D426" s="395"/>
      <c r="E426" s="395"/>
      <c r="F426" s="395"/>
      <c r="G426" s="395"/>
      <c r="H426" s="395"/>
      <c r="I426" s="395"/>
      <c r="J426" s="395"/>
      <c r="K426" s="395"/>
      <c r="L426" s="395"/>
      <c r="M426" s="395"/>
      <c r="N426" s="395"/>
      <c r="O426" s="395"/>
      <c r="P426" s="395"/>
      <c r="Q426" s="395"/>
      <c r="R426" s="395"/>
      <c r="S426" s="395"/>
      <c r="T426" s="395"/>
      <c r="U426" s="395"/>
      <c r="V426" s="395"/>
      <c r="W426" s="395"/>
      <c r="X426" s="395"/>
      <c r="Y426" s="395"/>
      <c r="Z426" s="395"/>
      <c r="AA426" s="395"/>
      <c r="AB426" s="395"/>
      <c r="AC426" s="395"/>
      <c r="AD426" s="395"/>
      <c r="AE426" s="395"/>
      <c r="AF426" s="395"/>
      <c r="AG426" s="395"/>
      <c r="AH426" s="395"/>
      <c r="AI426" s="395"/>
      <c r="AJ426" s="395"/>
      <c r="AK426" s="395"/>
      <c r="AL426" s="395"/>
      <c r="AM426" s="395"/>
      <c r="AN426" s="395"/>
      <c r="AO426" s="395"/>
      <c r="AP426" s="395"/>
      <c r="AQ426" s="395"/>
      <c r="AR426" s="395"/>
      <c r="AS426" s="395"/>
    </row>
    <row r="427" spans="2:45" x14ac:dyDescent="0.25">
      <c r="B427" t="s">
        <v>270</v>
      </c>
      <c r="C427" s="395">
        <v>2.7527809466630301E-2</v>
      </c>
      <c r="D427" s="395">
        <v>1.78042136299413E-2</v>
      </c>
      <c r="E427" s="395">
        <v>3.7348051104130503E-2</v>
      </c>
      <c r="F427" s="395"/>
      <c r="G427" s="395">
        <v>2.7390177145008701E-2</v>
      </c>
      <c r="H427" s="395">
        <v>3.8051519465704203E-2</v>
      </c>
      <c r="I427" s="395">
        <v>3.0986372977663101E-2</v>
      </c>
      <c r="J427" s="395">
        <v>1.8859949550592801E-2</v>
      </c>
      <c r="K427" s="395">
        <v>2.0472635259841498E-2</v>
      </c>
      <c r="L427" s="395">
        <v>2.78906564834429E-2</v>
      </c>
      <c r="M427" s="395"/>
      <c r="N427" s="395">
        <v>3.94632203592893E-2</v>
      </c>
      <c r="O427" s="395">
        <v>2.9510606635181302E-2</v>
      </c>
      <c r="P427" s="395">
        <v>2.8945472384453701E-2</v>
      </c>
      <c r="Q427" s="395">
        <v>1.18311448893562E-2</v>
      </c>
      <c r="R427" s="395"/>
      <c r="S427" s="395">
        <v>3.8293629970373701E-2</v>
      </c>
      <c r="T427" s="395">
        <v>2.1448667553583399E-2</v>
      </c>
      <c r="U427" s="395">
        <v>1.6570810714330999E-2</v>
      </c>
      <c r="V427" s="395">
        <v>9.9038458516305695E-3</v>
      </c>
      <c r="W427" s="395">
        <v>1.46833821006909E-2</v>
      </c>
      <c r="X427" s="395">
        <v>6.4204024794141695E-2</v>
      </c>
      <c r="Y427" s="395">
        <v>6.1443450366101798E-2</v>
      </c>
      <c r="Z427" s="395">
        <v>0</v>
      </c>
      <c r="AA427" s="395">
        <v>1.6975059250695701E-2</v>
      </c>
      <c r="AB427" s="395">
        <v>4.1827640002174697E-2</v>
      </c>
      <c r="AC427" s="395">
        <v>0</v>
      </c>
      <c r="AD427" s="395">
        <v>0</v>
      </c>
      <c r="AE427" s="395"/>
      <c r="AF427" s="395">
        <v>2.4848553240509299E-2</v>
      </c>
      <c r="AG427" s="395">
        <v>2.64917045123538E-2</v>
      </c>
      <c r="AH427" s="395">
        <v>1.26731130407375E-2</v>
      </c>
      <c r="AI427" s="395">
        <v>5.2225128552108702E-2</v>
      </c>
      <c r="AJ427" s="395">
        <v>9.4845111659995207E-3</v>
      </c>
      <c r="AK427" s="395">
        <v>3.3594583926735699E-2</v>
      </c>
      <c r="AL427" s="395"/>
      <c r="AM427" s="395">
        <v>2.6383389900861299E-2</v>
      </c>
      <c r="AN427" s="395">
        <v>2.7977332280146001E-2</v>
      </c>
      <c r="AO427" s="395">
        <v>1.5488962397222099E-2</v>
      </c>
      <c r="AP427" s="395"/>
      <c r="AQ427" s="395">
        <v>3.7702040732177602E-2</v>
      </c>
      <c r="AR427" s="395">
        <v>2.75642945946767E-2</v>
      </c>
      <c r="AS427" s="395">
        <v>0</v>
      </c>
    </row>
    <row r="428" spans="2:45" x14ac:dyDescent="0.25">
      <c r="B428" t="s">
        <v>261</v>
      </c>
      <c r="C428" s="395">
        <v>3.0974215990561799E-2</v>
      </c>
      <c r="D428" s="395">
        <v>3.9256867062711302E-2</v>
      </c>
      <c r="E428" s="395">
        <v>2.32525763123822E-2</v>
      </c>
      <c r="F428" s="395"/>
      <c r="G428" s="395">
        <v>2.0320318446891E-2</v>
      </c>
      <c r="H428" s="395">
        <v>1.1415115124608299E-2</v>
      </c>
      <c r="I428" s="395">
        <v>1.66120142392501E-2</v>
      </c>
      <c r="J428" s="395">
        <v>4.4426857196818499E-2</v>
      </c>
      <c r="K428" s="395">
        <v>4.8902545999741601E-2</v>
      </c>
      <c r="L428" s="395">
        <v>4.2880045132079797E-2</v>
      </c>
      <c r="M428" s="395"/>
      <c r="N428" s="395">
        <v>5.7912716217329498E-2</v>
      </c>
      <c r="O428" s="395">
        <v>2.8312296559275401E-2</v>
      </c>
      <c r="P428" s="395">
        <v>9.2372911581568191E-3</v>
      </c>
      <c r="Q428" s="395">
        <v>2.4299810882985998E-2</v>
      </c>
      <c r="R428" s="395"/>
      <c r="S428" s="395">
        <v>1.28118901540452E-2</v>
      </c>
      <c r="T428" s="395">
        <v>4.3672600835120201E-2</v>
      </c>
      <c r="U428" s="395">
        <v>3.3988977633768201E-2</v>
      </c>
      <c r="V428" s="395">
        <v>2.1254387906691399E-2</v>
      </c>
      <c r="W428" s="395">
        <v>1.3088975228234601E-2</v>
      </c>
      <c r="X428" s="395">
        <v>4.0905287337966098E-2</v>
      </c>
      <c r="Y428" s="395">
        <v>4.6733044430988302E-2</v>
      </c>
      <c r="Z428" s="395">
        <v>4.8098477117351102E-2</v>
      </c>
      <c r="AA428" s="395">
        <v>2.6916095705999E-2</v>
      </c>
      <c r="AB428" s="395">
        <v>4.0855165837938301E-2</v>
      </c>
      <c r="AC428" s="395">
        <v>4.0002147939878503E-2</v>
      </c>
      <c r="AD428" s="395">
        <v>0</v>
      </c>
      <c r="AE428" s="395"/>
      <c r="AF428" s="395">
        <v>3.4689296487131503E-2</v>
      </c>
      <c r="AG428" s="395">
        <v>5.1198859505301897E-2</v>
      </c>
      <c r="AH428" s="395">
        <v>1.24478461689477E-2</v>
      </c>
      <c r="AI428" s="395">
        <v>2.2880257965556199E-2</v>
      </c>
      <c r="AJ428" s="395">
        <v>8.5744362824600202E-3</v>
      </c>
      <c r="AK428" s="395">
        <v>3.3026330994485403E-2</v>
      </c>
      <c r="AL428" s="395"/>
      <c r="AM428" s="395">
        <v>2.1859017950316001E-2</v>
      </c>
      <c r="AN428" s="395">
        <v>4.5014275306753199E-2</v>
      </c>
      <c r="AO428" s="395">
        <v>1.6938894710419601E-2</v>
      </c>
      <c r="AP428" s="395"/>
      <c r="AQ428" s="395">
        <v>1.5980259372285699E-2</v>
      </c>
      <c r="AR428" s="395">
        <v>4.3219796490211002E-2</v>
      </c>
      <c r="AS428" s="395">
        <v>7.9135733639301001E-2</v>
      </c>
    </row>
    <row r="429" spans="2:45" x14ac:dyDescent="0.25">
      <c r="B429" t="s">
        <v>262</v>
      </c>
      <c r="C429" s="395">
        <v>4.5848693370016402E-2</v>
      </c>
      <c r="D429" s="395">
        <v>3.5309654636580097E-2</v>
      </c>
      <c r="E429" s="395">
        <v>5.2787127291191498E-2</v>
      </c>
      <c r="F429" s="395"/>
      <c r="G429" s="395">
        <v>3.2951829903941902E-2</v>
      </c>
      <c r="H429" s="395">
        <v>1.08122476634056E-2</v>
      </c>
      <c r="I429" s="395">
        <v>5.5833714197063802E-2</v>
      </c>
      <c r="J429" s="395">
        <v>6.4897754960673806E-2</v>
      </c>
      <c r="K429" s="395">
        <v>6.53248829427647E-2</v>
      </c>
      <c r="L429" s="395">
        <v>4.6786532771788097E-2</v>
      </c>
      <c r="M429" s="395"/>
      <c r="N429" s="395">
        <v>8.1133663382323695E-2</v>
      </c>
      <c r="O429" s="395">
        <v>4.3213043992848102E-2</v>
      </c>
      <c r="P429" s="395">
        <v>2.3181064682614199E-2</v>
      </c>
      <c r="Q429" s="395">
        <v>2.72723303976844E-2</v>
      </c>
      <c r="R429" s="395"/>
      <c r="S429" s="395">
        <v>4.12054701667098E-2</v>
      </c>
      <c r="T429" s="395">
        <v>3.1243101450554301E-2</v>
      </c>
      <c r="U429" s="395">
        <v>2.4680089428972599E-2</v>
      </c>
      <c r="V429" s="395">
        <v>3.3052499943209197E-2</v>
      </c>
      <c r="W429" s="395">
        <v>4.4146564755047302E-2</v>
      </c>
      <c r="X429" s="395">
        <v>5.8265018067351598E-2</v>
      </c>
      <c r="Y429" s="395">
        <v>7.6375744027004602E-2</v>
      </c>
      <c r="Z429" s="395">
        <v>2.1659286779770699E-2</v>
      </c>
      <c r="AA429" s="395">
        <v>5.1783036619364599E-2</v>
      </c>
      <c r="AB429" s="395">
        <v>4.15043095065575E-2</v>
      </c>
      <c r="AC429" s="395">
        <v>6.4532698329366395E-2</v>
      </c>
      <c r="AD429" s="395">
        <v>0.10369800166877501</v>
      </c>
      <c r="AE429" s="395"/>
      <c r="AF429" s="395">
        <v>4.38743278585857E-2</v>
      </c>
      <c r="AG429" s="395">
        <v>4.6930034499154699E-2</v>
      </c>
      <c r="AH429" s="395">
        <v>3.2703613930436901E-2</v>
      </c>
      <c r="AI429" s="395">
        <v>3.6628599390226897E-2</v>
      </c>
      <c r="AJ429" s="395">
        <v>7.0590091036788497E-2</v>
      </c>
      <c r="AK429" s="395">
        <v>6.2942922954670799E-2</v>
      </c>
      <c r="AL429" s="395"/>
      <c r="AM429" s="395">
        <v>3.4532857824379003E-2</v>
      </c>
      <c r="AN429" s="395">
        <v>6.2999524494546502E-2</v>
      </c>
      <c r="AO429" s="395">
        <v>3.4570377289097301E-2</v>
      </c>
      <c r="AP429" s="395"/>
      <c r="AQ429" s="395">
        <v>3.2879140696977199E-2</v>
      </c>
      <c r="AR429" s="395">
        <v>4.8391705533529797E-2</v>
      </c>
      <c r="AS429" s="395">
        <v>8.6610294982543301E-2</v>
      </c>
    </row>
    <row r="430" spans="2:45" x14ac:dyDescent="0.25">
      <c r="B430" t="s">
        <v>263</v>
      </c>
      <c r="C430" s="395">
        <v>3.47946197584671E-2</v>
      </c>
      <c r="D430" s="395">
        <v>3.9288806986331401E-2</v>
      </c>
      <c r="E430" s="395">
        <v>3.0817475682580701E-2</v>
      </c>
      <c r="F430" s="395"/>
      <c r="G430" s="395">
        <v>1.25922732227076E-2</v>
      </c>
      <c r="H430" s="395">
        <v>1.7207009805130902E-2</v>
      </c>
      <c r="I430" s="395">
        <v>4.4947084370361601E-2</v>
      </c>
      <c r="J430" s="395">
        <v>5.2694757109570202E-2</v>
      </c>
      <c r="K430" s="395">
        <v>2.1665903518189599E-2</v>
      </c>
      <c r="L430" s="395">
        <v>5.0175169195002901E-2</v>
      </c>
      <c r="M430" s="395"/>
      <c r="N430" s="395">
        <v>3.0163274861071301E-2</v>
      </c>
      <c r="O430" s="395">
        <v>4.8266715982978298E-2</v>
      </c>
      <c r="P430" s="395">
        <v>1.8692842581625801E-2</v>
      </c>
      <c r="Q430" s="395">
        <v>4.0488992514893102E-2</v>
      </c>
      <c r="R430" s="395"/>
      <c r="S430" s="395">
        <v>1.45686660958556E-2</v>
      </c>
      <c r="T430" s="395">
        <v>2.8875313657693798E-2</v>
      </c>
      <c r="U430" s="395">
        <v>2.8903946956102398E-2</v>
      </c>
      <c r="V430" s="395">
        <v>3.0468291607076502E-2</v>
      </c>
      <c r="W430" s="395">
        <v>2.6716646198705101E-2</v>
      </c>
      <c r="X430" s="395">
        <v>2.60447134582216E-2</v>
      </c>
      <c r="Y430" s="395">
        <v>3.7086032415620397E-2</v>
      </c>
      <c r="Z430" s="395">
        <v>2.5134615287502101E-2</v>
      </c>
      <c r="AA430" s="395">
        <v>3.7739527008713802E-2</v>
      </c>
      <c r="AB430" s="395">
        <v>6.5611148661447002E-2</v>
      </c>
      <c r="AC430" s="395">
        <v>7.4487850365456701E-2</v>
      </c>
      <c r="AD430" s="395">
        <v>7.0786413495756303E-2</v>
      </c>
      <c r="AE430" s="395"/>
      <c r="AF430" s="395">
        <v>2.4797271817201798E-2</v>
      </c>
      <c r="AG430" s="395">
        <v>3.5459174982710499E-2</v>
      </c>
      <c r="AH430" s="395">
        <v>2.5128325801972301E-2</v>
      </c>
      <c r="AI430" s="395">
        <v>3.6663074869444E-2</v>
      </c>
      <c r="AJ430" s="395">
        <v>4.32371619326423E-2</v>
      </c>
      <c r="AK430" s="395">
        <v>6.6793677476723504E-2</v>
      </c>
      <c r="AL430" s="395"/>
      <c r="AM430" s="395">
        <v>3.59109797118164E-2</v>
      </c>
      <c r="AN430" s="395">
        <v>4.1726703565920703E-2</v>
      </c>
      <c r="AO430" s="395">
        <v>1.9676404865906501E-2</v>
      </c>
      <c r="AP430" s="395"/>
      <c r="AQ430" s="395">
        <v>2.7342317551465802E-2</v>
      </c>
      <c r="AR430" s="395">
        <v>4.4124140941242097E-2</v>
      </c>
      <c r="AS430" s="395">
        <v>5.33359572356506E-2</v>
      </c>
    </row>
    <row r="431" spans="2:45" x14ac:dyDescent="0.25">
      <c r="B431" t="s">
        <v>271</v>
      </c>
      <c r="C431" s="395">
        <v>2.9389335005983501E-2</v>
      </c>
      <c r="D431" s="395">
        <v>2.83066077021292E-2</v>
      </c>
      <c r="E431" s="395">
        <v>3.07940034098091E-2</v>
      </c>
      <c r="F431" s="395"/>
      <c r="G431" s="395">
        <v>2.6728093916673301E-2</v>
      </c>
      <c r="H431" s="395">
        <v>2.1940339307227601E-2</v>
      </c>
      <c r="I431" s="395">
        <v>2.6478024086895199E-2</v>
      </c>
      <c r="J431" s="395">
        <v>2.73126254887055E-2</v>
      </c>
      <c r="K431" s="395">
        <v>2.1693847387786399E-2</v>
      </c>
      <c r="L431" s="395">
        <v>4.6429631043873501E-2</v>
      </c>
      <c r="M431" s="395"/>
      <c r="N431" s="395">
        <v>6.7578435736963496E-2</v>
      </c>
      <c r="O431" s="395">
        <v>1.6270639302795799E-2</v>
      </c>
      <c r="P431" s="395">
        <v>1.87411160230396E-2</v>
      </c>
      <c r="Q431" s="395">
        <v>1.16999692758472E-2</v>
      </c>
      <c r="R431" s="395"/>
      <c r="S431" s="395">
        <v>1.29115096635749E-2</v>
      </c>
      <c r="T431" s="395">
        <v>2.8624374459823101E-2</v>
      </c>
      <c r="U431" s="395">
        <v>2.2398915334441199E-2</v>
      </c>
      <c r="V431" s="395">
        <v>4.3818180837348397E-2</v>
      </c>
      <c r="W431" s="395">
        <v>4.1623663489709001E-2</v>
      </c>
      <c r="X431" s="395">
        <v>3.4979892653278902E-2</v>
      </c>
      <c r="Y431" s="395">
        <v>2.39769826860971E-2</v>
      </c>
      <c r="Z431" s="395">
        <v>7.2084910134189301E-2</v>
      </c>
      <c r="AA431" s="395">
        <v>1.9926012862876898E-2</v>
      </c>
      <c r="AB431" s="395">
        <v>3.3807833359515697E-2</v>
      </c>
      <c r="AC431" s="395">
        <v>0</v>
      </c>
      <c r="AD431" s="395">
        <v>6.6771508325948706E-2</v>
      </c>
      <c r="AE431" s="395"/>
      <c r="AF431" s="395">
        <v>3.7274080190716798E-2</v>
      </c>
      <c r="AG431" s="395">
        <v>3.3676649252851402E-2</v>
      </c>
      <c r="AH431" s="395">
        <v>1.8960216548982601E-2</v>
      </c>
      <c r="AI431" s="395">
        <v>1.48985643858197E-2</v>
      </c>
      <c r="AJ431" s="395">
        <v>2.5353044545255998E-2</v>
      </c>
      <c r="AK431" s="395">
        <v>5.9073437180234403E-2</v>
      </c>
      <c r="AL431" s="395"/>
      <c r="AM431" s="395">
        <v>2.6204407498633599E-2</v>
      </c>
      <c r="AN431" s="395">
        <v>3.6614751924163101E-2</v>
      </c>
      <c r="AO431" s="395">
        <v>8.5044294093498795E-3</v>
      </c>
      <c r="AP431" s="395"/>
      <c r="AQ431" s="395">
        <v>1.8542850556690901E-2</v>
      </c>
      <c r="AR431" s="395">
        <v>4.1386705880798097E-2</v>
      </c>
      <c r="AS431" s="395">
        <v>0</v>
      </c>
    </row>
    <row r="432" spans="2:45" x14ac:dyDescent="0.25">
      <c r="B432" t="s">
        <v>265</v>
      </c>
      <c r="C432" s="395">
        <v>0.83146532640834103</v>
      </c>
      <c r="D432" s="395">
        <v>0.84003384998230701</v>
      </c>
      <c r="E432" s="395">
        <v>0.82500076619990603</v>
      </c>
      <c r="F432" s="395"/>
      <c r="G432" s="395">
        <v>0.88001730736477801</v>
      </c>
      <c r="H432" s="395">
        <v>0.90057376863392402</v>
      </c>
      <c r="I432" s="395">
        <v>0.82514279012876601</v>
      </c>
      <c r="J432" s="395">
        <v>0.79180805569363899</v>
      </c>
      <c r="K432" s="395">
        <v>0.82194018489167597</v>
      </c>
      <c r="L432" s="395">
        <v>0.78583796537381301</v>
      </c>
      <c r="M432" s="395"/>
      <c r="N432" s="395">
        <v>0.72374868944302295</v>
      </c>
      <c r="O432" s="395">
        <v>0.834426697526921</v>
      </c>
      <c r="P432" s="395">
        <v>0.90120221317010996</v>
      </c>
      <c r="Q432" s="395">
        <v>0.88440775203923305</v>
      </c>
      <c r="R432" s="395"/>
      <c r="S432" s="395">
        <v>0.88020883394944105</v>
      </c>
      <c r="T432" s="395">
        <v>0.84613594204322495</v>
      </c>
      <c r="U432" s="395">
        <v>0.87345725993238499</v>
      </c>
      <c r="V432" s="395">
        <v>0.86150279385404405</v>
      </c>
      <c r="W432" s="395">
        <v>0.85974076822761303</v>
      </c>
      <c r="X432" s="395">
        <v>0.77560106368904003</v>
      </c>
      <c r="Y432" s="395">
        <v>0.75438474607418804</v>
      </c>
      <c r="Z432" s="395">
        <v>0.83302271068118705</v>
      </c>
      <c r="AA432" s="395">
        <v>0.84666026855234999</v>
      </c>
      <c r="AB432" s="395">
        <v>0.77639390263236696</v>
      </c>
      <c r="AC432" s="395">
        <v>0.82097730336529795</v>
      </c>
      <c r="AD432" s="395">
        <v>0.75874407650952003</v>
      </c>
      <c r="AE432" s="395"/>
      <c r="AF432" s="395">
        <v>0.83451647040585497</v>
      </c>
      <c r="AG432" s="395">
        <v>0.80624357724762796</v>
      </c>
      <c r="AH432" s="395">
        <v>0.89808688450892304</v>
      </c>
      <c r="AI432" s="395">
        <v>0.83670437483684401</v>
      </c>
      <c r="AJ432" s="395">
        <v>0.84276075503685399</v>
      </c>
      <c r="AK432" s="395">
        <v>0.74456904746715002</v>
      </c>
      <c r="AL432" s="395"/>
      <c r="AM432" s="395">
        <v>0.855109347113994</v>
      </c>
      <c r="AN432" s="395">
        <v>0.78566741242847105</v>
      </c>
      <c r="AO432" s="395">
        <v>0.90482093132800501</v>
      </c>
      <c r="AP432" s="395"/>
      <c r="AQ432" s="395">
        <v>0.86755339109040297</v>
      </c>
      <c r="AR432" s="395">
        <v>0.79531335655954205</v>
      </c>
      <c r="AS432" s="395">
        <v>0.78091801414250495</v>
      </c>
    </row>
    <row r="433" spans="2:45" x14ac:dyDescent="0.25">
      <c r="B433" t="s">
        <v>266</v>
      </c>
      <c r="C433" s="396">
        <v>4.5019394340716303</v>
      </c>
      <c r="D433" s="396">
        <v>4.5411382780149196</v>
      </c>
      <c r="E433" s="396">
        <v>4.4694591025812702</v>
      </c>
      <c r="F433" s="396"/>
      <c r="G433" s="396">
        <v>4.6309997104134801</v>
      </c>
      <c r="H433" s="396">
        <v>4.6752908402653404</v>
      </c>
      <c r="I433" s="396">
        <v>4.4947467427358703</v>
      </c>
      <c r="J433" s="396">
        <v>4.4005974188698902</v>
      </c>
      <c r="K433" s="396">
        <v>4.4410263364493696</v>
      </c>
      <c r="L433" s="396">
        <v>4.4018869693052203</v>
      </c>
      <c r="M433" s="396"/>
      <c r="N433" s="396">
        <v>4.1997270577281602</v>
      </c>
      <c r="O433" s="396">
        <v>4.4967545773396997</v>
      </c>
      <c r="P433" s="396">
        <v>4.6926534782109703</v>
      </c>
      <c r="Q433" s="396">
        <v>4.6691500865225901</v>
      </c>
      <c r="R433" s="396"/>
      <c r="S433" s="396">
        <v>4.5916190371765397</v>
      </c>
      <c r="T433" s="396">
        <v>4.5379619527647304</v>
      </c>
      <c r="U433" s="396">
        <v>4.6269429583597104</v>
      </c>
      <c r="V433" s="396">
        <v>4.6615509552339498</v>
      </c>
      <c r="W433" s="396">
        <v>4.64673053843135</v>
      </c>
      <c r="X433" s="396">
        <v>4.2534943529056504</v>
      </c>
      <c r="Y433" s="396">
        <v>4.1785742908471901</v>
      </c>
      <c r="Z433" s="396">
        <v>4.6202740904820896</v>
      </c>
      <c r="AA433" s="396">
        <v>4.5567061441841297</v>
      </c>
      <c r="AB433" s="396">
        <v>4.3378980774352902</v>
      </c>
      <c r="AC433" s="396">
        <v>4.4974176125214704</v>
      </c>
      <c r="AD433" s="396">
        <v>4.4805616596762103</v>
      </c>
      <c r="AE433" s="396"/>
      <c r="AF433" s="396">
        <v>4.5185084404480502</v>
      </c>
      <c r="AG433" s="396">
        <v>4.4173609367012903</v>
      </c>
      <c r="AH433" s="396">
        <v>4.7195153401762804</v>
      </c>
      <c r="AI433" s="396">
        <v>4.44924281308184</v>
      </c>
      <c r="AJ433" s="396">
        <v>4.5946820575192602</v>
      </c>
      <c r="AK433" s="396">
        <v>4.3184321953906899</v>
      </c>
      <c r="AL433" s="396"/>
      <c r="AM433" s="396">
        <v>4.5790220382990299</v>
      </c>
      <c r="AN433" s="396">
        <v>4.3709895048326102</v>
      </c>
      <c r="AO433" s="396">
        <v>4.7032312381637604</v>
      </c>
      <c r="AP433" s="396"/>
      <c r="AQ433" s="396">
        <v>4.5757038510994104</v>
      </c>
      <c r="AR433" s="396">
        <v>4.4144892367019004</v>
      </c>
      <c r="AS433" s="396">
        <v>4.3169542660238696</v>
      </c>
    </row>
    <row r="434" spans="2:45" x14ac:dyDescent="0.25">
      <c r="B434" t="s">
        <v>267</v>
      </c>
      <c r="C434" s="396">
        <v>1.5184353004478299</v>
      </c>
      <c r="D434" s="396">
        <v>1.3686804694632499</v>
      </c>
      <c r="E434" s="396">
        <v>1.65669749562862</v>
      </c>
      <c r="F434" s="396"/>
      <c r="G434" s="396">
        <v>1.2563559369819599</v>
      </c>
      <c r="H434" s="396">
        <v>1.22364549305473</v>
      </c>
      <c r="I434" s="396">
        <v>1.50278037217771</v>
      </c>
      <c r="J434" s="396">
        <v>1.6549514567908901</v>
      </c>
      <c r="K434" s="396">
        <v>1.6900728008147901</v>
      </c>
      <c r="L434" s="396">
        <v>1.70188283490854</v>
      </c>
      <c r="M434" s="396"/>
      <c r="N434" s="396">
        <v>2.1993273487966301</v>
      </c>
      <c r="O434" s="396">
        <v>1.5416904331587999</v>
      </c>
      <c r="P434" s="396">
        <v>1.0840411117780999</v>
      </c>
      <c r="Q434" s="396">
        <v>0.99819772740436197</v>
      </c>
      <c r="R434" s="396"/>
      <c r="S434" s="396">
        <v>1.4478598963782201</v>
      </c>
      <c r="T434" s="396">
        <v>1.45760979686049</v>
      </c>
      <c r="U434" s="396">
        <v>1.1939826447602699</v>
      </c>
      <c r="V434" s="396">
        <v>0.94680247110604798</v>
      </c>
      <c r="W434" s="396">
        <v>1.0117684344115701</v>
      </c>
      <c r="X434" s="396">
        <v>2.3924411243692298</v>
      </c>
      <c r="Y434" s="396">
        <v>2.5000279321344601</v>
      </c>
      <c r="Z434" s="396">
        <v>1.0177643403160599</v>
      </c>
      <c r="AA434" s="396">
        <v>1.3073409380499199</v>
      </c>
      <c r="AB434" s="396">
        <v>1.9537714577232701</v>
      </c>
      <c r="AC434" s="396">
        <v>1.29151481720578</v>
      </c>
      <c r="AD434" s="396">
        <v>1.0471624208606101</v>
      </c>
      <c r="AE434" s="396"/>
      <c r="AF434" s="396">
        <v>1.4829745934810901</v>
      </c>
      <c r="AG434" s="396">
        <v>1.7459310303301301</v>
      </c>
      <c r="AH434" s="396">
        <v>0.856878628736087</v>
      </c>
      <c r="AI434" s="396">
        <v>1.86947854153996</v>
      </c>
      <c r="AJ434" s="396">
        <v>1.0532082573003601</v>
      </c>
      <c r="AK434" s="396">
        <v>1.8254612508903201</v>
      </c>
      <c r="AL434" s="396"/>
      <c r="AM434" s="396">
        <v>1.31588369366749</v>
      </c>
      <c r="AN434" s="396">
        <v>1.7987671709228601</v>
      </c>
      <c r="AO434" s="396">
        <v>0.97732283196821201</v>
      </c>
      <c r="AP434" s="396"/>
      <c r="AQ434" s="396">
        <v>1.44662479298476</v>
      </c>
      <c r="AR434" s="396">
        <v>1.6963192696103</v>
      </c>
      <c r="AS434" s="396">
        <v>1.84366979723449</v>
      </c>
    </row>
    <row r="435" spans="2:45" x14ac:dyDescent="0.25">
      <c r="C435" s="395"/>
      <c r="D435" s="395"/>
      <c r="E435" s="395"/>
      <c r="F435" s="395"/>
      <c r="G435" s="395"/>
      <c r="H435" s="395"/>
      <c r="I435" s="395"/>
      <c r="J435" s="395"/>
      <c r="K435" s="395"/>
      <c r="L435" s="395"/>
      <c r="M435" s="395"/>
      <c r="N435" s="395"/>
      <c r="O435" s="395"/>
      <c r="P435" s="395"/>
      <c r="Q435" s="395"/>
      <c r="R435" s="395"/>
      <c r="S435" s="395"/>
      <c r="T435" s="395"/>
      <c r="U435" s="395"/>
      <c r="V435" s="395"/>
      <c r="W435" s="395"/>
      <c r="X435" s="395"/>
      <c r="Y435" s="395"/>
      <c r="Z435" s="395"/>
      <c r="AA435" s="395"/>
      <c r="AB435" s="395"/>
      <c r="AC435" s="395"/>
      <c r="AD435" s="395"/>
      <c r="AE435" s="395"/>
      <c r="AF435" s="395"/>
      <c r="AG435" s="395"/>
      <c r="AH435" s="395"/>
      <c r="AI435" s="395"/>
      <c r="AJ435" s="395"/>
      <c r="AK435" s="395"/>
      <c r="AL435" s="395"/>
      <c r="AM435" s="395"/>
      <c r="AN435" s="395"/>
      <c r="AO435" s="395"/>
      <c r="AP435" s="395"/>
      <c r="AQ435" s="395"/>
      <c r="AR435" s="395"/>
      <c r="AS435" s="395"/>
    </row>
    <row r="436" spans="2:45" x14ac:dyDescent="0.25">
      <c r="B436" s="2" t="s">
        <v>285</v>
      </c>
      <c r="C436" s="395"/>
      <c r="D436" s="395"/>
      <c r="E436" s="395"/>
      <c r="F436" s="395"/>
      <c r="G436" s="395"/>
      <c r="H436" s="395"/>
      <c r="I436" s="395"/>
      <c r="J436" s="395"/>
      <c r="K436" s="395"/>
      <c r="L436" s="395"/>
      <c r="M436" s="395"/>
      <c r="N436" s="395"/>
      <c r="O436" s="395"/>
      <c r="P436" s="395"/>
      <c r="Q436" s="395"/>
      <c r="R436" s="395"/>
      <c r="S436" s="395"/>
      <c r="T436" s="395"/>
      <c r="U436" s="395"/>
      <c r="V436" s="395"/>
      <c r="W436" s="395"/>
      <c r="X436" s="395"/>
      <c r="Y436" s="395"/>
      <c r="Z436" s="395"/>
      <c r="AA436" s="395"/>
      <c r="AB436" s="395"/>
      <c r="AC436" s="395"/>
      <c r="AD436" s="395"/>
      <c r="AE436" s="395"/>
      <c r="AF436" s="395"/>
      <c r="AG436" s="395"/>
      <c r="AH436" s="395"/>
      <c r="AI436" s="395"/>
      <c r="AJ436" s="395"/>
      <c r="AK436" s="395"/>
      <c r="AL436" s="395"/>
      <c r="AM436" s="395"/>
      <c r="AN436" s="395"/>
      <c r="AO436" s="395"/>
      <c r="AP436" s="395"/>
      <c r="AQ436" s="395"/>
      <c r="AR436" s="395"/>
      <c r="AS436" s="395"/>
    </row>
    <row r="437" spans="2:45" x14ac:dyDescent="0.25">
      <c r="B437" s="394" t="s">
        <v>68</v>
      </c>
      <c r="C437" s="395"/>
      <c r="D437" s="395"/>
      <c r="E437" s="395"/>
      <c r="F437" s="395"/>
      <c r="G437" s="395"/>
      <c r="H437" s="395"/>
      <c r="I437" s="395"/>
      <c r="J437" s="395"/>
      <c r="K437" s="395"/>
      <c r="L437" s="395"/>
      <c r="M437" s="395"/>
      <c r="N437" s="395"/>
      <c r="O437" s="395"/>
      <c r="P437" s="395"/>
      <c r="Q437" s="395"/>
      <c r="R437" s="395"/>
      <c r="S437" s="395"/>
      <c r="T437" s="395"/>
      <c r="U437" s="395"/>
      <c r="V437" s="395"/>
      <c r="W437" s="395"/>
      <c r="X437" s="395"/>
      <c r="Y437" s="395"/>
      <c r="Z437" s="395"/>
      <c r="AA437" s="395"/>
      <c r="AB437" s="395"/>
      <c r="AC437" s="395"/>
      <c r="AD437" s="395"/>
      <c r="AE437" s="395"/>
      <c r="AF437" s="395"/>
      <c r="AG437" s="395"/>
      <c r="AH437" s="395"/>
      <c r="AI437" s="395"/>
      <c r="AJ437" s="395"/>
      <c r="AK437" s="395"/>
      <c r="AL437" s="395"/>
      <c r="AM437" s="395"/>
      <c r="AN437" s="395"/>
      <c r="AO437" s="395"/>
      <c r="AP437" s="395"/>
      <c r="AQ437" s="395"/>
      <c r="AR437" s="395"/>
      <c r="AS437" s="395"/>
    </row>
    <row r="438" spans="2:45" x14ac:dyDescent="0.25">
      <c r="B438" t="s">
        <v>270</v>
      </c>
      <c r="C438" s="395">
        <v>6.5252476192315303E-3</v>
      </c>
      <c r="D438" s="395">
        <v>3.67932652114351E-3</v>
      </c>
      <c r="E438" s="395">
        <v>7.3596915710908897E-3</v>
      </c>
      <c r="F438" s="395"/>
      <c r="G438" s="395">
        <v>1.9660255726452299E-2</v>
      </c>
      <c r="H438" s="395">
        <v>1.12687094074979E-2</v>
      </c>
      <c r="I438" s="395">
        <v>5.4367025983100697E-3</v>
      </c>
      <c r="J438" s="395">
        <v>5.4373365022870098E-3</v>
      </c>
      <c r="K438" s="395">
        <v>0</v>
      </c>
      <c r="L438" s="395">
        <v>0</v>
      </c>
      <c r="M438" s="395"/>
      <c r="N438" s="395">
        <v>3.78468075787948E-3</v>
      </c>
      <c r="O438" s="395">
        <v>1.03652110674953E-2</v>
      </c>
      <c r="P438" s="395">
        <v>4.6593747289884503E-3</v>
      </c>
      <c r="Q438" s="395">
        <v>7.2350308158326002E-3</v>
      </c>
      <c r="R438" s="395"/>
      <c r="S438" s="395">
        <v>0</v>
      </c>
      <c r="T438" s="395">
        <v>1.37081357204667E-2</v>
      </c>
      <c r="U438" s="395">
        <v>2.26784910701016E-2</v>
      </c>
      <c r="V438" s="395">
        <v>1.13447375464158E-2</v>
      </c>
      <c r="W438" s="395">
        <v>0</v>
      </c>
      <c r="X438" s="395">
        <v>0</v>
      </c>
      <c r="Y438" s="395">
        <v>0</v>
      </c>
      <c r="Z438" s="395">
        <v>0</v>
      </c>
      <c r="AA438" s="395">
        <v>1.7007810786212399E-2</v>
      </c>
      <c r="AB438" s="395">
        <v>0</v>
      </c>
      <c r="AC438" s="395">
        <v>0</v>
      </c>
      <c r="AD438" s="395">
        <v>0</v>
      </c>
      <c r="AE438" s="395"/>
      <c r="AF438" s="395">
        <v>4.5056424367991496E-3</v>
      </c>
      <c r="AG438" s="395">
        <v>0</v>
      </c>
      <c r="AH438" s="395">
        <v>1.37252199774859E-2</v>
      </c>
      <c r="AI438" s="395">
        <v>1.9015390306365999E-2</v>
      </c>
      <c r="AJ438" s="395">
        <v>0</v>
      </c>
      <c r="AK438" s="395">
        <v>0</v>
      </c>
      <c r="AL438" s="395"/>
      <c r="AM438" s="395">
        <v>0</v>
      </c>
      <c r="AN438" s="395">
        <v>8.9550345945948791E-3</v>
      </c>
      <c r="AO438" s="395">
        <v>8.0745963260132805E-3</v>
      </c>
      <c r="AP438" s="395"/>
      <c r="AQ438" s="395">
        <v>0</v>
      </c>
      <c r="AR438" s="395">
        <v>1.69901712870403E-2</v>
      </c>
      <c r="AS438" s="395">
        <v>0</v>
      </c>
    </row>
    <row r="439" spans="2:45" x14ac:dyDescent="0.25">
      <c r="B439" t="s">
        <v>261</v>
      </c>
      <c r="C439" s="395">
        <v>1.5120994094667601E-2</v>
      </c>
      <c r="D439" s="395">
        <v>1.0393266648032499E-2</v>
      </c>
      <c r="E439" s="395">
        <v>1.9916240935717502E-2</v>
      </c>
      <c r="F439" s="395"/>
      <c r="G439" s="395">
        <v>1.37982194366789E-2</v>
      </c>
      <c r="H439" s="395">
        <v>1.16845393424836E-2</v>
      </c>
      <c r="I439" s="395">
        <v>2.4085667188541601E-2</v>
      </c>
      <c r="J439" s="395">
        <v>5.6135713970803698E-3</v>
      </c>
      <c r="K439" s="395">
        <v>2.2755086702236599E-2</v>
      </c>
      <c r="L439" s="395">
        <v>1.4156338987792399E-2</v>
      </c>
      <c r="M439" s="395"/>
      <c r="N439" s="395">
        <v>0</v>
      </c>
      <c r="O439" s="395">
        <v>1.10417647110188E-2</v>
      </c>
      <c r="P439" s="395">
        <v>1.7754274728321001E-2</v>
      </c>
      <c r="Q439" s="395">
        <v>3.3545019123687098E-2</v>
      </c>
      <c r="R439" s="395"/>
      <c r="S439" s="395">
        <v>1.30141394985352E-2</v>
      </c>
      <c r="T439" s="395">
        <v>0</v>
      </c>
      <c r="U439" s="395">
        <v>2.85375024391143E-2</v>
      </c>
      <c r="V439" s="395">
        <v>3.2838876208857601E-2</v>
      </c>
      <c r="W439" s="395">
        <v>0</v>
      </c>
      <c r="X439" s="395">
        <v>1.22831231770464E-2</v>
      </c>
      <c r="Y439" s="395">
        <v>1.20339057999379E-2</v>
      </c>
      <c r="Z439" s="395">
        <v>0</v>
      </c>
      <c r="AA439" s="395">
        <v>9.2696874748297003E-3</v>
      </c>
      <c r="AB439" s="395">
        <v>3.2684605737592798E-2</v>
      </c>
      <c r="AC439" s="395">
        <v>2.1114949484080599E-2</v>
      </c>
      <c r="AD439" s="395">
        <v>3.7955031780844098E-2</v>
      </c>
      <c r="AE439" s="395"/>
      <c r="AF439" s="395">
        <v>1.7921741139963601E-2</v>
      </c>
      <c r="AG439" s="395">
        <v>1.50013879053851E-2</v>
      </c>
      <c r="AH439" s="395">
        <v>1.3683059907000999E-2</v>
      </c>
      <c r="AI439" s="395">
        <v>1.6133816712710199E-2</v>
      </c>
      <c r="AJ439" s="395">
        <v>0</v>
      </c>
      <c r="AK439" s="395">
        <v>3.3198221021792998E-2</v>
      </c>
      <c r="AL439" s="395"/>
      <c r="AM439" s="395">
        <v>1.1951478368363E-2</v>
      </c>
      <c r="AN439" s="395">
        <v>1.69548836145311E-2</v>
      </c>
      <c r="AO439" s="395">
        <v>1.7911111813331101E-2</v>
      </c>
      <c r="AP439" s="395"/>
      <c r="AQ439" s="395">
        <v>1.55562830630323E-2</v>
      </c>
      <c r="AR439" s="395">
        <v>1.3059226249854601E-2</v>
      </c>
      <c r="AS439" s="395">
        <v>2.2802345016383799E-2</v>
      </c>
    </row>
    <row r="440" spans="2:45" x14ac:dyDescent="0.25">
      <c r="B440" t="s">
        <v>262</v>
      </c>
      <c r="C440" s="395">
        <v>3.7319444724304603E-2</v>
      </c>
      <c r="D440" s="395">
        <v>2.99871016036968E-2</v>
      </c>
      <c r="E440" s="395">
        <v>4.49204394298163E-2</v>
      </c>
      <c r="F440" s="395"/>
      <c r="G440" s="395">
        <v>2.5895190026629801E-2</v>
      </c>
      <c r="H440" s="395">
        <v>3.95761341969606E-2</v>
      </c>
      <c r="I440" s="395">
        <v>5.4625275343902997E-2</v>
      </c>
      <c r="J440" s="395">
        <v>2.8300216962757301E-2</v>
      </c>
      <c r="K440" s="395">
        <v>4.3130406064579699E-2</v>
      </c>
      <c r="L440" s="395">
        <v>3.2511922774827097E-2</v>
      </c>
      <c r="M440" s="395"/>
      <c r="N440" s="395">
        <v>2.6399235622938E-2</v>
      </c>
      <c r="O440" s="395">
        <v>3.0921139856038501E-2</v>
      </c>
      <c r="P440" s="395">
        <v>3.3664299774338102E-2</v>
      </c>
      <c r="Q440" s="395">
        <v>5.94924542502328E-2</v>
      </c>
      <c r="R440" s="395"/>
      <c r="S440" s="395">
        <v>4.6956620078536702E-2</v>
      </c>
      <c r="T440" s="395">
        <v>4.37150830455195E-2</v>
      </c>
      <c r="U440" s="395">
        <v>6.8284642327967895E-2</v>
      </c>
      <c r="V440" s="395">
        <v>2.0958062525276999E-2</v>
      </c>
      <c r="W440" s="395">
        <v>4.3960781841935803E-2</v>
      </c>
      <c r="X440" s="395">
        <v>1.13298944360458E-2</v>
      </c>
      <c r="Y440" s="395">
        <v>5.36546511346657E-2</v>
      </c>
      <c r="Z440" s="395">
        <v>0</v>
      </c>
      <c r="AA440" s="395">
        <v>2.74723201048537E-2</v>
      </c>
      <c r="AB440" s="395">
        <v>4.5386615193012798E-2</v>
      </c>
      <c r="AC440" s="395">
        <v>2.2960152701312801E-2</v>
      </c>
      <c r="AD440" s="395">
        <v>3.7217152701659699E-2</v>
      </c>
      <c r="AE440" s="395"/>
      <c r="AF440" s="395">
        <v>4.0000830226949398E-2</v>
      </c>
      <c r="AG440" s="395">
        <v>4.90383768683249E-2</v>
      </c>
      <c r="AH440" s="395">
        <v>4.3196005102838803E-2</v>
      </c>
      <c r="AI440" s="395">
        <v>1.4999178627350399E-2</v>
      </c>
      <c r="AJ440" s="395">
        <v>3.6524121732549202E-2</v>
      </c>
      <c r="AK440" s="395">
        <v>2.9081135736958599E-2</v>
      </c>
      <c r="AL440" s="395"/>
      <c r="AM440" s="395">
        <v>2.9089453183275101E-2</v>
      </c>
      <c r="AN440" s="395">
        <v>3.5002649722451297E-2</v>
      </c>
      <c r="AO440" s="395">
        <v>6.0037452976297201E-2</v>
      </c>
      <c r="AP440" s="395"/>
      <c r="AQ440" s="395">
        <v>1.21390579109747E-2</v>
      </c>
      <c r="AR440" s="395">
        <v>4.1316541799223602E-2</v>
      </c>
      <c r="AS440" s="395">
        <v>8.1928662942525099E-2</v>
      </c>
    </row>
    <row r="441" spans="2:45" x14ac:dyDescent="0.25">
      <c r="B441" t="s">
        <v>263</v>
      </c>
      <c r="C441" s="395">
        <v>2.7948731292055998E-2</v>
      </c>
      <c r="D441" s="395">
        <v>2.1665558985840799E-2</v>
      </c>
      <c r="E441" s="395">
        <v>3.4414466534841502E-2</v>
      </c>
      <c r="F441" s="395"/>
      <c r="G441" s="395">
        <v>6.6668924020420097E-3</v>
      </c>
      <c r="H441" s="395">
        <v>1.71949493459446E-2</v>
      </c>
      <c r="I441" s="395">
        <v>5.4359030670404901E-3</v>
      </c>
      <c r="J441" s="395">
        <v>6.2911273150616107E-2</v>
      </c>
      <c r="K441" s="395">
        <v>2.0554810056385701E-2</v>
      </c>
      <c r="L441" s="395">
        <v>4.5859983322109298E-2</v>
      </c>
      <c r="M441" s="395"/>
      <c r="N441" s="395">
        <v>2.8878478100400201E-2</v>
      </c>
      <c r="O441" s="395">
        <v>2.5741492822496E-2</v>
      </c>
      <c r="P441" s="395">
        <v>2.1869013155114098E-2</v>
      </c>
      <c r="Q441" s="395">
        <v>3.5009222443960798E-2</v>
      </c>
      <c r="R441" s="395"/>
      <c r="S441" s="395">
        <v>2.0771939147560401E-2</v>
      </c>
      <c r="T441" s="395">
        <v>3.5664174196537703E-2</v>
      </c>
      <c r="U441" s="395">
        <v>5.91648348381991E-2</v>
      </c>
      <c r="V441" s="395">
        <v>2.1639005239284699E-2</v>
      </c>
      <c r="W441" s="395">
        <v>4.15392965873587E-2</v>
      </c>
      <c r="X441" s="395">
        <v>0</v>
      </c>
      <c r="Y441" s="395">
        <v>2.39587069995096E-2</v>
      </c>
      <c r="Z441" s="395">
        <v>5.1246695857946001E-2</v>
      </c>
      <c r="AA441" s="395">
        <v>2.66485325828042E-2</v>
      </c>
      <c r="AB441" s="395">
        <v>3.2194910116777803E-2</v>
      </c>
      <c r="AC441" s="395">
        <v>0</v>
      </c>
      <c r="AD441" s="395">
        <v>3.3105721128605603E-2</v>
      </c>
      <c r="AE441" s="395"/>
      <c r="AF441" s="395">
        <v>1.42795574131132E-2</v>
      </c>
      <c r="AG441" s="395">
        <v>3.4304680260847799E-2</v>
      </c>
      <c r="AH441" s="395">
        <v>2.54548629107757E-2</v>
      </c>
      <c r="AI441" s="395">
        <v>3.0587134622961799E-2</v>
      </c>
      <c r="AJ441" s="395">
        <v>4.3082107229082102E-2</v>
      </c>
      <c r="AK441" s="395">
        <v>1.49205742052686E-2</v>
      </c>
      <c r="AL441" s="395"/>
      <c r="AM441" s="395">
        <v>2.8089273730200402E-2</v>
      </c>
      <c r="AN441" s="395">
        <v>2.72517488186657E-2</v>
      </c>
      <c r="AO441" s="395">
        <v>4.27201594231384E-2</v>
      </c>
      <c r="AP441" s="395"/>
      <c r="AQ441" s="395">
        <v>2.4985535165292401E-2</v>
      </c>
      <c r="AR441" s="395">
        <v>3.4419797903096502E-2</v>
      </c>
      <c r="AS441" s="395">
        <v>2.6958763767192698E-2</v>
      </c>
    </row>
    <row r="442" spans="2:45" x14ac:dyDescent="0.25">
      <c r="B442" t="s">
        <v>271</v>
      </c>
      <c r="C442" s="395">
        <v>3.5451664386462203E-2</v>
      </c>
      <c r="D442" s="395">
        <v>1.7560372858830001E-2</v>
      </c>
      <c r="E442" s="395">
        <v>5.1468131473680102E-2</v>
      </c>
      <c r="F442" s="395"/>
      <c r="G442" s="395">
        <v>6.6675492282850402E-3</v>
      </c>
      <c r="H442" s="395">
        <v>3.3501122298754203E-2</v>
      </c>
      <c r="I442" s="395">
        <v>2.30233634033968E-2</v>
      </c>
      <c r="J442" s="395">
        <v>4.6091611944539097E-2</v>
      </c>
      <c r="K442" s="395">
        <v>4.9828662410339397E-2</v>
      </c>
      <c r="L442" s="395">
        <v>4.8059097098092599E-2</v>
      </c>
      <c r="M442" s="395"/>
      <c r="N442" s="395">
        <v>2.3191020111089301E-2</v>
      </c>
      <c r="O442" s="395">
        <v>4.44087759027635E-2</v>
      </c>
      <c r="P442" s="395">
        <v>2.2998995128752999E-2</v>
      </c>
      <c r="Q442" s="395">
        <v>4.2508306069432997E-2</v>
      </c>
      <c r="R442" s="395"/>
      <c r="S442" s="395">
        <v>4.7548652649198102E-2</v>
      </c>
      <c r="T442" s="395">
        <v>3.6406816484939597E-2</v>
      </c>
      <c r="U442" s="395">
        <v>0</v>
      </c>
      <c r="V442" s="395">
        <v>5.1535642162469898E-2</v>
      </c>
      <c r="W442" s="395">
        <v>1.34553000178973E-2</v>
      </c>
      <c r="X442" s="395">
        <v>4.1128539606213897E-2</v>
      </c>
      <c r="Y442" s="395">
        <v>3.5453571657659499E-2</v>
      </c>
      <c r="Z442" s="395">
        <v>2.7220174487050299E-2</v>
      </c>
      <c r="AA442" s="395">
        <v>2.6756508113576001E-2</v>
      </c>
      <c r="AB442" s="395">
        <v>5.2165950253322602E-2</v>
      </c>
      <c r="AC442" s="395">
        <v>4.4899640006765801E-2</v>
      </c>
      <c r="AD442" s="395">
        <v>3.5425018947718601E-2</v>
      </c>
      <c r="AE442" s="395"/>
      <c r="AF442" s="395">
        <v>3.1480902033407102E-2</v>
      </c>
      <c r="AG442" s="395">
        <v>3.3318445748180797E-2</v>
      </c>
      <c r="AH442" s="395">
        <v>2.0530780610161E-2</v>
      </c>
      <c r="AI442" s="395">
        <v>3.9309910161415301E-2</v>
      </c>
      <c r="AJ442" s="395">
        <v>5.2980640658487503E-2</v>
      </c>
      <c r="AK442" s="395">
        <v>5.1403532003408199E-2</v>
      </c>
      <c r="AL442" s="395"/>
      <c r="AM442" s="395">
        <v>3.6958782316531803E-2</v>
      </c>
      <c r="AN442" s="395">
        <v>3.5859428651233899E-2</v>
      </c>
      <c r="AO442" s="395">
        <v>4.4176453011415699E-2</v>
      </c>
      <c r="AP442" s="395"/>
      <c r="AQ442" s="395">
        <v>2.4058203292976199E-2</v>
      </c>
      <c r="AR442" s="395">
        <v>3.7510309961779301E-2</v>
      </c>
      <c r="AS442" s="395">
        <v>2.8366171056384001E-2</v>
      </c>
    </row>
    <row r="443" spans="2:45" x14ac:dyDescent="0.25">
      <c r="B443" t="s">
        <v>265</v>
      </c>
      <c r="C443" s="395">
        <v>0.87763391788327805</v>
      </c>
      <c r="D443" s="395">
        <v>0.91671437338245598</v>
      </c>
      <c r="E443" s="395">
        <v>0.84192103005485397</v>
      </c>
      <c r="F443" s="395"/>
      <c r="G443" s="395">
        <v>0.92731189317991203</v>
      </c>
      <c r="H443" s="395">
        <v>0.88677454540835898</v>
      </c>
      <c r="I443" s="395">
        <v>0.88739308839880804</v>
      </c>
      <c r="J443" s="395">
        <v>0.85164599004272001</v>
      </c>
      <c r="K443" s="395">
        <v>0.86373103476645896</v>
      </c>
      <c r="L443" s="395">
        <v>0.85941265781717902</v>
      </c>
      <c r="M443" s="395"/>
      <c r="N443" s="395">
        <v>0.91774658540769305</v>
      </c>
      <c r="O443" s="395">
        <v>0.87752161564018805</v>
      </c>
      <c r="P443" s="395">
        <v>0.89905404248448495</v>
      </c>
      <c r="Q443" s="395">
        <v>0.82220996729685403</v>
      </c>
      <c r="R443" s="395"/>
      <c r="S443" s="395">
        <v>0.87170864862617004</v>
      </c>
      <c r="T443" s="395">
        <v>0.87050579055253596</v>
      </c>
      <c r="U443" s="395">
        <v>0.82133452932461704</v>
      </c>
      <c r="V443" s="395">
        <v>0.86168367631769505</v>
      </c>
      <c r="W443" s="395">
        <v>0.90104462155280796</v>
      </c>
      <c r="X443" s="395">
        <v>0.93525844278069403</v>
      </c>
      <c r="Y443" s="395">
        <v>0.87489916440822701</v>
      </c>
      <c r="Z443" s="395">
        <v>0.921533129655004</v>
      </c>
      <c r="AA443" s="395">
        <v>0.89284514093772405</v>
      </c>
      <c r="AB443" s="395">
        <v>0.83756791869929403</v>
      </c>
      <c r="AC443" s="395">
        <v>0.91102525780784105</v>
      </c>
      <c r="AD443" s="395">
        <v>0.85629707544117195</v>
      </c>
      <c r="AE443" s="395"/>
      <c r="AF443" s="395">
        <v>0.89181132674976704</v>
      </c>
      <c r="AG443" s="395">
        <v>0.86833710921726104</v>
      </c>
      <c r="AH443" s="395">
        <v>0.883410071491738</v>
      </c>
      <c r="AI443" s="395">
        <v>0.87995456956919604</v>
      </c>
      <c r="AJ443" s="395">
        <v>0.86741313037988099</v>
      </c>
      <c r="AK443" s="395">
        <v>0.87139653703257203</v>
      </c>
      <c r="AL443" s="395"/>
      <c r="AM443" s="395">
        <v>0.89391101240162996</v>
      </c>
      <c r="AN443" s="395">
        <v>0.87597625459852302</v>
      </c>
      <c r="AO443" s="395">
        <v>0.82708022644980395</v>
      </c>
      <c r="AP443" s="395"/>
      <c r="AQ443" s="395">
        <v>0.92326092056772402</v>
      </c>
      <c r="AR443" s="395">
        <v>0.85670395279900602</v>
      </c>
      <c r="AS443" s="395">
        <v>0.83994405721751397</v>
      </c>
    </row>
    <row r="444" spans="2:45" x14ac:dyDescent="0.25">
      <c r="B444" t="s">
        <v>266</v>
      </c>
      <c r="C444" s="396">
        <v>4.7035823243816797</v>
      </c>
      <c r="D444" s="396">
        <v>4.7891775051605503</v>
      </c>
      <c r="E444" s="396">
        <v>4.6284781955688601</v>
      </c>
      <c r="F444" s="396"/>
      <c r="G444" s="396">
        <v>4.7488189395087597</v>
      </c>
      <c r="H444" s="396">
        <v>4.7102988720110499</v>
      </c>
      <c r="I444" s="396">
        <v>4.6787028226851</v>
      </c>
      <c r="J444" s="396">
        <v>4.6935442227662003</v>
      </c>
      <c r="K444" s="396">
        <v>4.6886501524742004</v>
      </c>
      <c r="L444" s="396">
        <v>4.7060598119820396</v>
      </c>
      <c r="M444" s="396"/>
      <c r="N444" s="396">
        <v>4.8209309130299003</v>
      </c>
      <c r="O444" s="396">
        <v>4.7153517047025799</v>
      </c>
      <c r="P444" s="396">
        <v>4.7379561066797802</v>
      </c>
      <c r="Q444" s="396">
        <v>4.5386406557180399</v>
      </c>
      <c r="R444" s="396"/>
      <c r="S444" s="396">
        <v>4.7179810508259301</v>
      </c>
      <c r="T444" s="396">
        <v>4.6925789073830897</v>
      </c>
      <c r="U444" s="396">
        <v>4.4492739382327304</v>
      </c>
      <c r="V444" s="396">
        <v>4.65423296721562</v>
      </c>
      <c r="W444" s="396">
        <v>4.7715837612815797</v>
      </c>
      <c r="X444" s="396">
        <v>4.8757492843774601</v>
      </c>
      <c r="Y444" s="396">
        <v>4.70752943773957</v>
      </c>
      <c r="Z444" s="396">
        <v>4.8702864337970597</v>
      </c>
      <c r="AA444" s="396">
        <v>4.7154116625758702</v>
      </c>
      <c r="AB444" s="396">
        <v>4.6165459609837098</v>
      </c>
      <c r="AC444" s="396">
        <v>4.8017601039529696</v>
      </c>
      <c r="AD444" s="396">
        <v>4.6348919535667203</v>
      </c>
      <c r="AE444" s="396"/>
      <c r="AF444" s="396">
        <v>4.7257423157156699</v>
      </c>
      <c r="AG444" s="396">
        <v>4.6909515115036102</v>
      </c>
      <c r="AH444" s="396">
        <v>4.6756131387443398</v>
      </c>
      <c r="AI444" s="396">
        <v>4.6949060663279401</v>
      </c>
      <c r="AJ444" s="396">
        <v>4.7512827796856998</v>
      </c>
      <c r="AK444" s="396">
        <v>4.6987190282880098</v>
      </c>
      <c r="AL444" s="396"/>
      <c r="AM444" s="396">
        <v>4.7717883971997903</v>
      </c>
      <c r="AN444" s="396">
        <v>4.6920344171129802</v>
      </c>
      <c r="AO444" s="396">
        <v>4.5782534403300303</v>
      </c>
      <c r="AP444" s="396"/>
      <c r="AQ444" s="396">
        <v>4.8273284203913898</v>
      </c>
      <c r="AR444" s="396">
        <v>4.6325127073997399</v>
      </c>
      <c r="AS444" s="396">
        <v>4.5807209325161198</v>
      </c>
    </row>
    <row r="445" spans="2:45" x14ac:dyDescent="0.25">
      <c r="B445" t="s">
        <v>267</v>
      </c>
      <c r="C445" s="396">
        <v>0.801122386352771</v>
      </c>
      <c r="D445" s="396">
        <v>0.58912839590528898</v>
      </c>
      <c r="E445" s="396">
        <v>0.95993450597023899</v>
      </c>
      <c r="F445" s="396"/>
      <c r="G445" s="396">
        <v>0.922164698780363</v>
      </c>
      <c r="H445" s="396">
        <v>0.84811213082338799</v>
      </c>
      <c r="I445" s="396">
        <v>0.96009845556448703</v>
      </c>
      <c r="J445" s="396">
        <v>0.68832302770883103</v>
      </c>
      <c r="K445" s="396">
        <v>0.79298824701925297</v>
      </c>
      <c r="L445" s="396">
        <v>0.66736981515182003</v>
      </c>
      <c r="M445" s="396"/>
      <c r="N445" s="396">
        <v>0.44048074432196899</v>
      </c>
      <c r="O445" s="396">
        <v>0.78345214341974001</v>
      </c>
      <c r="P445" s="396">
        <v>0.74874288431657299</v>
      </c>
      <c r="Q445" s="396">
        <v>1.2276117995795599</v>
      </c>
      <c r="R445" s="396"/>
      <c r="S445" s="396">
        <v>0.68680851661694098</v>
      </c>
      <c r="T445" s="396">
        <v>0.82681951450297897</v>
      </c>
      <c r="U445" s="396">
        <v>1.5913764465551301</v>
      </c>
      <c r="V445" s="396">
        <v>1.0276178186514999</v>
      </c>
      <c r="W445" s="396">
        <v>0.53055819547497596</v>
      </c>
      <c r="X445" s="396">
        <v>0.32783189666021401</v>
      </c>
      <c r="Y445" s="396">
        <v>0.73031263076229402</v>
      </c>
      <c r="Z445" s="396">
        <v>0.220765882378293</v>
      </c>
      <c r="AA445" s="396">
        <v>0.88113155369500595</v>
      </c>
      <c r="AB445" s="396">
        <v>0.97683398373566599</v>
      </c>
      <c r="AC445" s="396">
        <v>0.561082772672718</v>
      </c>
      <c r="AD445" s="396">
        <v>1.00933819739026</v>
      </c>
      <c r="AE445" s="396"/>
      <c r="AF445" s="396">
        <v>0.77656637415320195</v>
      </c>
      <c r="AG445" s="396">
        <v>0.75902016420092999</v>
      </c>
      <c r="AH445" s="396">
        <v>0.97448708213195101</v>
      </c>
      <c r="AI445" s="396">
        <v>0.942079118599493</v>
      </c>
      <c r="AJ445" s="396">
        <v>0.49668119306016101</v>
      </c>
      <c r="AK445" s="396">
        <v>0.82633377196894697</v>
      </c>
      <c r="AL445" s="396"/>
      <c r="AM445" s="396">
        <v>0.55157735354116999</v>
      </c>
      <c r="AN445" s="396">
        <v>0.86223504710669496</v>
      </c>
      <c r="AO445" s="396">
        <v>1.07565731046137</v>
      </c>
      <c r="AP445" s="396"/>
      <c r="AQ445" s="396">
        <v>0.453777483195617</v>
      </c>
      <c r="AR445" s="396">
        <v>1.0488525641886399</v>
      </c>
      <c r="AS445" s="396">
        <v>1.0929618271952899</v>
      </c>
    </row>
    <row r="446" spans="2:45" x14ac:dyDescent="0.25">
      <c r="C446" s="395"/>
      <c r="D446" s="395"/>
      <c r="E446" s="395"/>
      <c r="F446" s="395"/>
      <c r="G446" s="395"/>
      <c r="H446" s="395"/>
      <c r="I446" s="395"/>
      <c r="J446" s="395"/>
      <c r="K446" s="395"/>
      <c r="L446" s="395"/>
      <c r="M446" s="395"/>
      <c r="N446" s="395"/>
      <c r="O446" s="395"/>
      <c r="P446" s="395"/>
      <c r="Q446" s="395"/>
      <c r="R446" s="395"/>
      <c r="S446" s="395"/>
      <c r="T446" s="395"/>
      <c r="U446" s="395"/>
      <c r="V446" s="395"/>
      <c r="W446" s="395"/>
      <c r="X446" s="395"/>
      <c r="Y446" s="395"/>
      <c r="Z446" s="395"/>
      <c r="AA446" s="395"/>
      <c r="AB446" s="395"/>
      <c r="AC446" s="395"/>
      <c r="AD446" s="395"/>
      <c r="AE446" s="395"/>
      <c r="AF446" s="395"/>
      <c r="AG446" s="395"/>
      <c r="AH446" s="395"/>
      <c r="AI446" s="395"/>
      <c r="AJ446" s="395"/>
      <c r="AK446" s="395"/>
      <c r="AL446" s="395"/>
      <c r="AM446" s="395"/>
      <c r="AN446" s="395"/>
      <c r="AO446" s="395"/>
      <c r="AP446" s="395"/>
      <c r="AQ446" s="395"/>
      <c r="AR446" s="395"/>
      <c r="AS446" s="395"/>
    </row>
    <row r="447" spans="2:45" x14ac:dyDescent="0.25">
      <c r="B447" s="2" t="s">
        <v>286</v>
      </c>
      <c r="C447" s="395"/>
      <c r="D447" s="395"/>
      <c r="E447" s="395"/>
      <c r="F447" s="395"/>
      <c r="G447" s="395"/>
      <c r="H447" s="395"/>
      <c r="I447" s="395"/>
      <c r="J447" s="395"/>
      <c r="K447" s="395"/>
      <c r="L447" s="395"/>
      <c r="M447" s="395"/>
      <c r="N447" s="395"/>
      <c r="O447" s="395"/>
      <c r="P447" s="395"/>
      <c r="Q447" s="395"/>
      <c r="R447" s="395"/>
      <c r="S447" s="395"/>
      <c r="T447" s="395"/>
      <c r="U447" s="395"/>
      <c r="V447" s="395"/>
      <c r="W447" s="395"/>
      <c r="X447" s="395"/>
      <c r="Y447" s="395"/>
      <c r="Z447" s="395"/>
      <c r="AA447" s="395"/>
      <c r="AB447" s="395"/>
      <c r="AC447" s="395"/>
      <c r="AD447" s="395"/>
      <c r="AE447" s="395"/>
      <c r="AF447" s="395"/>
      <c r="AG447" s="395"/>
      <c r="AH447" s="395"/>
      <c r="AI447" s="395"/>
      <c r="AJ447" s="395"/>
      <c r="AK447" s="395"/>
      <c r="AL447" s="395"/>
      <c r="AM447" s="395"/>
      <c r="AN447" s="395"/>
      <c r="AO447" s="395"/>
      <c r="AP447" s="395"/>
      <c r="AQ447" s="395"/>
      <c r="AR447" s="395"/>
      <c r="AS447" s="395"/>
    </row>
    <row r="448" spans="2:45" x14ac:dyDescent="0.25">
      <c r="B448" s="394" t="s">
        <v>68</v>
      </c>
      <c r="C448" s="395"/>
      <c r="D448" s="395"/>
      <c r="E448" s="395"/>
      <c r="F448" s="395"/>
      <c r="G448" s="395"/>
      <c r="H448" s="395"/>
      <c r="I448" s="395"/>
      <c r="J448" s="395"/>
      <c r="K448" s="395"/>
      <c r="L448" s="395"/>
      <c r="M448" s="395"/>
      <c r="N448" s="395"/>
      <c r="O448" s="395"/>
      <c r="P448" s="395"/>
      <c r="Q448" s="395"/>
      <c r="R448" s="395"/>
      <c r="S448" s="395"/>
      <c r="T448" s="395"/>
      <c r="U448" s="395"/>
      <c r="V448" s="395"/>
      <c r="W448" s="395"/>
      <c r="X448" s="395"/>
      <c r="Y448" s="395"/>
      <c r="Z448" s="395"/>
      <c r="AA448" s="395"/>
      <c r="AB448" s="395"/>
      <c r="AC448" s="395"/>
      <c r="AD448" s="395"/>
      <c r="AE448" s="395"/>
      <c r="AF448" s="395"/>
      <c r="AG448" s="395"/>
      <c r="AH448" s="395"/>
      <c r="AI448" s="395"/>
      <c r="AJ448" s="395"/>
      <c r="AK448" s="395"/>
      <c r="AL448" s="395"/>
      <c r="AM448" s="395"/>
      <c r="AN448" s="395"/>
      <c r="AO448" s="395"/>
      <c r="AP448" s="395"/>
      <c r="AQ448" s="395"/>
      <c r="AR448" s="395"/>
      <c r="AS448" s="395"/>
    </row>
    <row r="449" spans="2:45" x14ac:dyDescent="0.25">
      <c r="B449" t="s">
        <v>270</v>
      </c>
      <c r="C449" s="395">
        <v>4.1963824402915699E-3</v>
      </c>
      <c r="D449" s="395">
        <v>4.3704736080488098E-3</v>
      </c>
      <c r="E449" s="395">
        <v>4.0759928545515099E-3</v>
      </c>
      <c r="F449" s="395"/>
      <c r="G449" s="395">
        <v>6.6668924020420097E-3</v>
      </c>
      <c r="H449" s="395">
        <v>6.76536753242926E-3</v>
      </c>
      <c r="I449" s="395">
        <v>1.2419315603742501E-2</v>
      </c>
      <c r="J449" s="395">
        <v>0</v>
      </c>
      <c r="K449" s="395">
        <v>0</v>
      </c>
      <c r="L449" s="395">
        <v>0</v>
      </c>
      <c r="M449" s="395"/>
      <c r="N449" s="395">
        <v>4.5223535481045901E-3</v>
      </c>
      <c r="O449" s="395">
        <v>3.4214977251720699E-3</v>
      </c>
      <c r="P449" s="395">
        <v>4.2549291118573604E-3</v>
      </c>
      <c r="Q449" s="395">
        <v>4.6639644675355802E-3</v>
      </c>
      <c r="R449" s="395"/>
      <c r="S449" s="395">
        <v>2.16212173458524E-2</v>
      </c>
      <c r="T449" s="395">
        <v>0</v>
      </c>
      <c r="U449" s="395">
        <v>0</v>
      </c>
      <c r="V449" s="395">
        <v>0</v>
      </c>
      <c r="W449" s="395">
        <v>0</v>
      </c>
      <c r="X449" s="395">
        <v>0</v>
      </c>
      <c r="Y449" s="395">
        <v>0</v>
      </c>
      <c r="Z449" s="395">
        <v>0</v>
      </c>
      <c r="AA449" s="395">
        <v>0</v>
      </c>
      <c r="AB449" s="395">
        <v>0</v>
      </c>
      <c r="AC449" s="395">
        <v>2.2947865436277699E-2</v>
      </c>
      <c r="AD449" s="395">
        <v>0</v>
      </c>
      <c r="AE449" s="395"/>
      <c r="AF449" s="395">
        <v>8.9065604510718994E-3</v>
      </c>
      <c r="AG449" s="395">
        <v>4.2182732092524997E-3</v>
      </c>
      <c r="AH449" s="395">
        <v>7.8495737443003994E-3</v>
      </c>
      <c r="AI449" s="395">
        <v>0</v>
      </c>
      <c r="AJ449" s="395">
        <v>0</v>
      </c>
      <c r="AK449" s="395">
        <v>0</v>
      </c>
      <c r="AL449" s="395"/>
      <c r="AM449" s="395">
        <v>2.1156960313480399E-3</v>
      </c>
      <c r="AN449" s="395">
        <v>7.8475258024823993E-3</v>
      </c>
      <c r="AO449" s="395">
        <v>0</v>
      </c>
      <c r="AP449" s="395"/>
      <c r="AQ449" s="395">
        <v>0</v>
      </c>
      <c r="AR449" s="395">
        <v>6.35327567479416E-3</v>
      </c>
      <c r="AS449" s="395">
        <v>3.3469413426026703E-2</v>
      </c>
    </row>
    <row r="450" spans="2:45" x14ac:dyDescent="0.25">
      <c r="B450" t="s">
        <v>261</v>
      </c>
      <c r="C450" s="395">
        <v>6.0525879313300104E-3</v>
      </c>
      <c r="D450" s="395">
        <v>6.2722141205557701E-3</v>
      </c>
      <c r="E450" s="395">
        <v>5.90967697877852E-3</v>
      </c>
      <c r="F450" s="395"/>
      <c r="G450" s="395">
        <v>0</v>
      </c>
      <c r="H450" s="395">
        <v>5.5010722079671497E-3</v>
      </c>
      <c r="I450" s="395">
        <v>1.1973702977463901E-2</v>
      </c>
      <c r="J450" s="395">
        <v>7.0749763888825904E-3</v>
      </c>
      <c r="K450" s="395">
        <v>0</v>
      </c>
      <c r="L450" s="395">
        <v>8.9817334708794192E-3</v>
      </c>
      <c r="M450" s="395"/>
      <c r="N450" s="395">
        <v>3.4893876466097701E-3</v>
      </c>
      <c r="O450" s="395">
        <v>7.3234113440171196E-3</v>
      </c>
      <c r="P450" s="395">
        <v>4.5501136611036403E-3</v>
      </c>
      <c r="Q450" s="395">
        <v>8.9067898466723902E-3</v>
      </c>
      <c r="R450" s="395"/>
      <c r="S450" s="395">
        <v>7.1038544492307799E-3</v>
      </c>
      <c r="T450" s="395">
        <v>1.47260545590068E-2</v>
      </c>
      <c r="U450" s="395">
        <v>0</v>
      </c>
      <c r="V450" s="395">
        <v>0</v>
      </c>
      <c r="W450" s="395">
        <v>1.3261770102862599E-2</v>
      </c>
      <c r="X450" s="395">
        <v>1.33523693253607E-2</v>
      </c>
      <c r="Y450" s="395">
        <v>0</v>
      </c>
      <c r="Z450" s="395">
        <v>0</v>
      </c>
      <c r="AA450" s="395">
        <v>8.6517871024680403E-3</v>
      </c>
      <c r="AB450" s="395">
        <v>0</v>
      </c>
      <c r="AC450" s="395">
        <v>0</v>
      </c>
      <c r="AD450" s="395">
        <v>0</v>
      </c>
      <c r="AE450" s="395"/>
      <c r="AF450" s="395">
        <v>0</v>
      </c>
      <c r="AG450" s="395">
        <v>7.4411354239753997E-3</v>
      </c>
      <c r="AH450" s="395">
        <v>1.9412100331776101E-2</v>
      </c>
      <c r="AI450" s="395">
        <v>0</v>
      </c>
      <c r="AJ450" s="395">
        <v>0</v>
      </c>
      <c r="AK450" s="395">
        <v>1.6373375239201699E-2</v>
      </c>
      <c r="AL450" s="395"/>
      <c r="AM450" s="395">
        <v>6.7691226034145603E-3</v>
      </c>
      <c r="AN450" s="395">
        <v>5.2719797292199704E-3</v>
      </c>
      <c r="AO450" s="395">
        <v>9.0572258100985095E-3</v>
      </c>
      <c r="AP450" s="395"/>
      <c r="AQ450" s="395">
        <v>1.28382152259025E-2</v>
      </c>
      <c r="AR450" s="395">
        <v>0</v>
      </c>
      <c r="AS450" s="395">
        <v>0</v>
      </c>
    </row>
    <row r="451" spans="2:45" x14ac:dyDescent="0.25">
      <c r="B451" t="s">
        <v>262</v>
      </c>
      <c r="C451" s="395">
        <v>4.9786867108045797E-3</v>
      </c>
      <c r="D451" s="395">
        <v>6.1266285127454401E-3</v>
      </c>
      <c r="E451" s="395">
        <v>3.9166055494897099E-3</v>
      </c>
      <c r="F451" s="395"/>
      <c r="G451" s="395">
        <v>5.8552365880470397E-3</v>
      </c>
      <c r="H451" s="395">
        <v>5.5840933381606202E-3</v>
      </c>
      <c r="I451" s="395">
        <v>1.2625154673373801E-2</v>
      </c>
      <c r="J451" s="395">
        <v>6.2970608991190502E-3</v>
      </c>
      <c r="K451" s="395">
        <v>0</v>
      </c>
      <c r="L451" s="395">
        <v>0</v>
      </c>
      <c r="M451" s="395"/>
      <c r="N451" s="395">
        <v>3.0448944852537502E-3</v>
      </c>
      <c r="O451" s="395">
        <v>8.2523330368412893E-3</v>
      </c>
      <c r="P451" s="395">
        <v>4.3920527529789002E-3</v>
      </c>
      <c r="Q451" s="395">
        <v>4.2613563271155404E-3</v>
      </c>
      <c r="R451" s="395"/>
      <c r="S451" s="395">
        <v>1.46022622838553E-2</v>
      </c>
      <c r="T451" s="395">
        <v>0</v>
      </c>
      <c r="U451" s="395">
        <v>0</v>
      </c>
      <c r="V451" s="395">
        <v>0</v>
      </c>
      <c r="W451" s="395">
        <v>1.50560165603679E-2</v>
      </c>
      <c r="X451" s="395">
        <v>0</v>
      </c>
      <c r="Y451" s="395">
        <v>0</v>
      </c>
      <c r="Z451" s="395">
        <v>0</v>
      </c>
      <c r="AA451" s="395">
        <v>8.2718125866112404E-3</v>
      </c>
      <c r="AB451" s="395">
        <v>1.13609138405947E-2</v>
      </c>
      <c r="AC451" s="395">
        <v>0</v>
      </c>
      <c r="AD451" s="395">
        <v>0</v>
      </c>
      <c r="AE451" s="395"/>
      <c r="AF451" s="395">
        <v>8.7245887835877695E-3</v>
      </c>
      <c r="AG451" s="395">
        <v>4.2683338447684904E-3</v>
      </c>
      <c r="AH451" s="395">
        <v>1.3274320571976901E-2</v>
      </c>
      <c r="AI451" s="395">
        <v>0</v>
      </c>
      <c r="AJ451" s="395">
        <v>0</v>
      </c>
      <c r="AK451" s="395">
        <v>0</v>
      </c>
      <c r="AL451" s="395"/>
      <c r="AM451" s="395">
        <v>2.9384318246242101E-3</v>
      </c>
      <c r="AN451" s="395">
        <v>6.3634662967705698E-3</v>
      </c>
      <c r="AO451" s="395">
        <v>9.6776930065009207E-3</v>
      </c>
      <c r="AP451" s="395"/>
      <c r="AQ451" s="395">
        <v>0</v>
      </c>
      <c r="AR451" s="395">
        <v>5.65843790838711E-3</v>
      </c>
      <c r="AS451" s="395">
        <v>0</v>
      </c>
    </row>
    <row r="452" spans="2:45" x14ac:dyDescent="0.25">
      <c r="B452" t="s">
        <v>263</v>
      </c>
      <c r="C452" s="395">
        <v>1.0658897925517601E-2</v>
      </c>
      <c r="D452" s="395">
        <v>9.1365840303094196E-3</v>
      </c>
      <c r="E452" s="395">
        <v>1.2271396777454599E-2</v>
      </c>
      <c r="F452" s="395"/>
      <c r="G452" s="395">
        <v>2.1013831365860401E-2</v>
      </c>
      <c r="H452" s="395">
        <v>6.0507959073699399E-3</v>
      </c>
      <c r="I452" s="395">
        <v>2.1900583460315801E-2</v>
      </c>
      <c r="J452" s="395">
        <v>5.6275737535816496E-3</v>
      </c>
      <c r="K452" s="395">
        <v>6.34173543052741E-3</v>
      </c>
      <c r="L452" s="395">
        <v>5.4225736023319898E-3</v>
      </c>
      <c r="M452" s="395"/>
      <c r="N452" s="395">
        <v>6.8722634836618597E-3</v>
      </c>
      <c r="O452" s="395">
        <v>1.62036002149392E-2</v>
      </c>
      <c r="P452" s="395">
        <v>2.1107932812146599E-2</v>
      </c>
      <c r="Q452" s="395">
        <v>0</v>
      </c>
      <c r="R452" s="395"/>
      <c r="S452" s="395">
        <v>1.96384136890255E-2</v>
      </c>
      <c r="T452" s="395">
        <v>7.1353560638324296E-3</v>
      </c>
      <c r="U452" s="395">
        <v>0</v>
      </c>
      <c r="V452" s="395">
        <v>0</v>
      </c>
      <c r="W452" s="395">
        <v>3.1561107351450998E-2</v>
      </c>
      <c r="X452" s="395">
        <v>2.56077094722067E-2</v>
      </c>
      <c r="Y452" s="395">
        <v>0</v>
      </c>
      <c r="Z452" s="395">
        <v>0</v>
      </c>
      <c r="AA452" s="395">
        <v>0</v>
      </c>
      <c r="AB452" s="395">
        <v>1.5085873991880499E-2</v>
      </c>
      <c r="AC452" s="395">
        <v>0</v>
      </c>
      <c r="AD452" s="395">
        <v>3.7217152701659699E-2</v>
      </c>
      <c r="AE452" s="395"/>
      <c r="AF452" s="395">
        <v>1.9470457758826099E-2</v>
      </c>
      <c r="AG452" s="395">
        <v>1.4793743751231801E-2</v>
      </c>
      <c r="AH452" s="395">
        <v>7.7286047767185801E-3</v>
      </c>
      <c r="AI452" s="395">
        <v>6.81800871876491E-3</v>
      </c>
      <c r="AJ452" s="395">
        <v>0</v>
      </c>
      <c r="AK452" s="395">
        <v>0</v>
      </c>
      <c r="AL452" s="395"/>
      <c r="AM452" s="395">
        <v>8.5203205108907894E-3</v>
      </c>
      <c r="AN452" s="395">
        <v>1.45436955396352E-2</v>
      </c>
      <c r="AO452" s="395">
        <v>0</v>
      </c>
      <c r="AP452" s="395"/>
      <c r="AQ452" s="395">
        <v>1.0539365840251501E-2</v>
      </c>
      <c r="AR452" s="395">
        <v>1.2055274393260301E-2</v>
      </c>
      <c r="AS452" s="395">
        <v>0</v>
      </c>
    </row>
    <row r="453" spans="2:45" x14ac:dyDescent="0.25">
      <c r="B453" t="s">
        <v>271</v>
      </c>
      <c r="C453" s="395">
        <v>1.26346294197475E-2</v>
      </c>
      <c r="D453" s="395">
        <v>1.13411184274664E-2</v>
      </c>
      <c r="E453" s="395">
        <v>1.40470636165166E-2</v>
      </c>
      <c r="F453" s="395"/>
      <c r="G453" s="395">
        <v>1.9376232942507499E-2</v>
      </c>
      <c r="H453" s="395">
        <v>5.7905870826342404E-3</v>
      </c>
      <c r="I453" s="395">
        <v>2.18473456240794E-2</v>
      </c>
      <c r="J453" s="395">
        <v>1.1563812928451E-2</v>
      </c>
      <c r="K453" s="395">
        <v>7.5844825630584896E-3</v>
      </c>
      <c r="L453" s="395">
        <v>1.05729840093045E-2</v>
      </c>
      <c r="M453" s="395"/>
      <c r="N453" s="395">
        <v>7.3529636458633998E-3</v>
      </c>
      <c r="O453" s="395">
        <v>4.9355773563481498E-3</v>
      </c>
      <c r="P453" s="395">
        <v>2.4262132334680199E-2</v>
      </c>
      <c r="Q453" s="395">
        <v>1.6301128112282699E-2</v>
      </c>
      <c r="R453" s="395"/>
      <c r="S453" s="395">
        <v>2.06879921442925E-2</v>
      </c>
      <c r="T453" s="395">
        <v>9.5148748984433904E-3</v>
      </c>
      <c r="U453" s="395">
        <v>1.66456779378754E-2</v>
      </c>
      <c r="V453" s="395">
        <v>0</v>
      </c>
      <c r="W453" s="395">
        <v>1.51407960169896E-2</v>
      </c>
      <c r="X453" s="395">
        <v>1.21856455117338E-2</v>
      </c>
      <c r="Y453" s="395">
        <v>3.6656739150824298E-2</v>
      </c>
      <c r="Z453" s="395">
        <v>0</v>
      </c>
      <c r="AA453" s="395">
        <v>0</v>
      </c>
      <c r="AB453" s="395">
        <v>1.00991646253108E-2</v>
      </c>
      <c r="AC453" s="395">
        <v>2.3626900082554102E-2</v>
      </c>
      <c r="AD453" s="395">
        <v>0</v>
      </c>
      <c r="AE453" s="395"/>
      <c r="AF453" s="395">
        <v>2.03376262863924E-2</v>
      </c>
      <c r="AG453" s="395">
        <v>1.16092707600043E-2</v>
      </c>
      <c r="AH453" s="395">
        <v>2.12523327796404E-2</v>
      </c>
      <c r="AI453" s="395">
        <v>1.0596139062757999E-2</v>
      </c>
      <c r="AJ453" s="395">
        <v>0</v>
      </c>
      <c r="AK453" s="395">
        <v>0</v>
      </c>
      <c r="AL453" s="395"/>
      <c r="AM453" s="395">
        <v>1.36223288742161E-2</v>
      </c>
      <c r="AN453" s="395">
        <v>9.6794824441552799E-3</v>
      </c>
      <c r="AO453" s="395">
        <v>9.7321874706344392E-3</v>
      </c>
      <c r="AP453" s="395"/>
      <c r="AQ453" s="395">
        <v>1.90095423524861E-2</v>
      </c>
      <c r="AR453" s="395">
        <v>1.18571907069609E-2</v>
      </c>
      <c r="AS453" s="395">
        <v>2.3544107899844399E-2</v>
      </c>
    </row>
    <row r="454" spans="2:45" x14ac:dyDescent="0.25">
      <c r="B454" t="s">
        <v>265</v>
      </c>
      <c r="C454" s="395">
        <v>0.96147881557230896</v>
      </c>
      <c r="D454" s="395">
        <v>0.96275298130087394</v>
      </c>
      <c r="E454" s="395">
        <v>0.95977926422320903</v>
      </c>
      <c r="F454" s="395"/>
      <c r="G454" s="395">
        <v>0.94708780670154302</v>
      </c>
      <c r="H454" s="395">
        <v>0.97030808393143897</v>
      </c>
      <c r="I454" s="395">
        <v>0.91923389766102503</v>
      </c>
      <c r="J454" s="395">
        <v>0.96943657602996602</v>
      </c>
      <c r="K454" s="395">
        <v>0.98607378200641405</v>
      </c>
      <c r="L454" s="395">
        <v>0.97502270891748399</v>
      </c>
      <c r="M454" s="395"/>
      <c r="N454" s="395">
        <v>0.97471813719050604</v>
      </c>
      <c r="O454" s="395">
        <v>0.95986358032268204</v>
      </c>
      <c r="P454" s="395">
        <v>0.94143283932723298</v>
      </c>
      <c r="Q454" s="395">
        <v>0.96586676124639403</v>
      </c>
      <c r="R454" s="395"/>
      <c r="S454" s="395">
        <v>0.916346260087743</v>
      </c>
      <c r="T454" s="395">
        <v>0.96862371447871698</v>
      </c>
      <c r="U454" s="395">
        <v>0.98335432206212503</v>
      </c>
      <c r="V454" s="395">
        <v>1</v>
      </c>
      <c r="W454" s="395">
        <v>0.92498030996832903</v>
      </c>
      <c r="X454" s="395">
        <v>0.94885427569069902</v>
      </c>
      <c r="Y454" s="395">
        <v>0.96334326084917599</v>
      </c>
      <c r="Z454" s="395">
        <v>1</v>
      </c>
      <c r="AA454" s="395">
        <v>0.98307640031092103</v>
      </c>
      <c r="AB454" s="395">
        <v>0.96345404754221398</v>
      </c>
      <c r="AC454" s="395">
        <v>0.953425234481168</v>
      </c>
      <c r="AD454" s="395">
        <v>0.96278284729833996</v>
      </c>
      <c r="AE454" s="395"/>
      <c r="AF454" s="395">
        <v>0.94256076672012201</v>
      </c>
      <c r="AG454" s="395">
        <v>0.95766924301076795</v>
      </c>
      <c r="AH454" s="395">
        <v>0.93048306779558798</v>
      </c>
      <c r="AI454" s="395">
        <v>0.98258585221847705</v>
      </c>
      <c r="AJ454" s="395">
        <v>1</v>
      </c>
      <c r="AK454" s="395">
        <v>0.98362662476079799</v>
      </c>
      <c r="AL454" s="395"/>
      <c r="AM454" s="395">
        <v>0.96603410015550595</v>
      </c>
      <c r="AN454" s="395">
        <v>0.95629385018773705</v>
      </c>
      <c r="AO454" s="395">
        <v>0.97153289371276597</v>
      </c>
      <c r="AP454" s="395"/>
      <c r="AQ454" s="395">
        <v>0.95761287658135996</v>
      </c>
      <c r="AR454" s="395">
        <v>0.96407582131659697</v>
      </c>
      <c r="AS454" s="395">
        <v>0.94298647867412899</v>
      </c>
    </row>
    <row r="455" spans="2:45" x14ac:dyDescent="0.25">
      <c r="B455" t="s">
        <v>266</v>
      </c>
      <c r="C455" s="396">
        <v>4.9059192506700304</v>
      </c>
      <c r="D455" s="396">
        <v>4.9050646034512102</v>
      </c>
      <c r="E455" s="396">
        <v>4.9056416539922303</v>
      </c>
      <c r="F455" s="396"/>
      <c r="G455" s="396">
        <v>4.88769593255142</v>
      </c>
      <c r="H455" s="396">
        <v>4.9095244145941299</v>
      </c>
      <c r="I455" s="396">
        <v>4.7864846335065998</v>
      </c>
      <c r="J455" s="396">
        <v>4.9299899513114998</v>
      </c>
      <c r="K455" s="396">
        <v>4.9797320465758901</v>
      </c>
      <c r="L455" s="396">
        <v>4.9426549349025102</v>
      </c>
      <c r="M455" s="396"/>
      <c r="N455" s="396">
        <v>4.9331985076040903</v>
      </c>
      <c r="O455" s="396">
        <v>4.8914990891013197</v>
      </c>
      <c r="P455" s="396">
        <v>4.8808707435783898</v>
      </c>
      <c r="Q455" s="396">
        <v>4.9119678211820004</v>
      </c>
      <c r="R455" s="396"/>
      <c r="S455" s="396">
        <v>4.7597068890999097</v>
      </c>
      <c r="T455" s="396">
        <v>4.9173101947378601</v>
      </c>
      <c r="U455" s="396">
        <v>4.9833543220621204</v>
      </c>
      <c r="V455" s="396">
        <v>5</v>
      </c>
      <c r="W455" s="396">
        <v>4.8235218591875499</v>
      </c>
      <c r="X455" s="396">
        <v>4.88318945824241</v>
      </c>
      <c r="Y455" s="396">
        <v>4.9633432608491797</v>
      </c>
      <c r="Z455" s="396">
        <v>5</v>
      </c>
      <c r="AA455" s="396">
        <v>4.9405774138302903</v>
      </c>
      <c r="AB455" s="396">
        <v>4.92564634586914</v>
      </c>
      <c r="AC455" s="396">
        <v>4.8616337727360603</v>
      </c>
      <c r="AD455" s="396">
        <v>4.9255656945966804</v>
      </c>
      <c r="AE455" s="396"/>
      <c r="AF455" s="396">
        <v>4.8700148895898296</v>
      </c>
      <c r="AG455" s="396">
        <v>4.8951423324610603</v>
      </c>
      <c r="AH455" s="396">
        <v>4.8065712259023901</v>
      </c>
      <c r="AI455" s="396">
        <v>4.9757678434997104</v>
      </c>
      <c r="AJ455" s="396">
        <v>5</v>
      </c>
      <c r="AK455" s="396">
        <v>4.9345064990431897</v>
      </c>
      <c r="AL455" s="396"/>
      <c r="AM455" s="396">
        <v>4.9228667640597301</v>
      </c>
      <c r="AN455" s="396">
        <v>4.88181717965697</v>
      </c>
      <c r="AO455" s="396">
        <v>4.9250058302694697</v>
      </c>
      <c r="AP455" s="396"/>
      <c r="AQ455" s="396">
        <v>4.9085588650633998</v>
      </c>
      <c r="AR455" s="396">
        <v>4.9152905684073902</v>
      </c>
      <c r="AS455" s="396">
        <v>4.8091088249700196</v>
      </c>
    </row>
    <row r="456" spans="2:45" x14ac:dyDescent="0.25">
      <c r="B456" t="s">
        <v>267</v>
      </c>
      <c r="C456" s="396">
        <v>0.29326999297141898</v>
      </c>
      <c r="D456" s="396">
        <v>0.30424753347093503</v>
      </c>
      <c r="E456" s="396">
        <v>0.28650058412402002</v>
      </c>
      <c r="F456" s="396"/>
      <c r="G456" s="396">
        <v>0.312420368242805</v>
      </c>
      <c r="H456" s="396">
        <v>0.33113017006503997</v>
      </c>
      <c r="I456" s="396">
        <v>0.68357039988212798</v>
      </c>
      <c r="J456" s="396">
        <v>0.200223657560548</v>
      </c>
      <c r="K456" s="396">
        <v>3.2773067451660101E-2</v>
      </c>
      <c r="L456" s="396">
        <v>0.17350485535434301</v>
      </c>
      <c r="M456" s="396"/>
      <c r="N456" s="396">
        <v>0.22751531893924901</v>
      </c>
      <c r="O456" s="396">
        <v>0.33625383650195501</v>
      </c>
      <c r="P456" s="396">
        <v>0.31463576757850498</v>
      </c>
      <c r="Q456" s="396">
        <v>0.30723546546316299</v>
      </c>
      <c r="R456" s="396"/>
      <c r="S456" s="396">
        <v>0.83302128552264298</v>
      </c>
      <c r="T456" s="396">
        <v>0.26882687841406699</v>
      </c>
      <c r="U456" s="396">
        <v>1.6575796803912801E-2</v>
      </c>
      <c r="V456" s="396">
        <v>0</v>
      </c>
      <c r="W456" s="396">
        <v>0.46447506424053597</v>
      </c>
      <c r="X456" s="396">
        <v>0.31814463027704198</v>
      </c>
      <c r="Y456" s="396">
        <v>3.5760022912053401E-2</v>
      </c>
      <c r="Z456" s="396">
        <v>0</v>
      </c>
      <c r="AA456" s="396">
        <v>0.21126444907255301</v>
      </c>
      <c r="AB456" s="396">
        <v>0.169152448076474</v>
      </c>
      <c r="AC456" s="396">
        <v>0.589741889605084</v>
      </c>
      <c r="AD456" s="396">
        <v>0.14810574981862301</v>
      </c>
      <c r="AE456" s="396"/>
      <c r="AF456" s="396">
        <v>0.38438368106911902</v>
      </c>
      <c r="AG456" s="396">
        <v>0.32383966943043901</v>
      </c>
      <c r="AH456" s="396">
        <v>0.64538534053985097</v>
      </c>
      <c r="AI456" s="396">
        <v>3.7479279595807699E-2</v>
      </c>
      <c r="AJ456" s="396">
        <v>0</v>
      </c>
      <c r="AK456" s="396">
        <v>0.26184080846867502</v>
      </c>
      <c r="AL456" s="396"/>
      <c r="AM456" s="396">
        <v>0.22994581372379</v>
      </c>
      <c r="AN456" s="396">
        <v>0.39262410322242702</v>
      </c>
      <c r="AO456" s="396">
        <v>0.23826948392439401</v>
      </c>
      <c r="AP456" s="396"/>
      <c r="AQ456" s="396">
        <v>0.25903931520182599</v>
      </c>
      <c r="AR456" s="396">
        <v>0.26345396957754103</v>
      </c>
      <c r="AS456" s="396">
        <v>0.84737828864179199</v>
      </c>
    </row>
    <row r="457" spans="2:45" x14ac:dyDescent="0.25">
      <c r="C457" s="395"/>
      <c r="D457" s="395"/>
      <c r="E457" s="395"/>
      <c r="F457" s="395"/>
      <c r="G457" s="395"/>
      <c r="H457" s="395"/>
      <c r="I457" s="395"/>
      <c r="J457" s="395"/>
      <c r="K457" s="395"/>
      <c r="L457" s="395"/>
      <c r="M457" s="395"/>
      <c r="N457" s="395"/>
      <c r="O457" s="395"/>
      <c r="P457" s="395"/>
      <c r="Q457" s="395"/>
      <c r="R457" s="395"/>
      <c r="S457" s="395"/>
      <c r="T457" s="395"/>
      <c r="U457" s="395"/>
      <c r="V457" s="395"/>
      <c r="W457" s="395"/>
      <c r="X457" s="395"/>
      <c r="Y457" s="395"/>
      <c r="Z457" s="395"/>
      <c r="AA457" s="395"/>
      <c r="AB457" s="395"/>
      <c r="AC457" s="395"/>
      <c r="AD457" s="395"/>
      <c r="AE457" s="395"/>
      <c r="AF457" s="395"/>
      <c r="AG457" s="395"/>
      <c r="AH457" s="395"/>
      <c r="AI457" s="395"/>
      <c r="AJ457" s="395"/>
      <c r="AK457" s="395"/>
      <c r="AL457" s="395"/>
      <c r="AM457" s="395"/>
      <c r="AN457" s="395"/>
      <c r="AO457" s="395"/>
      <c r="AP457" s="395"/>
      <c r="AQ457" s="395"/>
      <c r="AR457" s="395"/>
      <c r="AS457" s="395"/>
    </row>
    <row r="458" spans="2:45" x14ac:dyDescent="0.25">
      <c r="B458" s="2" t="s">
        <v>287</v>
      </c>
      <c r="C458" s="395"/>
      <c r="D458" s="395"/>
      <c r="E458" s="395"/>
      <c r="F458" s="395"/>
      <c r="G458" s="395"/>
      <c r="H458" s="395"/>
      <c r="I458" s="395"/>
      <c r="J458" s="395"/>
      <c r="K458" s="395"/>
      <c r="L458" s="395"/>
      <c r="M458" s="395"/>
      <c r="N458" s="395"/>
      <c r="O458" s="395"/>
      <c r="P458" s="395"/>
      <c r="Q458" s="395"/>
      <c r="R458" s="395"/>
      <c r="S458" s="395"/>
      <c r="T458" s="395"/>
      <c r="U458" s="395"/>
      <c r="V458" s="395"/>
      <c r="W458" s="395"/>
      <c r="X458" s="395"/>
      <c r="Y458" s="395"/>
      <c r="Z458" s="395"/>
      <c r="AA458" s="395"/>
      <c r="AB458" s="395"/>
      <c r="AC458" s="395"/>
      <c r="AD458" s="395"/>
      <c r="AE458" s="395"/>
      <c r="AF458" s="395"/>
      <c r="AG458" s="395"/>
      <c r="AH458" s="395"/>
      <c r="AI458" s="395"/>
      <c r="AJ458" s="395"/>
      <c r="AK458" s="395"/>
      <c r="AL458" s="395"/>
      <c r="AM458" s="395"/>
      <c r="AN458" s="395"/>
      <c r="AO458" s="395"/>
      <c r="AP458" s="395"/>
      <c r="AQ458" s="395"/>
      <c r="AR458" s="395"/>
      <c r="AS458" s="395"/>
    </row>
    <row r="459" spans="2:45" x14ac:dyDescent="0.25">
      <c r="B459" s="394" t="s">
        <v>68</v>
      </c>
      <c r="C459" s="395"/>
      <c r="D459" s="395"/>
      <c r="E459" s="395"/>
      <c r="F459" s="395"/>
      <c r="G459" s="395"/>
      <c r="H459" s="395"/>
      <c r="I459" s="395"/>
      <c r="J459" s="395"/>
      <c r="K459" s="395"/>
      <c r="L459" s="395"/>
      <c r="M459" s="395"/>
      <c r="N459" s="395"/>
      <c r="O459" s="395"/>
      <c r="P459" s="395"/>
      <c r="Q459" s="395"/>
      <c r="R459" s="395"/>
      <c r="S459" s="395"/>
      <c r="T459" s="395"/>
      <c r="U459" s="395"/>
      <c r="V459" s="395"/>
      <c r="W459" s="395"/>
      <c r="X459" s="395"/>
      <c r="Y459" s="395"/>
      <c r="Z459" s="395"/>
      <c r="AA459" s="395"/>
      <c r="AB459" s="395"/>
      <c r="AC459" s="395"/>
      <c r="AD459" s="395"/>
      <c r="AE459" s="395"/>
      <c r="AF459" s="395"/>
      <c r="AG459" s="395"/>
      <c r="AH459" s="395"/>
      <c r="AI459" s="395"/>
      <c r="AJ459" s="395"/>
      <c r="AK459" s="395"/>
      <c r="AL459" s="395"/>
      <c r="AM459" s="395"/>
      <c r="AN459" s="395"/>
      <c r="AO459" s="395"/>
      <c r="AP459" s="395"/>
      <c r="AQ459" s="395"/>
      <c r="AR459" s="395"/>
      <c r="AS459" s="395"/>
    </row>
    <row r="460" spans="2:45" x14ac:dyDescent="0.25">
      <c r="B460" t="s">
        <v>270</v>
      </c>
      <c r="C460" s="395">
        <v>0.11054004983525299</v>
      </c>
      <c r="D460" s="395">
        <v>0.109768878641373</v>
      </c>
      <c r="E460" s="395">
        <v>0.112599781854784</v>
      </c>
      <c r="F460" s="395"/>
      <c r="G460" s="395">
        <v>4.4983661004462203E-2</v>
      </c>
      <c r="H460" s="395">
        <v>3.92837317289563E-2</v>
      </c>
      <c r="I460" s="395">
        <v>8.6052938640778995E-2</v>
      </c>
      <c r="J460" s="395">
        <v>0.165495790157029</v>
      </c>
      <c r="K460" s="395">
        <v>0.13616360613304801</v>
      </c>
      <c r="L460" s="395">
        <v>0.171004731889946</v>
      </c>
      <c r="M460" s="395"/>
      <c r="N460" s="395">
        <v>8.3100888536283904E-2</v>
      </c>
      <c r="O460" s="395">
        <v>0.134561699325391</v>
      </c>
      <c r="P460" s="395">
        <v>0.113875004527804</v>
      </c>
      <c r="Q460" s="395">
        <v>0.114011822147068</v>
      </c>
      <c r="R460" s="395"/>
      <c r="S460" s="395">
        <v>9.0472418122392803E-2</v>
      </c>
      <c r="T460" s="395">
        <v>5.1294196328841003E-2</v>
      </c>
      <c r="U460" s="395">
        <v>9.3123495134685499E-2</v>
      </c>
      <c r="V460" s="395">
        <v>0.13051939375386901</v>
      </c>
      <c r="W460" s="395">
        <v>0.16577069696396299</v>
      </c>
      <c r="X460" s="395">
        <v>0.198959459415883</v>
      </c>
      <c r="Y460" s="395">
        <v>8.4866719734303403E-2</v>
      </c>
      <c r="Z460" s="395">
        <v>5.3137778512056998E-2</v>
      </c>
      <c r="AA460" s="395">
        <v>7.0519817714436703E-2</v>
      </c>
      <c r="AB460" s="395">
        <v>0.11724566865774599</v>
      </c>
      <c r="AC460" s="395">
        <v>0.205778359328392</v>
      </c>
      <c r="AD460" s="395">
        <v>0.172340540974777</v>
      </c>
      <c r="AE460" s="395"/>
      <c r="AF460" s="395">
        <v>8.6545320470523102E-2</v>
      </c>
      <c r="AG460" s="395">
        <v>0.12184828862908501</v>
      </c>
      <c r="AH460" s="395">
        <v>9.5243470889261606E-2</v>
      </c>
      <c r="AI460" s="395">
        <v>0.110716121599658</v>
      </c>
      <c r="AJ460" s="395">
        <v>9.5755861932740396E-2</v>
      </c>
      <c r="AK460" s="395">
        <v>0.19786257447748701</v>
      </c>
      <c r="AL460" s="395"/>
      <c r="AM460" s="395">
        <v>0.153523055508727</v>
      </c>
      <c r="AN460" s="395">
        <v>8.3107703890048304E-2</v>
      </c>
      <c r="AO460" s="395">
        <v>6.8243988180917495E-2</v>
      </c>
      <c r="AP460" s="395"/>
      <c r="AQ460" s="395">
        <v>0.124013494036275</v>
      </c>
      <c r="AR460" s="395">
        <v>9.15511366187403E-2</v>
      </c>
      <c r="AS460" s="395">
        <v>0.110811450499064</v>
      </c>
    </row>
    <row r="461" spans="2:45" x14ac:dyDescent="0.25">
      <c r="B461" t="s">
        <v>261</v>
      </c>
      <c r="C461" s="395">
        <v>7.3566601759973094E-2</v>
      </c>
      <c r="D461" s="395">
        <v>6.9373337741022306E-2</v>
      </c>
      <c r="E461" s="395">
        <v>7.6657869098468903E-2</v>
      </c>
      <c r="F461" s="395"/>
      <c r="G461" s="395">
        <v>1.9430617521331801E-2</v>
      </c>
      <c r="H461" s="395">
        <v>7.9741165260510199E-2</v>
      </c>
      <c r="I461" s="395">
        <v>6.8105175445992899E-2</v>
      </c>
      <c r="J461" s="395">
        <v>8.1991223452688403E-2</v>
      </c>
      <c r="K461" s="395">
        <v>9.2690088941702595E-2</v>
      </c>
      <c r="L461" s="395">
        <v>8.9386066799698002E-2</v>
      </c>
      <c r="M461" s="395"/>
      <c r="N461" s="395">
        <v>8.8154587108036794E-2</v>
      </c>
      <c r="O461" s="395">
        <v>6.5522194391657698E-2</v>
      </c>
      <c r="P461" s="395">
        <v>7.2822950660079599E-2</v>
      </c>
      <c r="Q461" s="395">
        <v>6.0258576180041497E-2</v>
      </c>
      <c r="R461" s="395"/>
      <c r="S461" s="395">
        <v>6.1825955926901897E-2</v>
      </c>
      <c r="T461" s="395">
        <v>9.4782076407030805E-2</v>
      </c>
      <c r="U461" s="395">
        <v>9.5444347949502198E-2</v>
      </c>
      <c r="V461" s="395">
        <v>6.7730855992863007E-2</v>
      </c>
      <c r="W461" s="395">
        <v>4.1588097184495201E-2</v>
      </c>
      <c r="X461" s="395">
        <v>3.8615611107975699E-2</v>
      </c>
      <c r="Y461" s="395">
        <v>4.93517533219857E-2</v>
      </c>
      <c r="Z461" s="395">
        <v>0.122496032587926</v>
      </c>
      <c r="AA461" s="395">
        <v>7.2905611971840506E-2</v>
      </c>
      <c r="AB461" s="395">
        <v>6.4031870706438704E-2</v>
      </c>
      <c r="AC461" s="395">
        <v>0.130343005022203</v>
      </c>
      <c r="AD461" s="395">
        <v>0.102587249474863</v>
      </c>
      <c r="AE461" s="395"/>
      <c r="AF461" s="395">
        <v>7.0015799911926302E-2</v>
      </c>
      <c r="AG461" s="395">
        <v>6.2001829416374603E-2</v>
      </c>
      <c r="AH461" s="395">
        <v>6.8442123621295703E-2</v>
      </c>
      <c r="AI461" s="395">
        <v>7.8311682452035306E-2</v>
      </c>
      <c r="AJ461" s="395">
        <v>0.10713480167684</v>
      </c>
      <c r="AK461" s="395">
        <v>7.7759223822006507E-2</v>
      </c>
      <c r="AL461" s="395"/>
      <c r="AM461" s="395">
        <v>7.8475934099837205E-2</v>
      </c>
      <c r="AN461" s="395">
        <v>7.7293807459518707E-2</v>
      </c>
      <c r="AO461" s="395">
        <v>6.4074473703512505E-2</v>
      </c>
      <c r="AP461" s="395"/>
      <c r="AQ461" s="395">
        <v>6.88419016033813E-2</v>
      </c>
      <c r="AR461" s="395">
        <v>6.1101108248606803E-2</v>
      </c>
      <c r="AS461" s="395">
        <v>5.6099283582924597E-2</v>
      </c>
    </row>
    <row r="462" spans="2:45" x14ac:dyDescent="0.25">
      <c r="B462" t="s">
        <v>262</v>
      </c>
      <c r="C462" s="395">
        <v>5.1701632396266697E-2</v>
      </c>
      <c r="D462" s="395">
        <v>4.94521421506336E-2</v>
      </c>
      <c r="E462" s="395">
        <v>5.45093694748073E-2</v>
      </c>
      <c r="F462" s="395"/>
      <c r="G462" s="395">
        <v>1.2320200792564301E-2</v>
      </c>
      <c r="H462" s="395">
        <v>3.3239409630528197E-2</v>
      </c>
      <c r="I462" s="395">
        <v>2.8104096557899898E-2</v>
      </c>
      <c r="J462" s="395">
        <v>6.7810347623976197E-2</v>
      </c>
      <c r="K462" s="395">
        <v>0.10349427092342101</v>
      </c>
      <c r="L462" s="395">
        <v>6.4520774206100404E-2</v>
      </c>
      <c r="M462" s="395"/>
      <c r="N462" s="395">
        <v>6.2772816214869104E-2</v>
      </c>
      <c r="O462" s="395">
        <v>6.8373632562118897E-2</v>
      </c>
      <c r="P462" s="395">
        <v>3.6770346444024403E-2</v>
      </c>
      <c r="Q462" s="395">
        <v>3.6433703172896702E-2</v>
      </c>
      <c r="R462" s="395"/>
      <c r="S462" s="395">
        <v>3.6506373296960201E-2</v>
      </c>
      <c r="T462" s="395">
        <v>3.71274399527372E-2</v>
      </c>
      <c r="U462" s="395">
        <v>3.4025984214532803E-2</v>
      </c>
      <c r="V462" s="395">
        <v>0.103067322768727</v>
      </c>
      <c r="W462" s="395">
        <v>6.8863928831990301E-2</v>
      </c>
      <c r="X462" s="395">
        <v>5.5763721885892001E-2</v>
      </c>
      <c r="Y462" s="395">
        <v>5.9963868668238197E-2</v>
      </c>
      <c r="Z462" s="395">
        <v>2.3436769209513101E-2</v>
      </c>
      <c r="AA462" s="395">
        <v>7.0376559251741494E-2</v>
      </c>
      <c r="AB462" s="395">
        <v>6.1582199209686501E-2</v>
      </c>
      <c r="AC462" s="395">
        <v>2.2622954130298498E-2</v>
      </c>
      <c r="AD462" s="395">
        <v>0</v>
      </c>
      <c r="AE462" s="395"/>
      <c r="AF462" s="395">
        <v>2.6033400686720699E-2</v>
      </c>
      <c r="AG462" s="395">
        <v>5.3660815375153097E-2</v>
      </c>
      <c r="AH462" s="395">
        <v>6.2969568101313295E-2</v>
      </c>
      <c r="AI462" s="395">
        <v>6.3117245139319905E-2</v>
      </c>
      <c r="AJ462" s="395">
        <v>5.4119400865758699E-2</v>
      </c>
      <c r="AK462" s="395">
        <v>6.1128774720991402E-2</v>
      </c>
      <c r="AL462" s="395"/>
      <c r="AM462" s="395">
        <v>6.5289564449615603E-2</v>
      </c>
      <c r="AN462" s="395">
        <v>4.7292254498669001E-2</v>
      </c>
      <c r="AO462" s="395">
        <v>4.0293089164913302E-2</v>
      </c>
      <c r="AP462" s="395"/>
      <c r="AQ462" s="395">
        <v>6.74617000818932E-2</v>
      </c>
      <c r="AR462" s="395">
        <v>4.4753232163996202E-2</v>
      </c>
      <c r="AS462" s="395">
        <v>0</v>
      </c>
    </row>
    <row r="463" spans="2:45" x14ac:dyDescent="0.25">
      <c r="B463" t="s">
        <v>263</v>
      </c>
      <c r="C463" s="395">
        <v>4.4345853512212097E-2</v>
      </c>
      <c r="D463" s="395">
        <v>3.9534072977822701E-2</v>
      </c>
      <c r="E463" s="395">
        <v>4.9568645643830199E-2</v>
      </c>
      <c r="F463" s="395"/>
      <c r="G463" s="395">
        <v>2.0348532263262199E-2</v>
      </c>
      <c r="H463" s="395">
        <v>2.9307435395705E-2</v>
      </c>
      <c r="I463" s="395">
        <v>3.2314537921591502E-2</v>
      </c>
      <c r="J463" s="395">
        <v>4.9672632898912002E-2</v>
      </c>
      <c r="K463" s="395">
        <v>5.76968730577073E-2</v>
      </c>
      <c r="L463" s="395">
        <v>6.9148495173473795E-2</v>
      </c>
      <c r="M463" s="395"/>
      <c r="N463" s="395">
        <v>3.9981186595222103E-2</v>
      </c>
      <c r="O463" s="395">
        <v>4.42093954216344E-2</v>
      </c>
      <c r="P463" s="395">
        <v>4.2186498839179097E-2</v>
      </c>
      <c r="Q463" s="395">
        <v>5.1781632847884E-2</v>
      </c>
      <c r="R463" s="395"/>
      <c r="S463" s="395">
        <v>3.3146786851838E-2</v>
      </c>
      <c r="T463" s="395">
        <v>5.3038483393466299E-2</v>
      </c>
      <c r="U463" s="395">
        <v>5.0102466693753803E-2</v>
      </c>
      <c r="V463" s="395">
        <v>5.2615167331669203E-2</v>
      </c>
      <c r="W463" s="395">
        <v>4.3253296039287403E-2</v>
      </c>
      <c r="X463" s="395">
        <v>6.4893555534583397E-2</v>
      </c>
      <c r="Y463" s="395">
        <v>3.6347574153749201E-2</v>
      </c>
      <c r="Z463" s="395">
        <v>2.5847981543634099E-2</v>
      </c>
      <c r="AA463" s="395">
        <v>5.5109230300122103E-2</v>
      </c>
      <c r="AB463" s="395">
        <v>1.9652945137517201E-2</v>
      </c>
      <c r="AC463" s="395">
        <v>4.4717065655097601E-2</v>
      </c>
      <c r="AD463" s="395">
        <v>3.5425018947718601E-2</v>
      </c>
      <c r="AE463" s="395"/>
      <c r="AF463" s="395">
        <v>2.38475448698575E-2</v>
      </c>
      <c r="AG463" s="395">
        <v>3.49575491740498E-2</v>
      </c>
      <c r="AH463" s="395">
        <v>6.1501247266666698E-2</v>
      </c>
      <c r="AI463" s="395">
        <v>3.8839465308162902E-2</v>
      </c>
      <c r="AJ463" s="395">
        <v>8.9688713035853795E-2</v>
      </c>
      <c r="AK463" s="395">
        <v>5.1142731721419303E-2</v>
      </c>
      <c r="AL463" s="395"/>
      <c r="AM463" s="395">
        <v>5.3083105816364502E-2</v>
      </c>
      <c r="AN463" s="395">
        <v>3.5656640338138298E-2</v>
      </c>
      <c r="AO463" s="395">
        <v>4.7604227011408103E-2</v>
      </c>
      <c r="AP463" s="395"/>
      <c r="AQ463" s="395">
        <v>4.5911850939469402E-2</v>
      </c>
      <c r="AR463" s="395">
        <v>3.5728482934125297E-2</v>
      </c>
      <c r="AS463" s="395">
        <v>8.3011323873425302E-2</v>
      </c>
    </row>
    <row r="464" spans="2:45" x14ac:dyDescent="0.25">
      <c r="B464" t="s">
        <v>271</v>
      </c>
      <c r="C464" s="395">
        <v>2.58618186470479E-2</v>
      </c>
      <c r="D464" s="395">
        <v>1.6526247136703E-2</v>
      </c>
      <c r="E464" s="395">
        <v>3.5283471014610303E-2</v>
      </c>
      <c r="F464" s="395"/>
      <c r="G464" s="395">
        <v>3.8403735147213798E-2</v>
      </c>
      <c r="H464" s="395">
        <v>2.1842406026837801E-2</v>
      </c>
      <c r="I464" s="395">
        <v>7.7991886910560001E-3</v>
      </c>
      <c r="J464" s="395">
        <v>4.4961854934346498E-2</v>
      </c>
      <c r="K464" s="395">
        <v>2.1668688228889999E-2</v>
      </c>
      <c r="L464" s="395">
        <v>2.2782308141490501E-2</v>
      </c>
      <c r="M464" s="395"/>
      <c r="N464" s="395">
        <v>2.3123802786996599E-2</v>
      </c>
      <c r="O464" s="395">
        <v>1.8310622444517002E-2</v>
      </c>
      <c r="P464" s="395">
        <v>2.6774664633490999E-2</v>
      </c>
      <c r="Q464" s="395">
        <v>3.6241087381879103E-2</v>
      </c>
      <c r="R464" s="395"/>
      <c r="S464" s="395">
        <v>1.37619189499186E-2</v>
      </c>
      <c r="T464" s="395">
        <v>2.16638571697019E-2</v>
      </c>
      <c r="U464" s="395">
        <v>6.2095250507005498E-2</v>
      </c>
      <c r="V464" s="395">
        <v>3.11638478939367E-2</v>
      </c>
      <c r="W464" s="395">
        <v>1.3297491164501201E-2</v>
      </c>
      <c r="X464" s="395">
        <v>0</v>
      </c>
      <c r="Y464" s="395">
        <v>4.72365676742365E-2</v>
      </c>
      <c r="Z464" s="395">
        <v>4.96053968536906E-2</v>
      </c>
      <c r="AA464" s="395">
        <v>1.8182004224263401E-2</v>
      </c>
      <c r="AB464" s="395">
        <v>4.2525644711260899E-2</v>
      </c>
      <c r="AC464" s="395">
        <v>1.9159335814862101E-2</v>
      </c>
      <c r="AD464" s="395">
        <v>0</v>
      </c>
      <c r="AE464" s="395"/>
      <c r="AF464" s="395">
        <v>1.8239548973613899E-2</v>
      </c>
      <c r="AG464" s="395">
        <v>2.8002112876891801E-2</v>
      </c>
      <c r="AH464" s="395">
        <v>1.27755645527675E-2</v>
      </c>
      <c r="AI464" s="395">
        <v>4.4680671154905198E-2</v>
      </c>
      <c r="AJ464" s="395">
        <v>3.4776418513139999E-2</v>
      </c>
      <c r="AK464" s="395">
        <v>0</v>
      </c>
      <c r="AL464" s="395"/>
      <c r="AM464" s="395">
        <v>2.00595681548951E-2</v>
      </c>
      <c r="AN464" s="395">
        <v>2.80423327554821E-2</v>
      </c>
      <c r="AO464" s="395">
        <v>1.88536810727872E-2</v>
      </c>
      <c r="AP464" s="395"/>
      <c r="AQ464" s="395">
        <v>2.0653572833768799E-2</v>
      </c>
      <c r="AR464" s="395">
        <v>2.4555496629971699E-2</v>
      </c>
      <c r="AS464" s="395">
        <v>2.8733326908929002E-2</v>
      </c>
    </row>
    <row r="465" spans="2:45" x14ac:dyDescent="0.25">
      <c r="B465" t="s">
        <v>265</v>
      </c>
      <c r="C465" s="395">
        <v>0.69398404384924695</v>
      </c>
      <c r="D465" s="395">
        <v>0.715345321352445</v>
      </c>
      <c r="E465" s="395">
        <v>0.67138086291349997</v>
      </c>
      <c r="F465" s="395"/>
      <c r="G465" s="395">
        <v>0.86451325327116602</v>
      </c>
      <c r="H465" s="395">
        <v>0.79658585195746301</v>
      </c>
      <c r="I465" s="395">
        <v>0.77762406274268103</v>
      </c>
      <c r="J465" s="395">
        <v>0.59006815093304799</v>
      </c>
      <c r="K465" s="395">
        <v>0.58828647271523105</v>
      </c>
      <c r="L465" s="395">
        <v>0.58315762378929203</v>
      </c>
      <c r="M465" s="395"/>
      <c r="N465" s="395">
        <v>0.70286671875859197</v>
      </c>
      <c r="O465" s="395">
        <v>0.66902245585468101</v>
      </c>
      <c r="P465" s="395">
        <v>0.70757053489542199</v>
      </c>
      <c r="Q465" s="395">
        <v>0.70127317827023095</v>
      </c>
      <c r="R465" s="395"/>
      <c r="S465" s="395">
        <v>0.76428654685198805</v>
      </c>
      <c r="T465" s="395">
        <v>0.74209394674822304</v>
      </c>
      <c r="U465" s="395">
        <v>0.66520845550051999</v>
      </c>
      <c r="V465" s="395">
        <v>0.61490341225893497</v>
      </c>
      <c r="W465" s="395">
        <v>0.66722648981576305</v>
      </c>
      <c r="X465" s="395">
        <v>0.64176765205566499</v>
      </c>
      <c r="Y465" s="395">
        <v>0.72223351644748701</v>
      </c>
      <c r="Z465" s="395">
        <v>0.725476041293179</v>
      </c>
      <c r="AA465" s="395">
        <v>0.71290677653759604</v>
      </c>
      <c r="AB465" s="395">
        <v>0.694961671577351</v>
      </c>
      <c r="AC465" s="395">
        <v>0.57737928004914696</v>
      </c>
      <c r="AD465" s="395">
        <v>0.68964719060264201</v>
      </c>
      <c r="AE465" s="395"/>
      <c r="AF465" s="395">
        <v>0.77531838508735895</v>
      </c>
      <c r="AG465" s="395">
        <v>0.69952940452844503</v>
      </c>
      <c r="AH465" s="395">
        <v>0.69906802556869496</v>
      </c>
      <c r="AI465" s="395">
        <v>0.66433481434591901</v>
      </c>
      <c r="AJ465" s="395">
        <v>0.618524803975668</v>
      </c>
      <c r="AK465" s="395">
        <v>0.61210669525809602</v>
      </c>
      <c r="AL465" s="395"/>
      <c r="AM465" s="395">
        <v>0.62956877197056105</v>
      </c>
      <c r="AN465" s="395">
        <v>0.728607261058144</v>
      </c>
      <c r="AO465" s="395">
        <v>0.76093054086646095</v>
      </c>
      <c r="AP465" s="395"/>
      <c r="AQ465" s="395">
        <v>0.67311748050521203</v>
      </c>
      <c r="AR465" s="395">
        <v>0.74231054340456004</v>
      </c>
      <c r="AS465" s="395">
        <v>0.72134461513565695</v>
      </c>
    </row>
    <row r="466" spans="2:45" x14ac:dyDescent="0.25">
      <c r="B466" t="s">
        <v>266</v>
      </c>
      <c r="C466" s="396">
        <v>3.8833749209235702</v>
      </c>
      <c r="D466" s="396">
        <v>3.9297114362848</v>
      </c>
      <c r="E466" s="396">
        <v>3.83242074360551</v>
      </c>
      <c r="F466" s="396"/>
      <c r="G466" s="396">
        <v>4.5812978228409298</v>
      </c>
      <c r="H466" s="396">
        <v>4.3044411746033502</v>
      </c>
      <c r="I466" s="396">
        <v>4.1405740508041902</v>
      </c>
      <c r="J466" s="396">
        <v>3.4968179918</v>
      </c>
      <c r="K466" s="396">
        <v>3.50087636645338</v>
      </c>
      <c r="L466" s="396">
        <v>3.4327904522447401</v>
      </c>
      <c r="M466" s="396"/>
      <c r="N466" s="396">
        <v>3.94047258426439</v>
      </c>
      <c r="O466" s="396">
        <v>3.7532524148322701</v>
      </c>
      <c r="P466" s="396">
        <v>3.9178744730767399</v>
      </c>
      <c r="Q466" s="396">
        <v>3.9398011219481601</v>
      </c>
      <c r="R466" s="396"/>
      <c r="S466" s="396">
        <v>4.1107594731359498</v>
      </c>
      <c r="T466" s="396">
        <v>4.1252775689128303</v>
      </c>
      <c r="U466" s="396">
        <v>3.8882269959904501</v>
      </c>
      <c r="V466" s="396">
        <v>3.6308834563957499</v>
      </c>
      <c r="W466" s="396">
        <v>3.6983982567031601</v>
      </c>
      <c r="X466" s="396">
        <v>3.5536619817618398</v>
      </c>
      <c r="Y466" s="396">
        <v>4.0784360660540901</v>
      </c>
      <c r="Z466" s="396">
        <v>4.07271530951851</v>
      </c>
      <c r="AA466" s="396">
        <v>4.0162483209607203</v>
      </c>
      <c r="AB466" s="396">
        <v>3.8910660412701601</v>
      </c>
      <c r="AC466" s="396">
        <v>3.2732738537532802</v>
      </c>
      <c r="AD466" s="396">
        <v>3.6570982593312298</v>
      </c>
      <c r="AE466" s="396"/>
      <c r="AF466" s="396">
        <v>4.1431753572261902</v>
      </c>
      <c r="AG466" s="396">
        <v>3.8838515818386301</v>
      </c>
      <c r="AH466" s="396">
        <v>3.92532738767847</v>
      </c>
      <c r="AI466" s="396">
        <v>3.8214613250043801</v>
      </c>
      <c r="AJ466" s="396">
        <v>3.7161694364468101</v>
      </c>
      <c r="AK466" s="396">
        <v>3.41397844471873</v>
      </c>
      <c r="AL466" s="396"/>
      <c r="AM466" s="396">
        <v>3.5963865129205499</v>
      </c>
      <c r="AN466" s="396">
        <v>4.03405387378392</v>
      </c>
      <c r="AO466" s="396">
        <v>4.1675407616910203</v>
      </c>
      <c r="AP466" s="396"/>
      <c r="AQ466" s="396">
        <v>3.78970254844671</v>
      </c>
      <c r="AR466" s="396">
        <v>4.06756772492166</v>
      </c>
      <c r="AS466" s="396">
        <v>4.0267896385172</v>
      </c>
    </row>
    <row r="467" spans="2:45" x14ac:dyDescent="0.25">
      <c r="B467" t="s">
        <v>267</v>
      </c>
      <c r="C467" s="396">
        <v>3.3656241107929801</v>
      </c>
      <c r="D467" s="396">
        <v>3.3351609165626002</v>
      </c>
      <c r="E467" s="396">
        <v>3.4091723471766402</v>
      </c>
      <c r="F467" s="396"/>
      <c r="G467" s="396">
        <v>1.50157510005744</v>
      </c>
      <c r="H467" s="396">
        <v>2.22523934727587</v>
      </c>
      <c r="I467" s="396">
        <v>2.9095022394584098</v>
      </c>
      <c r="J467" s="396">
        <v>4.0675705803048396</v>
      </c>
      <c r="K467" s="396">
        <v>3.8509764159809801</v>
      </c>
      <c r="L467" s="396">
        <v>4.1488757745215201</v>
      </c>
      <c r="M467" s="396"/>
      <c r="N467" s="396">
        <v>3.1249751395402998</v>
      </c>
      <c r="O467" s="396">
        <v>3.6826931539079699</v>
      </c>
      <c r="P467" s="396">
        <v>3.3828771600878902</v>
      </c>
      <c r="Q467" s="396">
        <v>3.27472878709992</v>
      </c>
      <c r="R467" s="396"/>
      <c r="S467" s="396">
        <v>2.9561490554405898</v>
      </c>
      <c r="T467" s="396">
        <v>2.62110917310918</v>
      </c>
      <c r="U467" s="396">
        <v>3.2282498312177998</v>
      </c>
      <c r="V467" s="396">
        <v>3.6823437828210701</v>
      </c>
      <c r="W467" s="396">
        <v>3.977618714503</v>
      </c>
      <c r="X467" s="396">
        <v>4.3092711093387202</v>
      </c>
      <c r="Y467" s="396">
        <v>2.8296887538864501</v>
      </c>
      <c r="Z467" s="396">
        <v>2.8622636412437599</v>
      </c>
      <c r="AA467" s="396">
        <v>2.85972331174038</v>
      </c>
      <c r="AB467" s="396">
        <v>3.4417859403694102</v>
      </c>
      <c r="AC467" s="396">
        <v>4.7429980263417404</v>
      </c>
      <c r="AD467" s="396">
        <v>4.4311653235557804</v>
      </c>
      <c r="AE467" s="396"/>
      <c r="AF467" s="396">
        <v>2.9118719298392501</v>
      </c>
      <c r="AG467" s="396">
        <v>3.4551844986792202</v>
      </c>
      <c r="AH467" s="396">
        <v>3.1680079916310899</v>
      </c>
      <c r="AI467" s="396">
        <v>3.4181155569018502</v>
      </c>
      <c r="AJ467" s="396">
        <v>3.3710845609645399</v>
      </c>
      <c r="AK467" s="396">
        <v>4.5014287181413604</v>
      </c>
      <c r="AL467" s="396"/>
      <c r="AM467" s="396">
        <v>3.9529704179996901</v>
      </c>
      <c r="AN467" s="396">
        <v>2.9846801223589301</v>
      </c>
      <c r="AO467" s="396">
        <v>2.6339404854988602</v>
      </c>
      <c r="AP467" s="396"/>
      <c r="AQ467" s="396">
        <v>3.5597449101457999</v>
      </c>
      <c r="AR467" s="396">
        <v>2.9761791125983499</v>
      </c>
      <c r="AS467" s="396">
        <v>3.1695583006373602</v>
      </c>
    </row>
    <row r="468" spans="2:45" x14ac:dyDescent="0.25">
      <c r="C468" s="395"/>
      <c r="D468" s="395"/>
      <c r="E468" s="395"/>
      <c r="F468" s="395"/>
      <c r="G468" s="395"/>
      <c r="H468" s="395"/>
      <c r="I468" s="395"/>
      <c r="J468" s="395"/>
      <c r="K468" s="395"/>
      <c r="L468" s="395"/>
      <c r="M468" s="395"/>
      <c r="N468" s="395"/>
      <c r="O468" s="395"/>
      <c r="P468" s="395"/>
      <c r="Q468" s="395"/>
      <c r="R468" s="395"/>
      <c r="S468" s="395"/>
      <c r="T468" s="395"/>
      <c r="U468" s="395"/>
      <c r="V468" s="395"/>
      <c r="W468" s="395"/>
      <c r="X468" s="395"/>
      <c r="Y468" s="395"/>
      <c r="Z468" s="395"/>
      <c r="AA468" s="395"/>
      <c r="AB468" s="395"/>
      <c r="AC468" s="395"/>
      <c r="AD468" s="395"/>
      <c r="AE468" s="395"/>
      <c r="AF468" s="395"/>
      <c r="AG468" s="395"/>
      <c r="AH468" s="395"/>
      <c r="AI468" s="395"/>
      <c r="AJ468" s="395"/>
      <c r="AK468" s="395"/>
      <c r="AL468" s="395"/>
      <c r="AM468" s="395"/>
      <c r="AN468" s="395"/>
      <c r="AO468" s="395"/>
      <c r="AP468" s="395"/>
      <c r="AQ468" s="395"/>
      <c r="AR468" s="395"/>
      <c r="AS468" s="395"/>
    </row>
    <row r="469" spans="2:45" x14ac:dyDescent="0.25">
      <c r="B469" s="2" t="s">
        <v>288</v>
      </c>
      <c r="C469" s="395"/>
      <c r="D469" s="395"/>
      <c r="E469" s="395"/>
      <c r="F469" s="395"/>
      <c r="G469" s="395"/>
      <c r="H469" s="395"/>
      <c r="I469" s="395"/>
      <c r="J469" s="395"/>
      <c r="K469" s="395"/>
      <c r="L469" s="395"/>
      <c r="M469" s="395"/>
      <c r="N469" s="395"/>
      <c r="O469" s="395"/>
      <c r="P469" s="395"/>
      <c r="Q469" s="395"/>
      <c r="R469" s="395"/>
      <c r="S469" s="395"/>
      <c r="T469" s="395"/>
      <c r="U469" s="395"/>
      <c r="V469" s="395"/>
      <c r="W469" s="395"/>
      <c r="X469" s="395"/>
      <c r="Y469" s="395"/>
      <c r="Z469" s="395"/>
      <c r="AA469" s="395"/>
      <c r="AB469" s="395"/>
      <c r="AC469" s="395"/>
      <c r="AD469" s="395"/>
      <c r="AE469" s="395"/>
      <c r="AF469" s="395"/>
      <c r="AG469" s="395"/>
      <c r="AH469" s="395"/>
      <c r="AI469" s="395"/>
      <c r="AJ469" s="395"/>
      <c r="AK469" s="395"/>
      <c r="AL469" s="395"/>
      <c r="AM469" s="395"/>
      <c r="AN469" s="395"/>
      <c r="AO469" s="395"/>
      <c r="AP469" s="395"/>
      <c r="AQ469" s="395"/>
      <c r="AR469" s="395"/>
      <c r="AS469" s="395"/>
    </row>
    <row r="470" spans="2:45" x14ac:dyDescent="0.25">
      <c r="B470" s="394" t="s">
        <v>68</v>
      </c>
      <c r="C470" s="395"/>
      <c r="D470" s="395"/>
      <c r="E470" s="395"/>
      <c r="F470" s="395"/>
      <c r="G470" s="395"/>
      <c r="H470" s="395"/>
      <c r="I470" s="395"/>
      <c r="J470" s="395"/>
      <c r="K470" s="395"/>
      <c r="L470" s="395"/>
      <c r="M470" s="395"/>
      <c r="N470" s="395"/>
      <c r="O470" s="395"/>
      <c r="P470" s="395"/>
      <c r="Q470" s="395"/>
      <c r="R470" s="395"/>
      <c r="S470" s="395"/>
      <c r="T470" s="395"/>
      <c r="U470" s="395"/>
      <c r="V470" s="395"/>
      <c r="W470" s="395"/>
      <c r="X470" s="395"/>
      <c r="Y470" s="395"/>
      <c r="Z470" s="395"/>
      <c r="AA470" s="395"/>
      <c r="AB470" s="395"/>
      <c r="AC470" s="395"/>
      <c r="AD470" s="395"/>
      <c r="AE470" s="395"/>
      <c r="AF470" s="395"/>
      <c r="AG470" s="395"/>
      <c r="AH470" s="395"/>
      <c r="AI470" s="395"/>
      <c r="AJ470" s="395"/>
      <c r="AK470" s="395"/>
      <c r="AL470" s="395"/>
      <c r="AM470" s="395"/>
      <c r="AN470" s="395"/>
      <c r="AO470" s="395"/>
      <c r="AP470" s="395"/>
      <c r="AQ470" s="395"/>
      <c r="AR470" s="395"/>
      <c r="AS470" s="395"/>
    </row>
    <row r="471" spans="2:45" x14ac:dyDescent="0.25">
      <c r="B471" t="s">
        <v>270</v>
      </c>
      <c r="C471" s="395">
        <v>5.1840749884296697E-2</v>
      </c>
      <c r="D471" s="395">
        <v>7.3202472691694706E-2</v>
      </c>
      <c r="E471" s="395">
        <v>3.1594409397231099E-2</v>
      </c>
      <c r="F471" s="395"/>
      <c r="G471" s="395">
        <v>2.6050013049279098E-2</v>
      </c>
      <c r="H471" s="395">
        <v>1.6189302966300698E-2</v>
      </c>
      <c r="I471" s="395">
        <v>7.6376122134641802E-2</v>
      </c>
      <c r="J471" s="395">
        <v>5.6238163389149901E-2</v>
      </c>
      <c r="K471" s="395">
        <v>6.9821774065962794E-2</v>
      </c>
      <c r="L471" s="395">
        <v>6.2940750908062004E-2</v>
      </c>
      <c r="M471" s="395"/>
      <c r="N471" s="395">
        <v>6.7294399952191206E-2</v>
      </c>
      <c r="O471" s="395">
        <v>6.8037735901638294E-2</v>
      </c>
      <c r="P471" s="395">
        <v>5.16382270761589E-2</v>
      </c>
      <c r="Q471" s="395">
        <v>1.9443204603368999E-2</v>
      </c>
      <c r="R471" s="395"/>
      <c r="S471" s="395">
        <v>1.50870924558296E-2</v>
      </c>
      <c r="T471" s="395">
        <v>6.3552389130173997E-2</v>
      </c>
      <c r="U471" s="395">
        <v>5.3040602297302203E-2</v>
      </c>
      <c r="V471" s="395">
        <v>3.5578064511566698E-2</v>
      </c>
      <c r="W471" s="395">
        <v>1.3088975228234601E-2</v>
      </c>
      <c r="X471" s="395">
        <v>3.9028180151508801E-2</v>
      </c>
      <c r="Y471" s="395">
        <v>4.8262854432918903E-2</v>
      </c>
      <c r="Z471" s="395">
        <v>0.121543825240586</v>
      </c>
      <c r="AA471" s="395">
        <v>0.10921227049054601</v>
      </c>
      <c r="AB471" s="395">
        <v>2.4223750584238399E-2</v>
      </c>
      <c r="AC471" s="395">
        <v>8.1149313465465306E-2</v>
      </c>
      <c r="AD471" s="395">
        <v>7.8998657741989095E-2</v>
      </c>
      <c r="AE471" s="395"/>
      <c r="AF471" s="395">
        <v>3.9703245674143697E-2</v>
      </c>
      <c r="AG471" s="395">
        <v>6.9450572360264598E-2</v>
      </c>
      <c r="AH471" s="395">
        <v>3.2511638348960099E-2</v>
      </c>
      <c r="AI471" s="395">
        <v>3.7443706166091002E-2</v>
      </c>
      <c r="AJ471" s="395">
        <v>9.1637683007085496E-2</v>
      </c>
      <c r="AK471" s="395">
        <v>3.0093197336326798E-2</v>
      </c>
      <c r="AL471" s="395"/>
      <c r="AM471" s="395">
        <v>6.5048829980773895E-2</v>
      </c>
      <c r="AN471" s="395">
        <v>4.7008901643714199E-2</v>
      </c>
      <c r="AO471" s="395">
        <v>1.8235510885907101E-2</v>
      </c>
      <c r="AP471" s="395"/>
      <c r="AQ471" s="395">
        <v>6.3664410275952807E-2</v>
      </c>
      <c r="AR471" s="395">
        <v>5.0186776087563299E-2</v>
      </c>
      <c r="AS471" s="395">
        <v>0</v>
      </c>
    </row>
    <row r="472" spans="2:45" x14ac:dyDescent="0.25">
      <c r="B472" t="s">
        <v>261</v>
      </c>
      <c r="C472" s="395">
        <v>5.8783516213191403E-2</v>
      </c>
      <c r="D472" s="395">
        <v>6.9031326751228597E-2</v>
      </c>
      <c r="E472" s="395">
        <v>4.94716867719215E-2</v>
      </c>
      <c r="F472" s="395"/>
      <c r="G472" s="395">
        <v>2.6881562190344401E-2</v>
      </c>
      <c r="H472" s="395">
        <v>3.9067188588326598E-2</v>
      </c>
      <c r="I472" s="395">
        <v>8.1235104495299595E-2</v>
      </c>
      <c r="J472" s="395">
        <v>4.5651089269905798E-2</v>
      </c>
      <c r="K472" s="395">
        <v>9.2145138894858106E-2</v>
      </c>
      <c r="L472" s="395">
        <v>6.6404191804861498E-2</v>
      </c>
      <c r="M472" s="395"/>
      <c r="N472" s="395">
        <v>9.3884964980305893E-2</v>
      </c>
      <c r="O472" s="395">
        <v>5.04953734548583E-2</v>
      </c>
      <c r="P472" s="395">
        <v>4.8151148448588602E-2</v>
      </c>
      <c r="Q472" s="395">
        <v>3.9866308735546398E-2</v>
      </c>
      <c r="R472" s="395"/>
      <c r="S472" s="395">
        <v>9.1031972545411996E-2</v>
      </c>
      <c r="T472" s="395">
        <v>6.0459069170765899E-2</v>
      </c>
      <c r="U472" s="395">
        <v>7.1922713994488796E-2</v>
      </c>
      <c r="V472" s="395">
        <v>5.1944985306402597E-2</v>
      </c>
      <c r="W472" s="395">
        <v>2.73821254096673E-2</v>
      </c>
      <c r="X472" s="395">
        <v>8.0812721326238707E-2</v>
      </c>
      <c r="Y472" s="395">
        <v>6.4077152595765102E-2</v>
      </c>
      <c r="Z472" s="395">
        <v>9.7756888632773098E-2</v>
      </c>
      <c r="AA472" s="395">
        <v>3.3325155483579803E-2</v>
      </c>
      <c r="AB472" s="395">
        <v>3.5728595267996301E-2</v>
      </c>
      <c r="AC472" s="395">
        <v>3.0488213830887401E-2</v>
      </c>
      <c r="AD472" s="395">
        <v>3.3736652287636303E-2</v>
      </c>
      <c r="AE472" s="395"/>
      <c r="AF472" s="395">
        <v>5.9775459309293399E-2</v>
      </c>
      <c r="AG472" s="395">
        <v>4.6003241873785003E-2</v>
      </c>
      <c r="AH472" s="395">
        <v>4.4567531626062799E-2</v>
      </c>
      <c r="AI472" s="395">
        <v>8.4513274871736294E-2</v>
      </c>
      <c r="AJ472" s="395">
        <v>3.6799115465177099E-2</v>
      </c>
      <c r="AK472" s="395">
        <v>0.10901921724461699</v>
      </c>
      <c r="AL472" s="395"/>
      <c r="AM472" s="395">
        <v>5.9853688218786297E-2</v>
      </c>
      <c r="AN472" s="395">
        <v>7.0541808538299694E-2</v>
      </c>
      <c r="AO472" s="395">
        <v>2.68317782833279E-2</v>
      </c>
      <c r="AP472" s="395"/>
      <c r="AQ472" s="395">
        <v>5.8913401412684301E-2</v>
      </c>
      <c r="AR472" s="395">
        <v>7.4070314155417399E-2</v>
      </c>
      <c r="AS472" s="395">
        <v>2.6100478520562999E-2</v>
      </c>
    </row>
    <row r="473" spans="2:45" x14ac:dyDescent="0.25">
      <c r="B473" t="s">
        <v>262</v>
      </c>
      <c r="C473" s="395">
        <v>4.5873336280077399E-2</v>
      </c>
      <c r="D473" s="395">
        <v>4.6960760084550898E-2</v>
      </c>
      <c r="E473" s="395">
        <v>4.5353768655033301E-2</v>
      </c>
      <c r="F473" s="395"/>
      <c r="G473" s="395">
        <v>4.8626029807782897E-2</v>
      </c>
      <c r="H473" s="395">
        <v>1.66636133750592E-2</v>
      </c>
      <c r="I473" s="395">
        <v>3.7821620777028199E-2</v>
      </c>
      <c r="J473" s="395">
        <v>7.5564937659769002E-2</v>
      </c>
      <c r="K473" s="395">
        <v>4.9040165010227003E-2</v>
      </c>
      <c r="L473" s="395">
        <v>4.84661983740656E-2</v>
      </c>
      <c r="M473" s="395"/>
      <c r="N473" s="395">
        <v>5.4686444828213603E-2</v>
      </c>
      <c r="O473" s="395">
        <v>4.0435260978124603E-2</v>
      </c>
      <c r="P473" s="395">
        <v>4.3323552674709401E-2</v>
      </c>
      <c r="Q473" s="395">
        <v>4.4992085319169997E-2</v>
      </c>
      <c r="R473" s="395"/>
      <c r="S473" s="395">
        <v>2.2748011882171799E-2</v>
      </c>
      <c r="T473" s="395">
        <v>6.2664105816700302E-2</v>
      </c>
      <c r="U473" s="395">
        <v>2.13009071688375E-2</v>
      </c>
      <c r="V473" s="395">
        <v>2.80907377833386E-2</v>
      </c>
      <c r="W473" s="395">
        <v>6.8812406122869596E-2</v>
      </c>
      <c r="X473" s="395">
        <v>5.0166455465687203E-2</v>
      </c>
      <c r="Y473" s="395">
        <v>3.6603536626576998E-2</v>
      </c>
      <c r="Z473" s="395">
        <v>0.10654497322067399</v>
      </c>
      <c r="AA473" s="395">
        <v>7.1828358548134394E-2</v>
      </c>
      <c r="AB473" s="395">
        <v>3.06163320605824E-2</v>
      </c>
      <c r="AC473" s="395">
        <v>5.8828406279108097E-2</v>
      </c>
      <c r="AD473" s="395">
        <v>0</v>
      </c>
      <c r="AE473" s="395"/>
      <c r="AF473" s="395">
        <v>5.0744355239797999E-2</v>
      </c>
      <c r="AG473" s="395">
        <v>4.3771937699900301E-2</v>
      </c>
      <c r="AH473" s="395">
        <v>4.0867291137458302E-2</v>
      </c>
      <c r="AI473" s="395">
        <v>6.0574701163104698E-2</v>
      </c>
      <c r="AJ473" s="395">
        <v>5.0247372279096501E-2</v>
      </c>
      <c r="AK473" s="395">
        <v>0</v>
      </c>
      <c r="AL473" s="395"/>
      <c r="AM473" s="395">
        <v>5.1638743740600901E-2</v>
      </c>
      <c r="AN473" s="395">
        <v>4.0724095940265E-2</v>
      </c>
      <c r="AO473" s="395">
        <v>4.8380948124989699E-2</v>
      </c>
      <c r="AP473" s="395"/>
      <c r="AQ473" s="395">
        <v>5.4625206756717802E-2</v>
      </c>
      <c r="AR473" s="395">
        <v>5.1969545337412597E-2</v>
      </c>
      <c r="AS473" s="395">
        <v>6.3495543489377401E-2</v>
      </c>
    </row>
    <row r="474" spans="2:45" x14ac:dyDescent="0.25">
      <c r="B474" t="s">
        <v>263</v>
      </c>
      <c r="C474" s="395">
        <v>3.3435363964908899E-2</v>
      </c>
      <c r="D474" s="395">
        <v>3.6796107893653798E-2</v>
      </c>
      <c r="E474" s="395">
        <v>3.0548929265088499E-2</v>
      </c>
      <c r="F474" s="395"/>
      <c r="G474" s="395">
        <v>2.7100650175340898E-2</v>
      </c>
      <c r="H474" s="395">
        <v>2.8248701935227601E-2</v>
      </c>
      <c r="I474" s="395">
        <v>1.9577424521537001E-2</v>
      </c>
      <c r="J474" s="395">
        <v>3.9670955371352699E-2</v>
      </c>
      <c r="K474" s="395">
        <v>6.3012312856619998E-2</v>
      </c>
      <c r="L474" s="395">
        <v>2.8301462094384101E-2</v>
      </c>
      <c r="M474" s="395"/>
      <c r="N474" s="395">
        <v>4.29909644793776E-2</v>
      </c>
      <c r="O474" s="395">
        <v>2.4736736363852398E-2</v>
      </c>
      <c r="P474" s="395">
        <v>3.3488969953134197E-2</v>
      </c>
      <c r="Q474" s="395">
        <v>2.843863186406E-2</v>
      </c>
      <c r="R474" s="395"/>
      <c r="S474" s="395">
        <v>3.3165566425381099E-2</v>
      </c>
      <c r="T474" s="395">
        <v>2.2126653008692699E-2</v>
      </c>
      <c r="U474" s="395">
        <v>1.06508389388036E-2</v>
      </c>
      <c r="V474" s="395">
        <v>6.7509214838948506E-2</v>
      </c>
      <c r="W474" s="395">
        <v>1.41902023798402E-2</v>
      </c>
      <c r="X474" s="395">
        <v>3.6931177897122199E-2</v>
      </c>
      <c r="Y474" s="395">
        <v>3.7438373995249498E-2</v>
      </c>
      <c r="Z474" s="395">
        <v>4.8120895821172002E-2</v>
      </c>
      <c r="AA474" s="395">
        <v>3.6605499900497503E-2</v>
      </c>
      <c r="AB474" s="395">
        <v>4.1577351406014602E-2</v>
      </c>
      <c r="AC474" s="395">
        <v>2.1951774570488101E-2</v>
      </c>
      <c r="AD474" s="395">
        <v>3.3207632974802503E-2</v>
      </c>
      <c r="AE474" s="395"/>
      <c r="AF474" s="395">
        <v>1.9485608128092202E-2</v>
      </c>
      <c r="AG474" s="395">
        <v>2.9629258372606299E-2</v>
      </c>
      <c r="AH474" s="395">
        <v>2.6065273863129599E-2</v>
      </c>
      <c r="AI474" s="395">
        <v>2.56379913448526E-2</v>
      </c>
      <c r="AJ474" s="395">
        <v>7.1802013149565302E-2</v>
      </c>
      <c r="AK474" s="395">
        <v>7.0265613528806295E-2</v>
      </c>
      <c r="AL474" s="395"/>
      <c r="AM474" s="395">
        <v>4.13027219708932E-2</v>
      </c>
      <c r="AN474" s="395">
        <v>2.7648551947599999E-2</v>
      </c>
      <c r="AO474" s="395">
        <v>3.3047765741629702E-2</v>
      </c>
      <c r="AP474" s="395"/>
      <c r="AQ474" s="395">
        <v>2.82938990826925E-2</v>
      </c>
      <c r="AR474" s="395">
        <v>3.3443243682266997E-2</v>
      </c>
      <c r="AS474" s="395">
        <v>7.69939002051718E-2</v>
      </c>
    </row>
    <row r="475" spans="2:45" x14ac:dyDescent="0.25">
      <c r="B475" t="s">
        <v>271</v>
      </c>
      <c r="C475" s="395">
        <v>4.1604323460608598E-2</v>
      </c>
      <c r="D475" s="395">
        <v>3.3947151446995498E-2</v>
      </c>
      <c r="E475" s="395">
        <v>4.9573156883726599E-2</v>
      </c>
      <c r="F475" s="395"/>
      <c r="G475" s="395">
        <v>1.30595878450446E-2</v>
      </c>
      <c r="H475" s="395">
        <v>3.5772503933610297E-2</v>
      </c>
      <c r="I475" s="395">
        <v>3.7768275177140903E-2</v>
      </c>
      <c r="J475" s="395">
        <v>6.5044019845271306E-2</v>
      </c>
      <c r="K475" s="395">
        <v>4.0228463829308003E-2</v>
      </c>
      <c r="L475" s="395">
        <v>5.0524385106439203E-2</v>
      </c>
      <c r="M475" s="395"/>
      <c r="N475" s="395">
        <v>3.8838160679415097E-2</v>
      </c>
      <c r="O475" s="395">
        <v>4.2218400603186997E-2</v>
      </c>
      <c r="P475" s="395">
        <v>3.3760339632532201E-2</v>
      </c>
      <c r="Q475" s="395">
        <v>5.14820032608918E-2</v>
      </c>
      <c r="R475" s="395"/>
      <c r="S475" s="395">
        <v>3.3860304993853702E-2</v>
      </c>
      <c r="T475" s="395">
        <v>2.11533096255263E-2</v>
      </c>
      <c r="U475" s="395">
        <v>5.6664021755475802E-2</v>
      </c>
      <c r="V475" s="395">
        <v>4.1517792956636899E-2</v>
      </c>
      <c r="W475" s="395">
        <v>2.78593461079179E-2</v>
      </c>
      <c r="X475" s="395">
        <v>6.9282561235591802E-2</v>
      </c>
      <c r="Y475" s="395">
        <v>0</v>
      </c>
      <c r="Z475" s="395">
        <v>7.6805285201786103E-2</v>
      </c>
      <c r="AA475" s="395">
        <v>5.2666250379608502E-2</v>
      </c>
      <c r="AB475" s="395">
        <v>7.74413809467073E-2</v>
      </c>
      <c r="AC475" s="395">
        <v>2.1146972703005099E-2</v>
      </c>
      <c r="AD475" s="395">
        <v>3.5009540911982599E-2</v>
      </c>
      <c r="AE475" s="395"/>
      <c r="AF475" s="395">
        <v>2.27088415490986E-2</v>
      </c>
      <c r="AG475" s="395">
        <v>5.9873441990953701E-2</v>
      </c>
      <c r="AH475" s="395">
        <v>1.85782900158558E-2</v>
      </c>
      <c r="AI475" s="395">
        <v>4.3386207452135499E-2</v>
      </c>
      <c r="AJ475" s="395">
        <v>6.2007190294636E-2</v>
      </c>
      <c r="AK475" s="395">
        <v>3.2834757402318303E-2</v>
      </c>
      <c r="AL475" s="395"/>
      <c r="AM475" s="395">
        <v>4.6819300119300002E-2</v>
      </c>
      <c r="AN475" s="395">
        <v>4.11473247003184E-2</v>
      </c>
      <c r="AO475" s="395">
        <v>4.2321661315564203E-2</v>
      </c>
      <c r="AP475" s="395"/>
      <c r="AQ475" s="395">
        <v>4.6570466068525301E-2</v>
      </c>
      <c r="AR475" s="395">
        <v>2.9034422127920199E-2</v>
      </c>
      <c r="AS475" s="395">
        <v>0.108897719503196</v>
      </c>
    </row>
    <row r="476" spans="2:45" x14ac:dyDescent="0.25">
      <c r="B476" t="s">
        <v>265</v>
      </c>
      <c r="C476" s="395">
        <v>0.76846271019691703</v>
      </c>
      <c r="D476" s="395">
        <v>0.74006218113187605</v>
      </c>
      <c r="E476" s="395">
        <v>0.79345804902699901</v>
      </c>
      <c r="F476" s="395"/>
      <c r="G476" s="395">
        <v>0.858282156932208</v>
      </c>
      <c r="H476" s="395">
        <v>0.86405868920147599</v>
      </c>
      <c r="I476" s="395">
        <v>0.74722145289435304</v>
      </c>
      <c r="J476" s="395">
        <v>0.71783083446455098</v>
      </c>
      <c r="K476" s="395">
        <v>0.68575214534302398</v>
      </c>
      <c r="L476" s="395">
        <v>0.74336301171218799</v>
      </c>
      <c r="M476" s="395"/>
      <c r="N476" s="395">
        <v>0.70230506508049695</v>
      </c>
      <c r="O476" s="395">
        <v>0.774076492698339</v>
      </c>
      <c r="P476" s="395">
        <v>0.78963776221487703</v>
      </c>
      <c r="Q476" s="395">
        <v>0.81577776621696296</v>
      </c>
      <c r="R476" s="395"/>
      <c r="S476" s="395">
        <v>0.80410705169735197</v>
      </c>
      <c r="T476" s="395">
        <v>0.77004447324814096</v>
      </c>
      <c r="U476" s="395">
        <v>0.78642091584509199</v>
      </c>
      <c r="V476" s="395">
        <v>0.77535920460310703</v>
      </c>
      <c r="W476" s="395">
        <v>0.84866694475146998</v>
      </c>
      <c r="X476" s="395">
        <v>0.72377890392385102</v>
      </c>
      <c r="Y476" s="395">
        <v>0.81361808234948996</v>
      </c>
      <c r="Z476" s="395">
        <v>0.54922813188300901</v>
      </c>
      <c r="AA476" s="395">
        <v>0.69636246519763301</v>
      </c>
      <c r="AB476" s="395">
        <v>0.79041258973446105</v>
      </c>
      <c r="AC476" s="395">
        <v>0.78643531915104603</v>
      </c>
      <c r="AD476" s="395">
        <v>0.81904751608359005</v>
      </c>
      <c r="AE476" s="395"/>
      <c r="AF476" s="395">
        <v>0.80758249009957395</v>
      </c>
      <c r="AG476" s="395">
        <v>0.75127154770249005</v>
      </c>
      <c r="AH476" s="395">
        <v>0.83740997500853398</v>
      </c>
      <c r="AI476" s="395">
        <v>0.74844411900207997</v>
      </c>
      <c r="AJ476" s="395">
        <v>0.68750662580444</v>
      </c>
      <c r="AK476" s="395">
        <v>0.75778721448793096</v>
      </c>
      <c r="AL476" s="395"/>
      <c r="AM476" s="395">
        <v>0.735336715969646</v>
      </c>
      <c r="AN476" s="395">
        <v>0.77292931722980296</v>
      </c>
      <c r="AO476" s="395">
        <v>0.83118233564858202</v>
      </c>
      <c r="AP476" s="395"/>
      <c r="AQ476" s="395">
        <v>0.74793261640342701</v>
      </c>
      <c r="AR476" s="395">
        <v>0.76129569860941904</v>
      </c>
      <c r="AS476" s="395">
        <v>0.72451235828169203</v>
      </c>
    </row>
    <row r="477" spans="2:45" x14ac:dyDescent="0.25">
      <c r="B477" t="s">
        <v>266</v>
      </c>
      <c r="C477" s="396">
        <v>4.2595671254950904</v>
      </c>
      <c r="D477" s="396">
        <v>4.1094406820486604</v>
      </c>
      <c r="E477" s="396">
        <v>4.3974088845471604</v>
      </c>
      <c r="F477" s="396"/>
      <c r="G477" s="396">
        <v>4.54908470837315</v>
      </c>
      <c r="H477" s="396">
        <v>4.6205239828859499</v>
      </c>
      <c r="I477" s="396">
        <v>4.1027909847942903</v>
      </c>
      <c r="J477" s="396">
        <v>4.1651240824073401</v>
      </c>
      <c r="K477" s="396">
        <v>3.9689369895175202</v>
      </c>
      <c r="L477" s="396">
        <v>4.1671535738228398</v>
      </c>
      <c r="M477" s="396"/>
      <c r="N477" s="396">
        <v>3.9991087161950101</v>
      </c>
      <c r="O477" s="396">
        <v>4.2448321704071104</v>
      </c>
      <c r="P477" s="396">
        <v>4.3184953332619198</v>
      </c>
      <c r="Q477" s="396">
        <v>4.4999832190944504</v>
      </c>
      <c r="R477" s="396"/>
      <c r="S477" s="396">
        <v>4.3920011740480698</v>
      </c>
      <c r="T477" s="396">
        <v>4.1870028445730503</v>
      </c>
      <c r="U477" s="396">
        <v>4.3052377113959404</v>
      </c>
      <c r="V477" s="396">
        <v>4.3535213002320097</v>
      </c>
      <c r="W477" s="396">
        <v>4.5623496529839498</v>
      </c>
      <c r="X477" s="396">
        <v>4.1879639305106</v>
      </c>
      <c r="Y477" s="396">
        <v>4.3176897595821204</v>
      </c>
      <c r="Z477" s="396">
        <v>3.5085713227598299</v>
      </c>
      <c r="AA477" s="396">
        <v>3.9792756997879399</v>
      </c>
      <c r="AB477" s="396">
        <v>4.4835217860663397</v>
      </c>
      <c r="AC477" s="396">
        <v>4.2307648366678201</v>
      </c>
      <c r="AD477" s="396">
        <v>4.3686352952779197</v>
      </c>
      <c r="AE477" s="396"/>
      <c r="AF477" s="396">
        <v>4.3484688108674296</v>
      </c>
      <c r="AG477" s="396">
        <v>4.2182863988676704</v>
      </c>
      <c r="AH477" s="396">
        <v>4.4658609705964603</v>
      </c>
      <c r="AI477" s="396">
        <v>4.1983420760514498</v>
      </c>
      <c r="AJ477" s="396">
        <v>4.0382617896728101</v>
      </c>
      <c r="AK477" s="396">
        <v>4.2400911598799702</v>
      </c>
      <c r="AL477" s="396"/>
      <c r="AM477" s="396">
        <v>4.1510001219381003</v>
      </c>
      <c r="AN477" s="396">
        <v>4.2641715412119199</v>
      </c>
      <c r="AO477" s="396">
        <v>4.5479352952633603</v>
      </c>
      <c r="AP477" s="396"/>
      <c r="AQ477" s="396">
        <v>4.1789904584654396</v>
      </c>
      <c r="AR477" s="396">
        <v>4.2009553174358203</v>
      </c>
      <c r="AS477" s="396">
        <v>4.4422259355360803</v>
      </c>
    </row>
    <row r="478" spans="2:45" x14ac:dyDescent="0.25">
      <c r="B478" t="s">
        <v>267</v>
      </c>
      <c r="C478" s="396">
        <v>2.2787874208818502</v>
      </c>
      <c r="D478" s="396">
        <v>2.7508140197372999</v>
      </c>
      <c r="E478" s="396">
        <v>1.80181190706863</v>
      </c>
      <c r="F478" s="396"/>
      <c r="G478" s="396">
        <v>1.4474662223161301</v>
      </c>
      <c r="H478" s="396">
        <v>1.1914322677773099</v>
      </c>
      <c r="I478" s="396">
        <v>2.8775802109986302</v>
      </c>
      <c r="J478" s="396">
        <v>2.35703088308723</v>
      </c>
      <c r="K478" s="396">
        <v>2.91106066303466</v>
      </c>
      <c r="L478" s="396">
        <v>2.5543847798377999</v>
      </c>
      <c r="M478" s="396"/>
      <c r="N478" s="396">
        <v>2.8964436676832901</v>
      </c>
      <c r="O478" s="396">
        <v>2.4531086500979802</v>
      </c>
      <c r="P478" s="396">
        <v>2.1643917792642702</v>
      </c>
      <c r="Q478" s="396">
        <v>1.4498659305445001</v>
      </c>
      <c r="R478" s="396"/>
      <c r="S478" s="396">
        <v>1.8483901272368899</v>
      </c>
      <c r="T478" s="396">
        <v>2.58799768750568</v>
      </c>
      <c r="U478" s="396">
        <v>2.3139841880589902</v>
      </c>
      <c r="V478" s="396">
        <v>1.88798557833745</v>
      </c>
      <c r="W478" s="396">
        <v>1.29598569134681</v>
      </c>
      <c r="X478" s="396">
        <v>2.3034042190830499</v>
      </c>
      <c r="Y478" s="396">
        <v>2.2738672038443499</v>
      </c>
      <c r="Z478" s="396">
        <v>3.6967034767501099</v>
      </c>
      <c r="AA478" s="396">
        <v>3.0953138466601602</v>
      </c>
      <c r="AB478" s="396">
        <v>1.44682073900063</v>
      </c>
      <c r="AC478" s="396">
        <v>2.6144958738994899</v>
      </c>
      <c r="AD478" s="396">
        <v>2.3601039480141099</v>
      </c>
      <c r="AE478" s="396"/>
      <c r="AF478" s="396">
        <v>2.0920511994114399</v>
      </c>
      <c r="AG478" s="396">
        <v>2.4420278629736698</v>
      </c>
      <c r="AH478" s="396">
        <v>1.7429093458745799</v>
      </c>
      <c r="AI478" s="396">
        <v>2.34918968341456</v>
      </c>
      <c r="AJ478" s="396">
        <v>2.7815156366087401</v>
      </c>
      <c r="AK478" s="396">
        <v>2.2690904848300302</v>
      </c>
      <c r="AL478" s="396"/>
      <c r="AM478" s="396">
        <v>2.5459195629842801</v>
      </c>
      <c r="AN478" s="396">
        <v>2.2860980936833002</v>
      </c>
      <c r="AO478" s="396">
        <v>1.3025093028631001</v>
      </c>
      <c r="AP478" s="396"/>
      <c r="AQ478" s="396">
        <v>2.5195394734316201</v>
      </c>
      <c r="AR478" s="396">
        <v>2.4392023237865401</v>
      </c>
      <c r="AS478" s="396">
        <v>1.12610978852779</v>
      </c>
    </row>
    <row r="479" spans="2:45" x14ac:dyDescent="0.25">
      <c r="C479" s="395"/>
      <c r="D479" s="395"/>
      <c r="E479" s="395"/>
      <c r="F479" s="395"/>
      <c r="G479" s="395"/>
      <c r="H479" s="395"/>
      <c r="I479" s="395"/>
      <c r="J479" s="395"/>
      <c r="K479" s="395"/>
      <c r="L479" s="395"/>
      <c r="M479" s="395"/>
      <c r="N479" s="395"/>
      <c r="O479" s="395"/>
      <c r="P479" s="395"/>
      <c r="Q479" s="395"/>
      <c r="R479" s="395"/>
      <c r="S479" s="395"/>
      <c r="T479" s="395"/>
      <c r="U479" s="395"/>
      <c r="V479" s="395"/>
      <c r="W479" s="395"/>
      <c r="X479" s="395"/>
      <c r="Y479" s="395"/>
      <c r="Z479" s="395"/>
      <c r="AA479" s="395"/>
      <c r="AB479" s="395"/>
      <c r="AC479" s="395"/>
      <c r="AD479" s="395"/>
      <c r="AE479" s="395"/>
      <c r="AF479" s="395"/>
      <c r="AG479" s="395"/>
      <c r="AH479" s="395"/>
      <c r="AI479" s="395"/>
      <c r="AJ479" s="395"/>
      <c r="AK479" s="395"/>
      <c r="AL479" s="395"/>
      <c r="AM479" s="395"/>
      <c r="AN479" s="395"/>
      <c r="AO479" s="395"/>
      <c r="AP479" s="395"/>
      <c r="AQ479" s="395"/>
      <c r="AR479" s="395"/>
      <c r="AS479" s="395"/>
    </row>
    <row r="480" spans="2:45" x14ac:dyDescent="0.25">
      <c r="B480" s="2" t="s">
        <v>295</v>
      </c>
      <c r="C480" s="395"/>
      <c r="D480" s="395"/>
      <c r="E480" s="395"/>
      <c r="F480" s="395"/>
      <c r="G480" s="395"/>
      <c r="H480" s="395"/>
      <c r="I480" s="395"/>
      <c r="J480" s="395"/>
      <c r="K480" s="395"/>
      <c r="L480" s="395"/>
      <c r="M480" s="395"/>
      <c r="N480" s="395"/>
      <c r="O480" s="395"/>
      <c r="P480" s="395"/>
      <c r="Q480" s="395"/>
      <c r="R480" s="395"/>
      <c r="S480" s="395"/>
      <c r="T480" s="395"/>
      <c r="U480" s="395"/>
      <c r="V480" s="395"/>
      <c r="W480" s="395"/>
      <c r="X480" s="395"/>
      <c r="Y480" s="395"/>
      <c r="Z480" s="395"/>
      <c r="AA480" s="395"/>
      <c r="AB480" s="395"/>
      <c r="AC480" s="395"/>
      <c r="AD480" s="395"/>
      <c r="AE480" s="395"/>
      <c r="AF480" s="395"/>
      <c r="AG480" s="395"/>
      <c r="AH480" s="395"/>
      <c r="AI480" s="395"/>
      <c r="AJ480" s="395"/>
      <c r="AK480" s="395"/>
      <c r="AL480" s="395"/>
      <c r="AM480" s="395"/>
      <c r="AN480" s="395"/>
      <c r="AO480" s="395"/>
      <c r="AP480" s="395"/>
      <c r="AQ480" s="395"/>
      <c r="AR480" s="395"/>
      <c r="AS480" s="395"/>
    </row>
    <row r="481" spans="2:45" x14ac:dyDescent="0.25">
      <c r="B481" s="394" t="s">
        <v>68</v>
      </c>
      <c r="C481" s="395"/>
      <c r="D481" s="395"/>
      <c r="E481" s="395"/>
      <c r="F481" s="395"/>
      <c r="G481" s="395"/>
      <c r="H481" s="395"/>
      <c r="I481" s="395"/>
      <c r="J481" s="395"/>
      <c r="K481" s="395"/>
      <c r="L481" s="395"/>
      <c r="M481" s="395"/>
      <c r="N481" s="395"/>
      <c r="O481" s="395"/>
      <c r="P481" s="395"/>
      <c r="Q481" s="395"/>
      <c r="R481" s="395"/>
      <c r="S481" s="395"/>
      <c r="T481" s="395"/>
      <c r="U481" s="395"/>
      <c r="V481" s="395"/>
      <c r="W481" s="395"/>
      <c r="X481" s="395"/>
      <c r="Y481" s="395"/>
      <c r="Z481" s="395"/>
      <c r="AA481" s="395"/>
      <c r="AB481" s="395"/>
      <c r="AC481" s="395"/>
      <c r="AD481" s="395"/>
      <c r="AE481" s="395"/>
      <c r="AF481" s="395"/>
      <c r="AG481" s="395"/>
      <c r="AH481" s="395"/>
      <c r="AI481" s="395"/>
      <c r="AJ481" s="395"/>
      <c r="AK481" s="395"/>
      <c r="AL481" s="395"/>
      <c r="AM481" s="395"/>
      <c r="AN481" s="395"/>
      <c r="AO481" s="395"/>
      <c r="AP481" s="395"/>
      <c r="AQ481" s="395"/>
      <c r="AR481" s="395"/>
      <c r="AS481" s="395"/>
    </row>
    <row r="482" spans="2:45" x14ac:dyDescent="0.25">
      <c r="B482" t="s">
        <v>270</v>
      </c>
      <c r="C482" s="395">
        <v>0.17954354987055099</v>
      </c>
      <c r="D482" s="395">
        <v>0.15191122061992199</v>
      </c>
      <c r="E482" s="395">
        <v>0.206626527559752</v>
      </c>
      <c r="F482" s="395"/>
      <c r="G482" s="395">
        <v>0.17149095674092399</v>
      </c>
      <c r="H482" s="395">
        <v>0.164769178717353</v>
      </c>
      <c r="I482" s="395">
        <v>0.159773932105122</v>
      </c>
      <c r="J482" s="395">
        <v>0.19099524566645601</v>
      </c>
      <c r="K482" s="395">
        <v>0.17474815666194601</v>
      </c>
      <c r="L482" s="395">
        <v>0.20693525225224699</v>
      </c>
      <c r="M482" s="395"/>
      <c r="N482" s="395">
        <v>0.183676559865011</v>
      </c>
      <c r="O482" s="395">
        <v>0.22725169980951901</v>
      </c>
      <c r="P482" s="395">
        <v>0.155985182828657</v>
      </c>
      <c r="Q482" s="395">
        <v>0.14918890152817499</v>
      </c>
      <c r="R482" s="395"/>
      <c r="S482" s="395">
        <v>0.15574526462163099</v>
      </c>
      <c r="T482" s="395">
        <v>0.22375422846889201</v>
      </c>
      <c r="U482" s="395">
        <v>0.15442591670552</v>
      </c>
      <c r="V482" s="395">
        <v>0.134015780503909</v>
      </c>
      <c r="W482" s="395">
        <v>0.159981590184472</v>
      </c>
      <c r="X482" s="395">
        <v>0.16654890082418899</v>
      </c>
      <c r="Y482" s="395">
        <v>0.26324956197046501</v>
      </c>
      <c r="Z482" s="395">
        <v>0.17080066115864401</v>
      </c>
      <c r="AA482" s="395">
        <v>0.18661190823025101</v>
      </c>
      <c r="AB482" s="395">
        <v>0.16014865707999601</v>
      </c>
      <c r="AC482" s="395">
        <v>0.21505110946433101</v>
      </c>
      <c r="AD482" s="395">
        <v>0.14051584817068699</v>
      </c>
      <c r="AE482" s="395"/>
      <c r="AF482" s="395">
        <v>0.13711121257165099</v>
      </c>
      <c r="AG482" s="395">
        <v>0.18927339328285001</v>
      </c>
      <c r="AH482" s="395">
        <v>0.174238294185149</v>
      </c>
      <c r="AI482" s="395">
        <v>0.19013367905394099</v>
      </c>
      <c r="AJ482" s="395">
        <v>0.15380523682078001</v>
      </c>
      <c r="AK482" s="395">
        <v>0.29825950817917402</v>
      </c>
      <c r="AL482" s="395"/>
      <c r="AM482" s="395">
        <v>0.18522140004924201</v>
      </c>
      <c r="AN482" s="395">
        <v>0.17824047431856099</v>
      </c>
      <c r="AO482" s="395">
        <v>0.157047609052472</v>
      </c>
      <c r="AP482" s="395"/>
      <c r="AQ482" s="395">
        <v>0.197186868508479</v>
      </c>
      <c r="AR482" s="395">
        <v>0.159463053891297</v>
      </c>
      <c r="AS482" s="395">
        <v>0.20923020272833601</v>
      </c>
    </row>
    <row r="483" spans="2:45" x14ac:dyDescent="0.25">
      <c r="B483" t="s">
        <v>261</v>
      </c>
      <c r="C483" s="395">
        <v>0.18905683358438</v>
      </c>
      <c r="D483" s="395">
        <v>0.205808461422856</v>
      </c>
      <c r="E483" s="395">
        <v>0.174934171953635</v>
      </c>
      <c r="F483" s="395"/>
      <c r="G483" s="395">
        <v>0.138299472899931</v>
      </c>
      <c r="H483" s="395">
        <v>0.19734883443477999</v>
      </c>
      <c r="I483" s="395">
        <v>0.164637231961172</v>
      </c>
      <c r="J483" s="395">
        <v>0.15486563185038801</v>
      </c>
      <c r="K483" s="395">
        <v>0.18221694104620001</v>
      </c>
      <c r="L483" s="395">
        <v>0.26782469336792403</v>
      </c>
      <c r="M483" s="395"/>
      <c r="N483" s="395">
        <v>0.181388644537958</v>
      </c>
      <c r="O483" s="395">
        <v>0.197829601412915</v>
      </c>
      <c r="P483" s="395">
        <v>0.18133169698417401</v>
      </c>
      <c r="Q483" s="395">
        <v>0.19800204790110501</v>
      </c>
      <c r="R483" s="395"/>
      <c r="S483" s="395">
        <v>0.133301482343606</v>
      </c>
      <c r="T483" s="395">
        <v>0.184014160185175</v>
      </c>
      <c r="U483" s="395">
        <v>0.23276952846535201</v>
      </c>
      <c r="V483" s="395">
        <v>0.19769036699598899</v>
      </c>
      <c r="W483" s="395">
        <v>0.213026785803375</v>
      </c>
      <c r="X483" s="395">
        <v>0.28533568181246699</v>
      </c>
      <c r="Y483" s="395">
        <v>0.16389308270403999</v>
      </c>
      <c r="Z483" s="395">
        <v>0.120167010803775</v>
      </c>
      <c r="AA483" s="395">
        <v>0.133583754358193</v>
      </c>
      <c r="AB483" s="395">
        <v>0.23223152766998101</v>
      </c>
      <c r="AC483" s="395">
        <v>0.20027664251651101</v>
      </c>
      <c r="AD483" s="395">
        <v>0.20805266238323999</v>
      </c>
      <c r="AE483" s="395"/>
      <c r="AF483" s="395">
        <v>0.15326171358026899</v>
      </c>
      <c r="AG483" s="395">
        <v>0.18668831918690201</v>
      </c>
      <c r="AH483" s="395">
        <v>0.17684748353388799</v>
      </c>
      <c r="AI483" s="395">
        <v>0.176818888391857</v>
      </c>
      <c r="AJ483" s="395">
        <v>0.27175113084975799</v>
      </c>
      <c r="AK483" s="395">
        <v>0.23795502557766099</v>
      </c>
      <c r="AL483" s="395"/>
      <c r="AM483" s="395">
        <v>0.18657034569355599</v>
      </c>
      <c r="AN483" s="395">
        <v>0.19281937652030301</v>
      </c>
      <c r="AO483" s="395">
        <v>0.195851937761686</v>
      </c>
      <c r="AP483" s="395"/>
      <c r="AQ483" s="395">
        <v>0.195038040922621</v>
      </c>
      <c r="AR483" s="395">
        <v>0.20548403786758501</v>
      </c>
      <c r="AS483" s="395">
        <v>0.19896905805512299</v>
      </c>
    </row>
    <row r="484" spans="2:45" x14ac:dyDescent="0.25">
      <c r="B484" t="s">
        <v>262</v>
      </c>
      <c r="C484" s="395">
        <v>0.20103020983429701</v>
      </c>
      <c r="D484" s="395">
        <v>0.194479896558161</v>
      </c>
      <c r="E484" s="395">
        <v>0.20178693561487099</v>
      </c>
      <c r="F484" s="395"/>
      <c r="G484" s="395">
        <v>0.25110449885796299</v>
      </c>
      <c r="H484" s="395">
        <v>0.21431238188021701</v>
      </c>
      <c r="I484" s="395">
        <v>0.17017527098294699</v>
      </c>
      <c r="J484" s="395">
        <v>0.19568676297191501</v>
      </c>
      <c r="K484" s="395">
        <v>0.227516231148051</v>
      </c>
      <c r="L484" s="395">
        <v>0.16827621108153201</v>
      </c>
      <c r="M484" s="395"/>
      <c r="N484" s="395">
        <v>0.21794017829347001</v>
      </c>
      <c r="O484" s="395">
        <v>0.18582987903194001</v>
      </c>
      <c r="P484" s="395">
        <v>0.18540596962862099</v>
      </c>
      <c r="Q484" s="395">
        <v>0.20349680479336699</v>
      </c>
      <c r="R484" s="395"/>
      <c r="S484" s="395">
        <v>0.200687173451462</v>
      </c>
      <c r="T484" s="395">
        <v>0.17128688612302101</v>
      </c>
      <c r="U484" s="395">
        <v>0.22338009493647501</v>
      </c>
      <c r="V484" s="395">
        <v>0.177931939687443</v>
      </c>
      <c r="W484" s="395">
        <v>0.20207857154098399</v>
      </c>
      <c r="X484" s="395">
        <v>0.21883153403487601</v>
      </c>
      <c r="Y484" s="395">
        <v>0.14565993827725199</v>
      </c>
      <c r="Z484" s="395">
        <v>0.27837259487655902</v>
      </c>
      <c r="AA484" s="395">
        <v>0.229524637221657</v>
      </c>
      <c r="AB484" s="395">
        <v>0.163315344701774</v>
      </c>
      <c r="AC484" s="395">
        <v>0.245826010332337</v>
      </c>
      <c r="AD484" s="395">
        <v>0.25632766267033602</v>
      </c>
      <c r="AE484" s="395"/>
      <c r="AF484" s="395">
        <v>0.222100351274401</v>
      </c>
      <c r="AG484" s="395">
        <v>0.187148368998169</v>
      </c>
      <c r="AH484" s="395">
        <v>0.17165875740278799</v>
      </c>
      <c r="AI484" s="395">
        <v>0.22397906213532701</v>
      </c>
      <c r="AJ484" s="395">
        <v>0.216470834499292</v>
      </c>
      <c r="AK484" s="395">
        <v>0.17026851682090199</v>
      </c>
      <c r="AL484" s="395"/>
      <c r="AM484" s="395">
        <v>0.20351285569379299</v>
      </c>
      <c r="AN484" s="395">
        <v>0.20972198986133</v>
      </c>
      <c r="AO484" s="395">
        <v>0.15226204542518801</v>
      </c>
      <c r="AP484" s="395"/>
      <c r="AQ484" s="395">
        <v>0.19486185198035699</v>
      </c>
      <c r="AR484" s="395">
        <v>0.20698721310082299</v>
      </c>
      <c r="AS484" s="395">
        <v>0.121495172446905</v>
      </c>
    </row>
    <row r="485" spans="2:45" x14ac:dyDescent="0.25">
      <c r="B485" t="s">
        <v>263</v>
      </c>
      <c r="C485" s="395">
        <v>0.32641309563021398</v>
      </c>
      <c r="D485" s="395">
        <v>0.349994383187965</v>
      </c>
      <c r="E485" s="395">
        <v>0.30546159889959001</v>
      </c>
      <c r="F485" s="395"/>
      <c r="G485" s="395">
        <v>0.36496144088544402</v>
      </c>
      <c r="H485" s="395">
        <v>0.34543381423795</v>
      </c>
      <c r="I485" s="395">
        <v>0.41517204509705302</v>
      </c>
      <c r="J485" s="395">
        <v>0.369413772594198</v>
      </c>
      <c r="K485" s="395">
        <v>0.25113413723282002</v>
      </c>
      <c r="L485" s="395">
        <v>0.22926432599254201</v>
      </c>
      <c r="M485" s="395"/>
      <c r="N485" s="395">
        <v>0.333148888290067</v>
      </c>
      <c r="O485" s="395">
        <v>0.28154227977176</v>
      </c>
      <c r="P485" s="395">
        <v>0.37673437384245101</v>
      </c>
      <c r="Q485" s="395">
        <v>0.32674265451812801</v>
      </c>
      <c r="R485" s="395"/>
      <c r="S485" s="395">
        <v>0.37970276208186099</v>
      </c>
      <c r="T485" s="395">
        <v>0.27302220320268</v>
      </c>
      <c r="U485" s="395">
        <v>0.30918392447864401</v>
      </c>
      <c r="V485" s="395">
        <v>0.36937571771301098</v>
      </c>
      <c r="W485" s="395">
        <v>0.39478072168948902</v>
      </c>
      <c r="X485" s="395">
        <v>0.266249685188717</v>
      </c>
      <c r="Y485" s="395">
        <v>0.34020976110544299</v>
      </c>
      <c r="Z485" s="395">
        <v>0.30400053549655398</v>
      </c>
      <c r="AA485" s="395">
        <v>0.33547759238153402</v>
      </c>
      <c r="AB485" s="395">
        <v>0.35969712951662403</v>
      </c>
      <c r="AC485" s="395">
        <v>0.26934330288515401</v>
      </c>
      <c r="AD485" s="395">
        <v>0.21855432572942499</v>
      </c>
      <c r="AE485" s="395"/>
      <c r="AF485" s="395">
        <v>0.37349970285002598</v>
      </c>
      <c r="AG485" s="395">
        <v>0.35078317405695297</v>
      </c>
      <c r="AH485" s="395">
        <v>0.36072178163984397</v>
      </c>
      <c r="AI485" s="395">
        <v>0.27725416265598501</v>
      </c>
      <c r="AJ485" s="395">
        <v>0.25635426043924098</v>
      </c>
      <c r="AK485" s="395">
        <v>0.24930653881267001</v>
      </c>
      <c r="AL485" s="395"/>
      <c r="AM485" s="395">
        <v>0.324313669809904</v>
      </c>
      <c r="AN485" s="395">
        <v>0.33424803901795103</v>
      </c>
      <c r="AO485" s="395">
        <v>0.317588412262091</v>
      </c>
      <c r="AP485" s="395"/>
      <c r="AQ485" s="395">
        <v>0.30108653586172901</v>
      </c>
      <c r="AR485" s="395">
        <v>0.342610703132255</v>
      </c>
      <c r="AS485" s="395">
        <v>0.38759148695141299</v>
      </c>
    </row>
    <row r="486" spans="2:45" x14ac:dyDescent="0.25">
      <c r="B486" t="s">
        <v>265</v>
      </c>
      <c r="C486" s="395">
        <v>0.103956311080557</v>
      </c>
      <c r="D486" s="395">
        <v>9.7806038211095903E-2</v>
      </c>
      <c r="E486" s="395">
        <v>0.111190765972151</v>
      </c>
      <c r="F486" s="395"/>
      <c r="G486" s="395">
        <v>7.4143630615738004E-2</v>
      </c>
      <c r="H486" s="395">
        <v>7.8135790729699603E-2</v>
      </c>
      <c r="I486" s="395">
        <v>9.0241519853706598E-2</v>
      </c>
      <c r="J486" s="395">
        <v>8.9038586917043902E-2</v>
      </c>
      <c r="K486" s="395">
        <v>0.16438453391098301</v>
      </c>
      <c r="L486" s="395">
        <v>0.12769951730575499</v>
      </c>
      <c r="M486" s="395"/>
      <c r="N486" s="395">
        <v>8.3845729013493603E-2</v>
      </c>
      <c r="O486" s="395">
        <v>0.107546539973866</v>
      </c>
      <c r="P486" s="395">
        <v>0.100542776716097</v>
      </c>
      <c r="Q486" s="395">
        <v>0.12256959125922499</v>
      </c>
      <c r="R486" s="395"/>
      <c r="S486" s="395">
        <v>0.13056331750143901</v>
      </c>
      <c r="T486" s="395">
        <v>0.14792252202023301</v>
      </c>
      <c r="U486" s="395">
        <v>8.0240535414008801E-2</v>
      </c>
      <c r="V486" s="395">
        <v>0.120986195099649</v>
      </c>
      <c r="W486" s="395">
        <v>3.0132330781679401E-2</v>
      </c>
      <c r="X486" s="395">
        <v>6.3034198139751293E-2</v>
      </c>
      <c r="Y486" s="395">
        <v>8.6987655942800807E-2</v>
      </c>
      <c r="Z486" s="395">
        <v>0.12665919766446901</v>
      </c>
      <c r="AA486" s="395">
        <v>0.114802107808366</v>
      </c>
      <c r="AB486" s="395">
        <v>8.4607341031624594E-2</v>
      </c>
      <c r="AC486" s="395">
        <v>6.9502934801667499E-2</v>
      </c>
      <c r="AD486" s="395">
        <v>0.17654950104631101</v>
      </c>
      <c r="AE486" s="395"/>
      <c r="AF486" s="395">
        <v>0.11402701972365301</v>
      </c>
      <c r="AG486" s="395">
        <v>8.6106744475126507E-2</v>
      </c>
      <c r="AH486" s="395">
        <v>0.11653368323833101</v>
      </c>
      <c r="AI486" s="395">
        <v>0.13181420776288999</v>
      </c>
      <c r="AJ486" s="395">
        <v>0.10161853739092799</v>
      </c>
      <c r="AK486" s="395">
        <v>4.4210410609593201E-2</v>
      </c>
      <c r="AL486" s="395"/>
      <c r="AM486" s="395">
        <v>0.100381728753506</v>
      </c>
      <c r="AN486" s="395">
        <v>8.4970120281854897E-2</v>
      </c>
      <c r="AO486" s="395">
        <v>0.17724999549856299</v>
      </c>
      <c r="AP486" s="395"/>
      <c r="AQ486" s="395">
        <v>0.111826702726814</v>
      </c>
      <c r="AR486" s="395">
        <v>8.5454992008040298E-2</v>
      </c>
      <c r="AS486" s="395">
        <v>8.2714079818222805E-2</v>
      </c>
    </row>
    <row r="487" spans="2:45" x14ac:dyDescent="0.25">
      <c r="B487" t="s">
        <v>266</v>
      </c>
      <c r="C487" s="396">
        <v>1.98618178446585</v>
      </c>
      <c r="D487" s="396">
        <v>2.0359755569474598</v>
      </c>
      <c r="E487" s="396">
        <v>1.9396559037707599</v>
      </c>
      <c r="F487" s="396"/>
      <c r="G487" s="396">
        <v>2.0319673157351401</v>
      </c>
      <c r="H487" s="396">
        <v>1.9748182038278601</v>
      </c>
      <c r="I487" s="396">
        <v>2.1114699886330501</v>
      </c>
      <c r="J487" s="396">
        <v>2.0106348232449802</v>
      </c>
      <c r="K487" s="396">
        <v>2.0481899506846899</v>
      </c>
      <c r="L487" s="396">
        <v>1.8029681627316301</v>
      </c>
      <c r="M487" s="396"/>
      <c r="N487" s="396">
        <v>1.9520985820490799</v>
      </c>
      <c r="O487" s="396">
        <v>1.84430235868754</v>
      </c>
      <c r="P487" s="396">
        <v>2.0845178646331601</v>
      </c>
      <c r="Q487" s="396">
        <v>2.0755019860791202</v>
      </c>
      <c r="R487" s="396"/>
      <c r="S487" s="396">
        <v>2.1960373854978701</v>
      </c>
      <c r="T487" s="396">
        <v>1.93734463012018</v>
      </c>
      <c r="U487" s="396">
        <v>1.92804363343027</v>
      </c>
      <c r="V487" s="396">
        <v>2.1456261799085001</v>
      </c>
      <c r="W487" s="396">
        <v>1.92205541708053</v>
      </c>
      <c r="X487" s="396">
        <v>1.7738845980073701</v>
      </c>
      <c r="Y487" s="396">
        <v>1.8237928663460701</v>
      </c>
      <c r="Z487" s="396">
        <v>2.0955505977044302</v>
      </c>
      <c r="AA487" s="396">
        <v>2.0582742371795701</v>
      </c>
      <c r="AB487" s="396">
        <v>1.9763829697499</v>
      </c>
      <c r="AC487" s="396">
        <v>1.77797031104331</v>
      </c>
      <c r="AD487" s="396">
        <v>2.0825689690974301</v>
      </c>
      <c r="AE487" s="396"/>
      <c r="AF487" s="396">
        <v>2.1740696035737601</v>
      </c>
      <c r="AG487" s="396">
        <v>1.9577615572546001</v>
      </c>
      <c r="AH487" s="396">
        <v>2.0684650762123198</v>
      </c>
      <c r="AI487" s="396">
        <v>1.98379633168203</v>
      </c>
      <c r="AJ487" s="396">
        <v>1.8802297307297799</v>
      </c>
      <c r="AK487" s="396">
        <v>1.5032533180958501</v>
      </c>
      <c r="AL487" s="396"/>
      <c r="AM487" s="396">
        <v>1.9680639815248699</v>
      </c>
      <c r="AN487" s="396">
        <v>1.9548879544242399</v>
      </c>
      <c r="AO487" s="396">
        <v>2.1621412473925901</v>
      </c>
      <c r="AP487" s="396"/>
      <c r="AQ487" s="396">
        <v>1.93532816337578</v>
      </c>
      <c r="AR487" s="396">
        <v>1.98911054149816</v>
      </c>
      <c r="AS487" s="396">
        <v>1.93559018307606</v>
      </c>
    </row>
    <row r="488" spans="2:45" x14ac:dyDescent="0.25">
      <c r="B488" t="s">
        <v>267</v>
      </c>
      <c r="C488" s="396">
        <v>1.6509211375380199</v>
      </c>
      <c r="D488" s="396">
        <v>1.5565285066596</v>
      </c>
      <c r="E488" s="396">
        <v>1.75149183569586</v>
      </c>
      <c r="F488" s="396"/>
      <c r="G488" s="396">
        <v>1.49545920540388</v>
      </c>
      <c r="H488" s="396">
        <v>1.5225693826932001</v>
      </c>
      <c r="I488" s="396">
        <v>1.5767203521284401</v>
      </c>
      <c r="J488" s="396">
        <v>1.65403123078836</v>
      </c>
      <c r="K488" s="396">
        <v>1.8003278518610599</v>
      </c>
      <c r="L488" s="396">
        <v>1.8053627743746301</v>
      </c>
      <c r="M488" s="396"/>
      <c r="N488" s="396">
        <v>1.58821441812301</v>
      </c>
      <c r="O488" s="396">
        <v>1.80125097316628</v>
      </c>
      <c r="P488" s="396">
        <v>1.58423571097702</v>
      </c>
      <c r="Q488" s="396">
        <v>1.61250243616161</v>
      </c>
      <c r="R488" s="396"/>
      <c r="S488" s="396">
        <v>1.6313779729506599</v>
      </c>
      <c r="T488" s="396">
        <v>1.9542939212380099</v>
      </c>
      <c r="U488" s="396">
        <v>1.49411801795665</v>
      </c>
      <c r="V488" s="396">
        <v>1.58346101411645</v>
      </c>
      <c r="W488" s="396">
        <v>1.38164765954171</v>
      </c>
      <c r="X488" s="396">
        <v>1.43473104388179</v>
      </c>
      <c r="Y488" s="396">
        <v>1.8977243154551999</v>
      </c>
      <c r="Z488" s="396">
        <v>1.64499899149289</v>
      </c>
      <c r="AA488" s="396">
        <v>1.6866547491677699</v>
      </c>
      <c r="AB488" s="396">
        <v>1.5890900627237701</v>
      </c>
      <c r="AC488" s="396">
        <v>1.5897097184812099</v>
      </c>
      <c r="AD488" s="396">
        <v>1.7443191086669401</v>
      </c>
      <c r="AE488" s="396"/>
      <c r="AF488" s="396">
        <v>1.5083720310698701</v>
      </c>
      <c r="AG488" s="396">
        <v>1.6428927080851701</v>
      </c>
      <c r="AH488" s="396">
        <v>1.70742896299207</v>
      </c>
      <c r="AI488" s="396">
        <v>1.7508658800835699</v>
      </c>
      <c r="AJ488" s="396">
        <v>1.5495423190901301</v>
      </c>
      <c r="AK488" s="396">
        <v>1.6363579086200799</v>
      </c>
      <c r="AL488" s="396"/>
      <c r="AM488" s="396">
        <v>1.6562200023964999</v>
      </c>
      <c r="AN488" s="396">
        <v>1.5816048975138699</v>
      </c>
      <c r="AO488" s="396">
        <v>1.84092590215936</v>
      </c>
      <c r="AP488" s="396"/>
      <c r="AQ488" s="396">
        <v>1.73349958857022</v>
      </c>
      <c r="AR488" s="396">
        <v>1.5322635960861699</v>
      </c>
      <c r="AS488" s="396">
        <v>1.8001944521244999</v>
      </c>
    </row>
    <row r="489" spans="2:45" x14ac:dyDescent="0.25">
      <c r="C489" s="395"/>
      <c r="D489" s="395"/>
      <c r="E489" s="395"/>
      <c r="F489" s="395"/>
      <c r="G489" s="395"/>
      <c r="H489" s="395"/>
      <c r="I489" s="395"/>
      <c r="J489" s="395"/>
      <c r="K489" s="395"/>
      <c r="L489" s="395"/>
      <c r="M489" s="395"/>
      <c r="N489" s="395"/>
      <c r="O489" s="395"/>
      <c r="P489" s="395"/>
      <c r="Q489" s="395"/>
      <c r="R489" s="395"/>
      <c r="S489" s="395"/>
      <c r="T489" s="395"/>
      <c r="U489" s="395"/>
      <c r="V489" s="395"/>
      <c r="W489" s="395"/>
      <c r="X489" s="395"/>
      <c r="Y489" s="395"/>
      <c r="Z489" s="395"/>
      <c r="AA489" s="395"/>
      <c r="AB489" s="395"/>
      <c r="AC489" s="395"/>
      <c r="AD489" s="395"/>
      <c r="AE489" s="395"/>
      <c r="AF489" s="395"/>
      <c r="AG489" s="395"/>
      <c r="AH489" s="395"/>
      <c r="AI489" s="395"/>
      <c r="AJ489" s="395"/>
      <c r="AK489" s="395"/>
      <c r="AL489" s="395"/>
      <c r="AM489" s="395"/>
      <c r="AN489" s="395"/>
      <c r="AO489" s="395"/>
      <c r="AP489" s="395"/>
      <c r="AQ489" s="395"/>
      <c r="AR489" s="395"/>
      <c r="AS489" s="395"/>
    </row>
    <row r="490" spans="2:45" x14ac:dyDescent="0.25">
      <c r="B490" s="2" t="s">
        <v>296</v>
      </c>
      <c r="C490" s="395"/>
      <c r="D490" s="395"/>
      <c r="E490" s="395"/>
      <c r="F490" s="395"/>
      <c r="G490" s="395"/>
      <c r="H490" s="395"/>
      <c r="I490" s="395"/>
      <c r="J490" s="395"/>
      <c r="K490" s="395"/>
      <c r="L490" s="395"/>
      <c r="M490" s="395"/>
      <c r="N490" s="395"/>
      <c r="O490" s="395"/>
      <c r="P490" s="395"/>
      <c r="Q490" s="395"/>
      <c r="R490" s="395"/>
      <c r="S490" s="395"/>
      <c r="T490" s="395"/>
      <c r="U490" s="395"/>
      <c r="V490" s="395"/>
      <c r="W490" s="395"/>
      <c r="X490" s="395"/>
      <c r="Y490" s="395"/>
      <c r="Z490" s="395"/>
      <c r="AA490" s="395"/>
      <c r="AB490" s="395"/>
      <c r="AC490" s="395"/>
      <c r="AD490" s="395"/>
      <c r="AE490" s="395"/>
      <c r="AF490" s="395"/>
      <c r="AG490" s="395"/>
      <c r="AH490" s="395"/>
      <c r="AI490" s="395"/>
      <c r="AJ490" s="395"/>
      <c r="AK490" s="395"/>
      <c r="AL490" s="395"/>
      <c r="AM490" s="395"/>
      <c r="AN490" s="395"/>
      <c r="AO490" s="395"/>
      <c r="AP490" s="395"/>
      <c r="AQ490" s="395"/>
      <c r="AR490" s="395"/>
      <c r="AS490" s="395"/>
    </row>
    <row r="491" spans="2:45" x14ac:dyDescent="0.25">
      <c r="B491" s="394" t="s">
        <v>68</v>
      </c>
      <c r="C491" s="395"/>
      <c r="D491" s="395"/>
      <c r="E491" s="395"/>
      <c r="F491" s="395"/>
      <c r="G491" s="395"/>
      <c r="H491" s="395"/>
      <c r="I491" s="395"/>
      <c r="J491" s="395"/>
      <c r="K491" s="395"/>
      <c r="L491" s="395"/>
      <c r="M491" s="395"/>
      <c r="N491" s="395"/>
      <c r="O491" s="395"/>
      <c r="P491" s="395"/>
      <c r="Q491" s="395"/>
      <c r="R491" s="395"/>
      <c r="S491" s="395"/>
      <c r="T491" s="395"/>
      <c r="U491" s="395"/>
      <c r="V491" s="395"/>
      <c r="W491" s="395"/>
      <c r="X491" s="395"/>
      <c r="Y491" s="395"/>
      <c r="Z491" s="395"/>
      <c r="AA491" s="395"/>
      <c r="AB491" s="395"/>
      <c r="AC491" s="395"/>
      <c r="AD491" s="395"/>
      <c r="AE491" s="395"/>
      <c r="AF491" s="395"/>
      <c r="AG491" s="395"/>
      <c r="AH491" s="395"/>
      <c r="AI491" s="395"/>
      <c r="AJ491" s="395"/>
      <c r="AK491" s="395"/>
      <c r="AL491" s="395"/>
      <c r="AM491" s="395"/>
      <c r="AN491" s="395"/>
      <c r="AO491" s="395"/>
      <c r="AP491" s="395"/>
      <c r="AQ491" s="395"/>
      <c r="AR491" s="395"/>
      <c r="AS491" s="395"/>
    </row>
    <row r="492" spans="2:45" x14ac:dyDescent="0.25">
      <c r="B492" t="s">
        <v>270</v>
      </c>
      <c r="C492" s="395">
        <v>0.30234934415128401</v>
      </c>
      <c r="D492" s="395">
        <v>0.28859459932724402</v>
      </c>
      <c r="E492" s="395">
        <v>0.31557868571636399</v>
      </c>
      <c r="F492" s="395"/>
      <c r="G492" s="395">
        <v>0.284565767036008</v>
      </c>
      <c r="H492" s="395">
        <v>0.25440597493570899</v>
      </c>
      <c r="I492" s="395">
        <v>0.24729229845362499</v>
      </c>
      <c r="J492" s="395">
        <v>0.30718802015586</v>
      </c>
      <c r="K492" s="395">
        <v>0.34750726522171399</v>
      </c>
      <c r="L492" s="395">
        <v>0.36383380200979398</v>
      </c>
      <c r="M492" s="395"/>
      <c r="N492" s="395">
        <v>0.270340391095716</v>
      </c>
      <c r="O492" s="395">
        <v>0.27364016569122201</v>
      </c>
      <c r="P492" s="395">
        <v>0.28904394380145298</v>
      </c>
      <c r="Q492" s="395">
        <v>0.37905102563607401</v>
      </c>
      <c r="R492" s="395"/>
      <c r="S492" s="395">
        <v>0.33120190574029501</v>
      </c>
      <c r="T492" s="395">
        <v>0.32177525869093498</v>
      </c>
      <c r="U492" s="395">
        <v>0.37045302385666701</v>
      </c>
      <c r="V492" s="395">
        <v>0.322356584277395</v>
      </c>
      <c r="W492" s="395">
        <v>0.34434317604901898</v>
      </c>
      <c r="X492" s="395">
        <v>0.30260449346690299</v>
      </c>
      <c r="Y492" s="395">
        <v>0.27164448340063801</v>
      </c>
      <c r="Z492" s="395">
        <v>0.20095528861036599</v>
      </c>
      <c r="AA492" s="395">
        <v>0.31112272453821099</v>
      </c>
      <c r="AB492" s="395">
        <v>0.24850472076996499</v>
      </c>
      <c r="AC492" s="395">
        <v>0.18307212566519701</v>
      </c>
      <c r="AD492" s="395">
        <v>0.28192090204446202</v>
      </c>
      <c r="AE492" s="395"/>
      <c r="AF492" s="395">
        <v>0.223750150087169</v>
      </c>
      <c r="AG492" s="395">
        <v>0.27995613920079498</v>
      </c>
      <c r="AH492" s="395">
        <v>0.45127920404196298</v>
      </c>
      <c r="AI492" s="395">
        <v>0.33686645236954199</v>
      </c>
      <c r="AJ492" s="395">
        <v>0.275072864168658</v>
      </c>
      <c r="AK492" s="395">
        <v>0.25263197928669501</v>
      </c>
      <c r="AL492" s="395"/>
      <c r="AM492" s="395">
        <v>0.31203134166477903</v>
      </c>
      <c r="AN492" s="395">
        <v>0.27449060106853101</v>
      </c>
      <c r="AO492" s="395">
        <v>0.35779246725720498</v>
      </c>
      <c r="AP492" s="395"/>
      <c r="AQ492" s="395">
        <v>0.30389193884706001</v>
      </c>
      <c r="AR492" s="395">
        <v>0.31248101012714102</v>
      </c>
      <c r="AS492" s="395">
        <v>0.21113729443871099</v>
      </c>
    </row>
    <row r="493" spans="2:45" x14ac:dyDescent="0.25">
      <c r="B493" t="s">
        <v>261</v>
      </c>
      <c r="C493" s="395">
        <v>0.29260102091399198</v>
      </c>
      <c r="D493" s="395">
        <v>0.29566738062729397</v>
      </c>
      <c r="E493" s="395">
        <v>0.28717585517011501</v>
      </c>
      <c r="F493" s="395"/>
      <c r="G493" s="395">
        <v>0.228342778608568</v>
      </c>
      <c r="H493" s="395">
        <v>0.28281066453676201</v>
      </c>
      <c r="I493" s="395">
        <v>0.29011533362816999</v>
      </c>
      <c r="J493" s="395">
        <v>0.30660506920036501</v>
      </c>
      <c r="K493" s="395">
        <v>0.32201711785522502</v>
      </c>
      <c r="L493" s="395">
        <v>0.31449277443609103</v>
      </c>
      <c r="M493" s="395"/>
      <c r="N493" s="395">
        <v>0.33845863890449901</v>
      </c>
      <c r="O493" s="395">
        <v>0.35726158433381699</v>
      </c>
      <c r="P493" s="395">
        <v>0.266899816139262</v>
      </c>
      <c r="Q493" s="395">
        <v>0.19982944603326899</v>
      </c>
      <c r="R493" s="395"/>
      <c r="S493" s="395">
        <v>0.26570399447486898</v>
      </c>
      <c r="T493" s="395">
        <v>0.24789720499268</v>
      </c>
      <c r="U493" s="395">
        <v>0.27166826391573401</v>
      </c>
      <c r="V493" s="395">
        <v>0.28446436655993002</v>
      </c>
      <c r="W493" s="395">
        <v>0.30304660649519199</v>
      </c>
      <c r="X493" s="395">
        <v>0.27438318016427898</v>
      </c>
      <c r="Y493" s="395">
        <v>0.364391436919144</v>
      </c>
      <c r="Z493" s="395">
        <v>0.35888074254497798</v>
      </c>
      <c r="AA493" s="395">
        <v>0.25172709957415901</v>
      </c>
      <c r="AB493" s="395">
        <v>0.313883844265266</v>
      </c>
      <c r="AC493" s="395">
        <v>0.370482058653267</v>
      </c>
      <c r="AD493" s="395">
        <v>0.40178612535460301</v>
      </c>
      <c r="AE493" s="395"/>
      <c r="AF493" s="395">
        <v>0.29786847904890801</v>
      </c>
      <c r="AG493" s="395">
        <v>0.31027794209684201</v>
      </c>
      <c r="AH493" s="395">
        <v>0.21025833998871099</v>
      </c>
      <c r="AI493" s="395">
        <v>0.296018848213842</v>
      </c>
      <c r="AJ493" s="395">
        <v>0.30670626231320802</v>
      </c>
      <c r="AK493" s="395">
        <v>0.35424982315966602</v>
      </c>
      <c r="AL493" s="395"/>
      <c r="AM493" s="395">
        <v>0.30832573785057299</v>
      </c>
      <c r="AN493" s="395">
        <v>0.31495052524437001</v>
      </c>
      <c r="AO493" s="395">
        <v>0.17629385461540101</v>
      </c>
      <c r="AP493" s="395"/>
      <c r="AQ493" s="395">
        <v>0.31954906725857202</v>
      </c>
      <c r="AR493" s="395">
        <v>0.282199804635546</v>
      </c>
      <c r="AS493" s="395">
        <v>0.33943781882472401</v>
      </c>
    </row>
    <row r="494" spans="2:45" x14ac:dyDescent="0.25">
      <c r="B494" t="s">
        <v>262</v>
      </c>
      <c r="C494" s="395">
        <v>0.238960599796744</v>
      </c>
      <c r="D494" s="395">
        <v>0.25738834888749301</v>
      </c>
      <c r="E494" s="395">
        <v>0.22379116720130299</v>
      </c>
      <c r="F494" s="395"/>
      <c r="G494" s="395">
        <v>0.27581407333133801</v>
      </c>
      <c r="H494" s="395">
        <v>0.27844905883793097</v>
      </c>
      <c r="I494" s="395">
        <v>0.289034993725231</v>
      </c>
      <c r="J494" s="395">
        <v>0.22638285259024701</v>
      </c>
      <c r="K494" s="395">
        <v>0.16979664492256699</v>
      </c>
      <c r="L494" s="395">
        <v>0.19799590367616901</v>
      </c>
      <c r="M494" s="395"/>
      <c r="N494" s="395">
        <v>0.25761482723053403</v>
      </c>
      <c r="O494" s="395">
        <v>0.23045382816833099</v>
      </c>
      <c r="P494" s="395">
        <v>0.25796548239876099</v>
      </c>
      <c r="Q494" s="395">
        <v>0.214856565705142</v>
      </c>
      <c r="R494" s="395"/>
      <c r="S494" s="395">
        <v>0.26248024588350899</v>
      </c>
      <c r="T494" s="395">
        <v>0.212484157641701</v>
      </c>
      <c r="U494" s="395">
        <v>0.18882235820579599</v>
      </c>
      <c r="V494" s="395">
        <v>0.24612890567443099</v>
      </c>
      <c r="W494" s="395">
        <v>0.25058622918567303</v>
      </c>
      <c r="X494" s="395">
        <v>0.27395980782738899</v>
      </c>
      <c r="Y494" s="395">
        <v>0.239493542490436</v>
      </c>
      <c r="Z494" s="395">
        <v>0.16777062101710299</v>
      </c>
      <c r="AA494" s="395">
        <v>0.23970728867423</v>
      </c>
      <c r="AB494" s="395">
        <v>0.31048660520409899</v>
      </c>
      <c r="AC494" s="395">
        <v>0.29290805939366399</v>
      </c>
      <c r="AD494" s="395">
        <v>3.2686178366242297E-2</v>
      </c>
      <c r="AE494" s="395"/>
      <c r="AF494" s="395">
        <v>0.29196735942104601</v>
      </c>
      <c r="AG494" s="395">
        <v>0.25491549925684098</v>
      </c>
      <c r="AH494" s="395">
        <v>0.193377840159214</v>
      </c>
      <c r="AI494" s="395">
        <v>0.19535204424845101</v>
      </c>
      <c r="AJ494" s="395">
        <v>0.25327409712892102</v>
      </c>
      <c r="AK494" s="395">
        <v>0.20684802303770899</v>
      </c>
      <c r="AL494" s="395"/>
      <c r="AM494" s="395">
        <v>0.20665230399756701</v>
      </c>
      <c r="AN494" s="395">
        <v>0.26624685805005599</v>
      </c>
      <c r="AO494" s="395">
        <v>0.29121265328489898</v>
      </c>
      <c r="AP494" s="395"/>
      <c r="AQ494" s="395">
        <v>0.213141189367937</v>
      </c>
      <c r="AR494" s="395">
        <v>0.24823271237592801</v>
      </c>
      <c r="AS494" s="395">
        <v>0.31456151673143701</v>
      </c>
    </row>
    <row r="495" spans="2:45" x14ac:dyDescent="0.25">
      <c r="B495" t="s">
        <v>263</v>
      </c>
      <c r="C495" s="395">
        <v>8.8009583567951299E-2</v>
      </c>
      <c r="D495" s="395">
        <v>7.7482628331656603E-2</v>
      </c>
      <c r="E495" s="395">
        <v>9.7173864925439002E-2</v>
      </c>
      <c r="F495" s="395"/>
      <c r="G495" s="395">
        <v>0.14907022228125899</v>
      </c>
      <c r="H495" s="395">
        <v>0.122851307142592</v>
      </c>
      <c r="I495" s="395">
        <v>0.12589669676576901</v>
      </c>
      <c r="J495" s="395">
        <v>7.2487738688430406E-2</v>
      </c>
      <c r="K495" s="395">
        <v>4.7574013458269802E-2</v>
      </c>
      <c r="L495" s="395">
        <v>2.77488986856907E-2</v>
      </c>
      <c r="M495" s="395"/>
      <c r="N495" s="395">
        <v>6.8081971903642E-2</v>
      </c>
      <c r="O495" s="395">
        <v>5.1903118890870299E-2</v>
      </c>
      <c r="P495" s="395">
        <v>0.10949848693334301</v>
      </c>
      <c r="Q495" s="395">
        <v>0.121080953159034</v>
      </c>
      <c r="R495" s="395"/>
      <c r="S495" s="395">
        <v>6.0398298546151002E-2</v>
      </c>
      <c r="T495" s="395">
        <v>7.7894956391773101E-2</v>
      </c>
      <c r="U495" s="395">
        <v>8.7947998468588598E-2</v>
      </c>
      <c r="V495" s="395">
        <v>8.13073578178833E-2</v>
      </c>
      <c r="W495" s="395">
        <v>7.3747471267415696E-2</v>
      </c>
      <c r="X495" s="395">
        <v>9.8733184046099098E-2</v>
      </c>
      <c r="Y495" s="395">
        <v>7.4802245390305E-2</v>
      </c>
      <c r="Z495" s="395">
        <v>0.17252748923446901</v>
      </c>
      <c r="AA495" s="395">
        <v>0.13373746002242201</v>
      </c>
      <c r="AB495" s="395">
        <v>6.2534222916769799E-2</v>
      </c>
      <c r="AC495" s="395">
        <v>8.6310683979265695E-2</v>
      </c>
      <c r="AD495" s="395">
        <v>0.111275672681589</v>
      </c>
      <c r="AE495" s="395"/>
      <c r="AF495" s="395">
        <v>9.7220436828489395E-2</v>
      </c>
      <c r="AG495" s="395">
        <v>7.5789364828379294E-2</v>
      </c>
      <c r="AH495" s="395">
        <v>9.4238881310007502E-2</v>
      </c>
      <c r="AI495" s="395">
        <v>9.1491936089332995E-2</v>
      </c>
      <c r="AJ495" s="395">
        <v>7.2457859985650894E-2</v>
      </c>
      <c r="AK495" s="395">
        <v>0.116010224460266</v>
      </c>
      <c r="AL495" s="395"/>
      <c r="AM495" s="395">
        <v>7.4361464817698494E-2</v>
      </c>
      <c r="AN495" s="395">
        <v>9.2189333946063406E-2</v>
      </c>
      <c r="AO495" s="395">
        <v>7.5069122468871805E-2</v>
      </c>
      <c r="AP495" s="395"/>
      <c r="AQ495" s="395">
        <v>7.3406397562772105E-2</v>
      </c>
      <c r="AR495" s="395">
        <v>0.104800689187615</v>
      </c>
      <c r="AS495" s="395">
        <v>2.8447969063882601E-2</v>
      </c>
    </row>
    <row r="496" spans="2:45" x14ac:dyDescent="0.25">
      <c r="B496" t="s">
        <v>265</v>
      </c>
      <c r="C496" s="395">
        <v>7.8079451570028394E-2</v>
      </c>
      <c r="D496" s="395">
        <v>8.0867042826312699E-2</v>
      </c>
      <c r="E496" s="395">
        <v>7.6280426986779601E-2</v>
      </c>
      <c r="F496" s="395"/>
      <c r="G496" s="395">
        <v>6.2207158742826098E-2</v>
      </c>
      <c r="H496" s="395">
        <v>6.1482994547006301E-2</v>
      </c>
      <c r="I496" s="395">
        <v>4.7660677427204798E-2</v>
      </c>
      <c r="J496" s="395">
        <v>8.7336319365097795E-2</v>
      </c>
      <c r="K496" s="395">
        <v>0.11310495854222399</v>
      </c>
      <c r="L496" s="395">
        <v>9.5928621192254704E-2</v>
      </c>
      <c r="M496" s="395"/>
      <c r="N496" s="395">
        <v>6.5504170865609307E-2</v>
      </c>
      <c r="O496" s="395">
        <v>8.6741302915759599E-2</v>
      </c>
      <c r="P496" s="395">
        <v>7.6592270727180806E-2</v>
      </c>
      <c r="Q496" s="395">
        <v>8.5182009466480996E-2</v>
      </c>
      <c r="R496" s="395"/>
      <c r="S496" s="395">
        <v>8.0215555355175897E-2</v>
      </c>
      <c r="T496" s="395">
        <v>0.13994842228291099</v>
      </c>
      <c r="U496" s="395">
        <v>8.1108355553214107E-2</v>
      </c>
      <c r="V496" s="395">
        <v>6.5742785670361098E-2</v>
      </c>
      <c r="W496" s="395">
        <v>2.8276517002700601E-2</v>
      </c>
      <c r="X496" s="395">
        <v>5.0319334495330298E-2</v>
      </c>
      <c r="Y496" s="395">
        <v>4.96682917994773E-2</v>
      </c>
      <c r="Z496" s="395">
        <v>9.9865858593083903E-2</v>
      </c>
      <c r="AA496" s="395">
        <v>6.3705427190978395E-2</v>
      </c>
      <c r="AB496" s="395">
        <v>6.4590606843900195E-2</v>
      </c>
      <c r="AC496" s="395">
        <v>6.7227072308605695E-2</v>
      </c>
      <c r="AD496" s="395">
        <v>0.17233112155310301</v>
      </c>
      <c r="AE496" s="395"/>
      <c r="AF496" s="395">
        <v>8.9193574614387205E-2</v>
      </c>
      <c r="AG496" s="395">
        <v>7.9061054617142704E-2</v>
      </c>
      <c r="AH496" s="395">
        <v>5.0845734500104503E-2</v>
      </c>
      <c r="AI496" s="395">
        <v>8.0270719078831806E-2</v>
      </c>
      <c r="AJ496" s="395">
        <v>9.2488916403560897E-2</v>
      </c>
      <c r="AK496" s="395">
        <v>7.0259950055664599E-2</v>
      </c>
      <c r="AL496" s="395"/>
      <c r="AM496" s="395">
        <v>9.8629151669383006E-2</v>
      </c>
      <c r="AN496" s="395">
        <v>5.2122681690979798E-2</v>
      </c>
      <c r="AO496" s="395">
        <v>9.9631902373623293E-2</v>
      </c>
      <c r="AP496" s="395"/>
      <c r="AQ496" s="395">
        <v>9.0011406963659293E-2</v>
      </c>
      <c r="AR496" s="395">
        <v>5.22857836737688E-2</v>
      </c>
      <c r="AS496" s="395">
        <v>0.10641540094124501</v>
      </c>
    </row>
    <row r="497" spans="2:45" x14ac:dyDescent="0.25">
      <c r="B497" t="s">
        <v>266</v>
      </c>
      <c r="C497" s="396">
        <v>1.3468687774914501</v>
      </c>
      <c r="D497" s="396">
        <v>1.3663601347025001</v>
      </c>
      <c r="E497" s="396">
        <v>1.3314014922961499</v>
      </c>
      <c r="F497" s="396"/>
      <c r="G497" s="396">
        <v>1.47601022708633</v>
      </c>
      <c r="H497" s="396">
        <v>1.4541946818284199</v>
      </c>
      <c r="I497" s="396">
        <v>1.43651812108476</v>
      </c>
      <c r="J497" s="396">
        <v>1.3261792679065401</v>
      </c>
      <c r="K497" s="396">
        <v>1.25675228224407</v>
      </c>
      <c r="L497" s="396">
        <v>1.1774457626145201</v>
      </c>
      <c r="M497" s="396"/>
      <c r="N497" s="396">
        <v>1.3199508925389301</v>
      </c>
      <c r="O497" s="396">
        <v>1.3208438090061301</v>
      </c>
      <c r="P497" s="396">
        <v>1.4176953246455399</v>
      </c>
      <c r="Q497" s="396">
        <v>1.33351347478658</v>
      </c>
      <c r="R497" s="396"/>
      <c r="S497" s="396">
        <v>1.29272160330104</v>
      </c>
      <c r="T497" s="396">
        <v>1.4663440785830399</v>
      </c>
      <c r="U497" s="396">
        <v>1.2375903979459499</v>
      </c>
      <c r="V497" s="396">
        <v>1.2836153940438799</v>
      </c>
      <c r="W497" s="396">
        <v>1.1385675466795899</v>
      </c>
      <c r="X497" s="396">
        <v>1.3197796859386699</v>
      </c>
      <c r="Y497" s="396">
        <v>1.26645842526884</v>
      </c>
      <c r="Z497" s="396">
        <v>1.6114678866549299</v>
      </c>
      <c r="AA497" s="396">
        <v>1.3871757657538</v>
      </c>
      <c r="AB497" s="396">
        <v>1.3808221507993701</v>
      </c>
      <c r="AC497" s="396">
        <v>1.48413851861282</v>
      </c>
      <c r="AD497" s="396">
        <v>1.4903099863442699</v>
      </c>
      <c r="AE497" s="396"/>
      <c r="AF497" s="396">
        <v>1.53023880683402</v>
      </c>
      <c r="AG497" s="396">
        <v>1.36372125356423</v>
      </c>
      <c r="AH497" s="396">
        <v>1.08311360223758</v>
      </c>
      <c r="AI497" s="396">
        <v>1.28228162129407</v>
      </c>
      <c r="AJ497" s="396">
        <v>1.40058370214225</v>
      </c>
      <c r="AK497" s="396">
        <v>1.39701634283854</v>
      </c>
      <c r="AL497" s="396"/>
      <c r="AM497" s="396">
        <v>1.33923134697633</v>
      </c>
      <c r="AN497" s="396">
        <v>1.33250296994659</v>
      </c>
      <c r="AO497" s="396">
        <v>1.38245413808631</v>
      </c>
      <c r="AP497" s="396"/>
      <c r="AQ497" s="396">
        <v>1.3260962665374001</v>
      </c>
      <c r="AR497" s="396">
        <v>1.30221043164533</v>
      </c>
      <c r="AS497" s="396">
        <v>1.47956636324423</v>
      </c>
    </row>
    <row r="498" spans="2:45" x14ac:dyDescent="0.25">
      <c r="B498" t="s">
        <v>267</v>
      </c>
      <c r="C498" s="396">
        <v>1.47721525948151</v>
      </c>
      <c r="D498" s="396">
        <v>1.4524372550657201</v>
      </c>
      <c r="E498" s="396">
        <v>1.50774784570274</v>
      </c>
      <c r="F498" s="396"/>
      <c r="G498" s="396">
        <v>1.50065841053371</v>
      </c>
      <c r="H498" s="396">
        <v>1.3792871624301799</v>
      </c>
      <c r="I498" s="396">
        <v>1.28587608301029</v>
      </c>
      <c r="J498" s="396">
        <v>1.5120501999143301</v>
      </c>
      <c r="K498" s="396">
        <v>1.67147730539427</v>
      </c>
      <c r="L498" s="396">
        <v>1.5118611110248299</v>
      </c>
      <c r="M498" s="396"/>
      <c r="N498" s="396">
        <v>1.2922381372699201</v>
      </c>
      <c r="O498" s="396">
        <v>1.3948020692305001</v>
      </c>
      <c r="P498" s="396">
        <v>1.5067131222577399</v>
      </c>
      <c r="Q498" s="396">
        <v>1.7405728043167099</v>
      </c>
      <c r="R498" s="396"/>
      <c r="S498" s="396">
        <v>1.4820403313013299</v>
      </c>
      <c r="T498" s="396">
        <v>1.9019870356733</v>
      </c>
      <c r="U498" s="396">
        <v>1.6046515227540601</v>
      </c>
      <c r="V498" s="396">
        <v>1.4207483937821901</v>
      </c>
      <c r="W498" s="396">
        <v>1.14128136374066</v>
      </c>
      <c r="X498" s="396">
        <v>1.3369671914133301</v>
      </c>
      <c r="Y498" s="396">
        <v>1.2013787759502199</v>
      </c>
      <c r="Z498" s="396">
        <v>1.6233290079301801</v>
      </c>
      <c r="AA498" s="396">
        <v>1.5230697127314501</v>
      </c>
      <c r="AB498" s="396">
        <v>1.26024457546698</v>
      </c>
      <c r="AC498" s="396">
        <v>1.2157139958797401</v>
      </c>
      <c r="AD498" s="396">
        <v>2.13929551515294</v>
      </c>
      <c r="AE498" s="396"/>
      <c r="AF498" s="396">
        <v>1.4331793548831999</v>
      </c>
      <c r="AG498" s="396">
        <v>1.4222065690277399</v>
      </c>
      <c r="AH498" s="396">
        <v>1.4822643922345999</v>
      </c>
      <c r="AI498" s="396">
        <v>1.54913628725677</v>
      </c>
      <c r="AJ498" s="396">
        <v>1.5037820927479499</v>
      </c>
      <c r="AK498" s="396">
        <v>1.42079070764017</v>
      </c>
      <c r="AL498" s="396"/>
      <c r="AM498" s="396">
        <v>1.5925056432892799</v>
      </c>
      <c r="AN498" s="396">
        <v>1.2710384372617101</v>
      </c>
      <c r="AO498" s="396">
        <v>1.7151493600776</v>
      </c>
      <c r="AP498" s="396"/>
      <c r="AQ498" s="396">
        <v>1.5192456080196099</v>
      </c>
      <c r="AR498" s="396">
        <v>1.3632636029938601</v>
      </c>
      <c r="AS498" s="396">
        <v>1.4063095534027801</v>
      </c>
    </row>
    <row r="499" spans="2:45" x14ac:dyDescent="0.25">
      <c r="C499" s="395"/>
      <c r="D499" s="395"/>
      <c r="E499" s="395"/>
      <c r="F499" s="395"/>
      <c r="G499" s="395"/>
      <c r="H499" s="395"/>
      <c r="I499" s="395"/>
      <c r="J499" s="395"/>
      <c r="K499" s="395"/>
      <c r="L499" s="395"/>
      <c r="M499" s="395"/>
      <c r="N499" s="395"/>
      <c r="O499" s="395"/>
      <c r="P499" s="395"/>
      <c r="Q499" s="395"/>
      <c r="R499" s="395"/>
      <c r="S499" s="395"/>
      <c r="T499" s="395"/>
      <c r="U499" s="395"/>
      <c r="V499" s="395"/>
      <c r="W499" s="395"/>
      <c r="X499" s="395"/>
      <c r="Y499" s="395"/>
      <c r="Z499" s="395"/>
      <c r="AA499" s="395"/>
      <c r="AB499" s="395"/>
      <c r="AC499" s="395"/>
      <c r="AD499" s="395"/>
      <c r="AE499" s="395"/>
      <c r="AF499" s="395"/>
      <c r="AG499" s="395"/>
      <c r="AH499" s="395"/>
      <c r="AI499" s="395"/>
      <c r="AJ499" s="395"/>
      <c r="AK499" s="395"/>
      <c r="AL499" s="395"/>
      <c r="AM499" s="395"/>
      <c r="AN499" s="395"/>
      <c r="AO499" s="395"/>
      <c r="AP499" s="395"/>
      <c r="AQ499" s="395"/>
      <c r="AR499" s="395"/>
      <c r="AS499" s="395"/>
    </row>
    <row r="500" spans="2:45" x14ac:dyDescent="0.25">
      <c r="B500" s="2" t="s">
        <v>297</v>
      </c>
      <c r="C500" s="395"/>
      <c r="D500" s="395"/>
      <c r="E500" s="395"/>
      <c r="F500" s="395"/>
      <c r="G500" s="395"/>
      <c r="H500" s="395"/>
      <c r="I500" s="395"/>
      <c r="J500" s="395"/>
      <c r="K500" s="395"/>
      <c r="L500" s="395"/>
      <c r="M500" s="395"/>
      <c r="N500" s="395"/>
      <c r="O500" s="395"/>
      <c r="P500" s="395"/>
      <c r="Q500" s="395"/>
      <c r="R500" s="395"/>
      <c r="S500" s="395"/>
      <c r="T500" s="395"/>
      <c r="U500" s="395"/>
      <c r="V500" s="395"/>
      <c r="W500" s="395"/>
      <c r="X500" s="395"/>
      <c r="Y500" s="395"/>
      <c r="Z500" s="395"/>
      <c r="AA500" s="395"/>
      <c r="AB500" s="395"/>
      <c r="AC500" s="395"/>
      <c r="AD500" s="395"/>
      <c r="AE500" s="395"/>
      <c r="AF500" s="395"/>
      <c r="AG500" s="395"/>
      <c r="AH500" s="395"/>
      <c r="AI500" s="395"/>
      <c r="AJ500" s="395"/>
      <c r="AK500" s="395"/>
      <c r="AL500" s="395"/>
      <c r="AM500" s="395"/>
      <c r="AN500" s="395"/>
      <c r="AO500" s="395"/>
      <c r="AP500" s="395"/>
      <c r="AQ500" s="395"/>
      <c r="AR500" s="395"/>
      <c r="AS500" s="395"/>
    </row>
    <row r="501" spans="2:45" x14ac:dyDescent="0.25">
      <c r="B501" s="394" t="s">
        <v>68</v>
      </c>
      <c r="C501" s="395"/>
      <c r="D501" s="395"/>
      <c r="E501" s="395"/>
      <c r="F501" s="395"/>
      <c r="G501" s="395"/>
      <c r="H501" s="395"/>
      <c r="I501" s="395"/>
      <c r="J501" s="395"/>
      <c r="K501" s="395"/>
      <c r="L501" s="395"/>
      <c r="M501" s="395"/>
      <c r="N501" s="395"/>
      <c r="O501" s="395"/>
      <c r="P501" s="395"/>
      <c r="Q501" s="395"/>
      <c r="R501" s="395"/>
      <c r="S501" s="395"/>
      <c r="T501" s="395"/>
      <c r="U501" s="395"/>
      <c r="V501" s="395"/>
      <c r="W501" s="395"/>
      <c r="X501" s="395"/>
      <c r="Y501" s="395"/>
      <c r="Z501" s="395"/>
      <c r="AA501" s="395"/>
      <c r="AB501" s="395"/>
      <c r="AC501" s="395"/>
      <c r="AD501" s="395"/>
      <c r="AE501" s="395"/>
      <c r="AF501" s="395"/>
      <c r="AG501" s="395"/>
      <c r="AH501" s="395"/>
      <c r="AI501" s="395"/>
      <c r="AJ501" s="395"/>
      <c r="AK501" s="395"/>
      <c r="AL501" s="395"/>
      <c r="AM501" s="395"/>
      <c r="AN501" s="395"/>
      <c r="AO501" s="395"/>
      <c r="AP501" s="395"/>
      <c r="AQ501" s="395"/>
      <c r="AR501" s="395"/>
      <c r="AS501" s="395"/>
    </row>
    <row r="502" spans="2:45" x14ac:dyDescent="0.25">
      <c r="B502" t="s">
        <v>270</v>
      </c>
      <c r="C502" s="395">
        <v>0.25150714509713501</v>
      </c>
      <c r="D502" s="395">
        <v>0.27210884014647302</v>
      </c>
      <c r="E502" s="395">
        <v>0.23012324862184899</v>
      </c>
      <c r="F502" s="395"/>
      <c r="G502" s="395">
        <v>0.317019151873913</v>
      </c>
      <c r="H502" s="395">
        <v>0.37168451976066702</v>
      </c>
      <c r="I502" s="395">
        <v>0.29679424769392099</v>
      </c>
      <c r="J502" s="395">
        <v>0.201605460509623</v>
      </c>
      <c r="K502" s="395">
        <v>0.21139882660731699</v>
      </c>
      <c r="L502" s="395">
        <v>0.139777915166894</v>
      </c>
      <c r="M502" s="395"/>
      <c r="N502" s="395">
        <v>0.27554075145460999</v>
      </c>
      <c r="O502" s="395">
        <v>0.22948333703474899</v>
      </c>
      <c r="P502" s="395">
        <v>0.27604358142311503</v>
      </c>
      <c r="Q502" s="395">
        <v>0.222636337035166</v>
      </c>
      <c r="R502" s="395"/>
      <c r="S502" s="395">
        <v>0.360033364818516</v>
      </c>
      <c r="T502" s="395">
        <v>0.185656147532377</v>
      </c>
      <c r="U502" s="395">
        <v>0.157092407027767</v>
      </c>
      <c r="V502" s="395">
        <v>0.20516010793914899</v>
      </c>
      <c r="W502" s="395">
        <v>0.238560722354726</v>
      </c>
      <c r="X502" s="395">
        <v>0.24791145320020699</v>
      </c>
      <c r="Y502" s="395">
        <v>0.21415631520088199</v>
      </c>
      <c r="Z502" s="395">
        <v>0.32463325969588003</v>
      </c>
      <c r="AA502" s="395">
        <v>0.32343853448953103</v>
      </c>
      <c r="AB502" s="395">
        <v>0.235867707305918</v>
      </c>
      <c r="AC502" s="395">
        <v>0.256884164946241</v>
      </c>
      <c r="AD502" s="395">
        <v>0.24157761229466701</v>
      </c>
      <c r="AE502" s="395"/>
      <c r="AF502" s="395">
        <v>0.44364335228598401</v>
      </c>
      <c r="AG502" s="395">
        <v>0.24886741031552601</v>
      </c>
      <c r="AH502" s="395">
        <v>0.18410001733017201</v>
      </c>
      <c r="AI502" s="395">
        <v>0.20348947093598599</v>
      </c>
      <c r="AJ502" s="395">
        <v>0.15113019990677501</v>
      </c>
      <c r="AK502" s="395">
        <v>0.11681150666870201</v>
      </c>
      <c r="AL502" s="395"/>
      <c r="AM502" s="395">
        <v>0.213065925643764</v>
      </c>
      <c r="AN502" s="395">
        <v>0.29776363511356702</v>
      </c>
      <c r="AO502" s="395">
        <v>0.21638570947614499</v>
      </c>
      <c r="AP502" s="395"/>
      <c r="AQ502" s="395">
        <v>0.19721340063863499</v>
      </c>
      <c r="AR502" s="395">
        <v>0.31691235107235699</v>
      </c>
      <c r="AS502" s="395">
        <v>0.28424812429517698</v>
      </c>
    </row>
    <row r="503" spans="2:45" x14ac:dyDescent="0.25">
      <c r="B503" t="s">
        <v>261</v>
      </c>
      <c r="C503" s="395">
        <v>0.24936494360553599</v>
      </c>
      <c r="D503" s="395">
        <v>0.24286960040022601</v>
      </c>
      <c r="E503" s="395">
        <v>0.25487933905569299</v>
      </c>
      <c r="F503" s="395"/>
      <c r="G503" s="395">
        <v>0.29647579436601601</v>
      </c>
      <c r="H503" s="395">
        <v>0.241437505866995</v>
      </c>
      <c r="I503" s="395">
        <v>0.26744642585161299</v>
      </c>
      <c r="J503" s="395">
        <v>0.29003775297391099</v>
      </c>
      <c r="K503" s="395">
        <v>0.234840547047235</v>
      </c>
      <c r="L503" s="395">
        <v>0.18687939074774201</v>
      </c>
      <c r="M503" s="395"/>
      <c r="N503" s="395">
        <v>0.25955340054445802</v>
      </c>
      <c r="O503" s="395">
        <v>0.21482968742676301</v>
      </c>
      <c r="P503" s="395">
        <v>0.27008502005257101</v>
      </c>
      <c r="Q503" s="395">
        <v>0.25999174117145701</v>
      </c>
      <c r="R503" s="395"/>
      <c r="S503" s="395">
        <v>0.30154153929074401</v>
      </c>
      <c r="T503" s="395">
        <v>0.21949719660751801</v>
      </c>
      <c r="U503" s="395">
        <v>0.26699655297776098</v>
      </c>
      <c r="V503" s="395">
        <v>0.20586564871545401</v>
      </c>
      <c r="W503" s="395">
        <v>0.26100156288742399</v>
      </c>
      <c r="X503" s="395">
        <v>0.22246831468539299</v>
      </c>
      <c r="Y503" s="395">
        <v>0.21883466625610501</v>
      </c>
      <c r="Z503" s="395">
        <v>0.17575087108701401</v>
      </c>
      <c r="AA503" s="395">
        <v>0.297567172237299</v>
      </c>
      <c r="AB503" s="395">
        <v>0.241238970852031</v>
      </c>
      <c r="AC503" s="395">
        <v>0.29994941377157602</v>
      </c>
      <c r="AD503" s="395">
        <v>0.21853236930439901</v>
      </c>
      <c r="AE503" s="395"/>
      <c r="AF503" s="395">
        <v>0.26408647023606202</v>
      </c>
      <c r="AG503" s="395">
        <v>0.25401424721744498</v>
      </c>
      <c r="AH503" s="395">
        <v>0.338773233428801</v>
      </c>
      <c r="AI503" s="395">
        <v>0.21269719638569901</v>
      </c>
      <c r="AJ503" s="395">
        <v>0.18588466315316801</v>
      </c>
      <c r="AK503" s="395">
        <v>0.18884977194675701</v>
      </c>
      <c r="AL503" s="395"/>
      <c r="AM503" s="395">
        <v>0.239011922159444</v>
      </c>
      <c r="AN503" s="395">
        <v>0.24701855341232001</v>
      </c>
      <c r="AO503" s="395">
        <v>0.24864729168661701</v>
      </c>
      <c r="AP503" s="395"/>
      <c r="AQ503" s="395">
        <v>0.23415098376848301</v>
      </c>
      <c r="AR503" s="395">
        <v>0.23449695653358299</v>
      </c>
      <c r="AS503" s="395">
        <v>0.24568394811717001</v>
      </c>
    </row>
    <row r="504" spans="2:45" x14ac:dyDescent="0.25">
      <c r="B504" t="s">
        <v>262</v>
      </c>
      <c r="C504" s="395">
        <v>0.222098292771921</v>
      </c>
      <c r="D504" s="395">
        <v>0.20963909601807801</v>
      </c>
      <c r="E504" s="395">
        <v>0.23308459865949699</v>
      </c>
      <c r="F504" s="395"/>
      <c r="G504" s="395">
        <v>0.15897980857763</v>
      </c>
      <c r="H504" s="395">
        <v>0.17219888111208001</v>
      </c>
      <c r="I504" s="395">
        <v>0.221414832055636</v>
      </c>
      <c r="J504" s="395">
        <v>0.25221687884261901</v>
      </c>
      <c r="K504" s="395">
        <v>0.21444318516292701</v>
      </c>
      <c r="L504" s="395">
        <v>0.28646327647801501</v>
      </c>
      <c r="M504" s="395"/>
      <c r="N504" s="395">
        <v>0.202255823279653</v>
      </c>
      <c r="O504" s="395">
        <v>0.26276841105371102</v>
      </c>
      <c r="P504" s="395">
        <v>0.20244311538151299</v>
      </c>
      <c r="Q504" s="395">
        <v>0.222081433037356</v>
      </c>
      <c r="R504" s="395"/>
      <c r="S504" s="395">
        <v>0.13823995849541901</v>
      </c>
      <c r="T504" s="395">
        <v>0.25298955541520102</v>
      </c>
      <c r="U504" s="395">
        <v>0.198791134539229</v>
      </c>
      <c r="V504" s="395">
        <v>0.27161544869665999</v>
      </c>
      <c r="W504" s="395">
        <v>0.19008177782282901</v>
      </c>
      <c r="X504" s="395">
        <v>0.250621511571616</v>
      </c>
      <c r="Y504" s="395">
        <v>0.31968985274859002</v>
      </c>
      <c r="Z504" s="395">
        <v>0.219798006419931</v>
      </c>
      <c r="AA504" s="395">
        <v>0.190937402786893</v>
      </c>
      <c r="AB504" s="395">
        <v>0.21393100410920299</v>
      </c>
      <c r="AC504" s="395">
        <v>0.181217805208228</v>
      </c>
      <c r="AD504" s="395">
        <v>0.32757821137662302</v>
      </c>
      <c r="AE504" s="395"/>
      <c r="AF504" s="395">
        <v>0.119569545370155</v>
      </c>
      <c r="AG504" s="395">
        <v>0.242848418333727</v>
      </c>
      <c r="AH504" s="395">
        <v>0.25783458195327502</v>
      </c>
      <c r="AI504" s="395">
        <v>0.21686138770708999</v>
      </c>
      <c r="AJ504" s="395">
        <v>0.25003974322949402</v>
      </c>
      <c r="AK504" s="395">
        <v>0.34254631999089202</v>
      </c>
      <c r="AL504" s="395"/>
      <c r="AM504" s="395">
        <v>0.25800599091466803</v>
      </c>
      <c r="AN504" s="395">
        <v>0.196938672294283</v>
      </c>
      <c r="AO504" s="395">
        <v>0.20562995328914299</v>
      </c>
      <c r="AP504" s="395"/>
      <c r="AQ504" s="395">
        <v>0.23769646094571201</v>
      </c>
      <c r="AR504" s="395">
        <v>0.200548155478117</v>
      </c>
      <c r="AS504" s="395">
        <v>0.26923362523554401</v>
      </c>
    </row>
    <row r="505" spans="2:45" x14ac:dyDescent="0.25">
      <c r="B505" t="s">
        <v>263</v>
      </c>
      <c r="C505" s="395">
        <v>0.18474177526818999</v>
      </c>
      <c r="D505" s="395">
        <v>0.18050510023434199</v>
      </c>
      <c r="E505" s="395">
        <v>0.191062624943555</v>
      </c>
      <c r="F505" s="395"/>
      <c r="G505" s="395">
        <v>0.17358654685504701</v>
      </c>
      <c r="H505" s="395">
        <v>0.170993904483039</v>
      </c>
      <c r="I505" s="395">
        <v>0.14897247636272601</v>
      </c>
      <c r="J505" s="395">
        <v>0.15524504029546299</v>
      </c>
      <c r="K505" s="395">
        <v>0.21448282208118</v>
      </c>
      <c r="L505" s="395">
        <v>0.23616420624480899</v>
      </c>
      <c r="M505" s="395"/>
      <c r="N505" s="395">
        <v>0.20353598416145899</v>
      </c>
      <c r="O505" s="395">
        <v>0.18287337415844801</v>
      </c>
      <c r="P505" s="395">
        <v>0.17384301484921599</v>
      </c>
      <c r="Q505" s="395">
        <v>0.175303572869906</v>
      </c>
      <c r="R505" s="395"/>
      <c r="S505" s="395">
        <v>0.11923407917533101</v>
      </c>
      <c r="T505" s="395">
        <v>0.224438825476725</v>
      </c>
      <c r="U505" s="395">
        <v>0.25796723713970499</v>
      </c>
      <c r="V505" s="395">
        <v>0.188788037148269</v>
      </c>
      <c r="W505" s="395">
        <v>0.26697929664833697</v>
      </c>
      <c r="X505" s="395">
        <v>0.175558952193867</v>
      </c>
      <c r="Y505" s="395">
        <v>0.17245064070097799</v>
      </c>
      <c r="Z505" s="395">
        <v>0.20175246833354199</v>
      </c>
      <c r="AA505" s="395">
        <v>0.109005896827769</v>
      </c>
      <c r="AB505" s="395">
        <v>0.23348379108668901</v>
      </c>
      <c r="AC505" s="395">
        <v>0.17209858963505101</v>
      </c>
      <c r="AD505" s="395">
        <v>0.11207274148572501</v>
      </c>
      <c r="AE505" s="395"/>
      <c r="AF505" s="395">
        <v>0.123844209245905</v>
      </c>
      <c r="AG505" s="395">
        <v>0.16040654390002401</v>
      </c>
      <c r="AH505" s="395">
        <v>0.14520659730122601</v>
      </c>
      <c r="AI505" s="395">
        <v>0.22893423813507699</v>
      </c>
      <c r="AJ505" s="395">
        <v>0.29389622335879401</v>
      </c>
      <c r="AK505" s="395">
        <v>0.26583376699984201</v>
      </c>
      <c r="AL505" s="395"/>
      <c r="AM505" s="395">
        <v>0.18501563465077001</v>
      </c>
      <c r="AN505" s="395">
        <v>0.18880965039551401</v>
      </c>
      <c r="AO505" s="395">
        <v>0.18365004799252399</v>
      </c>
      <c r="AP505" s="395"/>
      <c r="AQ505" s="395">
        <v>0.220711181615207</v>
      </c>
      <c r="AR505" s="395">
        <v>0.17578081166752499</v>
      </c>
      <c r="AS505" s="395">
        <v>9.4981707404537999E-2</v>
      </c>
    </row>
    <row r="506" spans="2:45" x14ac:dyDescent="0.25">
      <c r="B506" t="s">
        <v>265</v>
      </c>
      <c r="C506" s="395">
        <v>9.2287843257218893E-2</v>
      </c>
      <c r="D506" s="395">
        <v>9.4877363200881706E-2</v>
      </c>
      <c r="E506" s="395">
        <v>9.0850188719406505E-2</v>
      </c>
      <c r="F506" s="395"/>
      <c r="G506" s="395">
        <v>5.3938698327394598E-2</v>
      </c>
      <c r="H506" s="395">
        <v>4.3685188777219601E-2</v>
      </c>
      <c r="I506" s="395">
        <v>6.5372018036104401E-2</v>
      </c>
      <c r="J506" s="395">
        <v>0.100894867378384</v>
      </c>
      <c r="K506" s="395">
        <v>0.12483461910134</v>
      </c>
      <c r="L506" s="395">
        <v>0.15071521136254001</v>
      </c>
      <c r="M506" s="395"/>
      <c r="N506" s="395">
        <v>5.9114040559819503E-2</v>
      </c>
      <c r="O506" s="395">
        <v>0.11004519032632901</v>
      </c>
      <c r="P506" s="395">
        <v>7.7585268293584697E-2</v>
      </c>
      <c r="Q506" s="395">
        <v>0.119986915886116</v>
      </c>
      <c r="R506" s="395"/>
      <c r="S506" s="395">
        <v>8.0951058219989894E-2</v>
      </c>
      <c r="T506" s="395">
        <v>0.117418274968179</v>
      </c>
      <c r="U506" s="395">
        <v>0.119152668315539</v>
      </c>
      <c r="V506" s="395">
        <v>0.12857075750046901</v>
      </c>
      <c r="W506" s="395">
        <v>4.3376640286684302E-2</v>
      </c>
      <c r="X506" s="395">
        <v>0.10343976834891599</v>
      </c>
      <c r="Y506" s="395">
        <v>7.4868525093445604E-2</v>
      </c>
      <c r="Z506" s="395">
        <v>7.8065394463632698E-2</v>
      </c>
      <c r="AA506" s="395">
        <v>7.9050993658506902E-2</v>
      </c>
      <c r="AB506" s="395">
        <v>7.5478526646160199E-2</v>
      </c>
      <c r="AC506" s="395">
        <v>8.9850026438904204E-2</v>
      </c>
      <c r="AD506" s="395">
        <v>0.100239065538587</v>
      </c>
      <c r="AE506" s="395"/>
      <c r="AF506" s="395">
        <v>4.8856422861894198E-2</v>
      </c>
      <c r="AG506" s="395">
        <v>9.3863380233277699E-2</v>
      </c>
      <c r="AH506" s="395">
        <v>7.4085569986527003E-2</v>
      </c>
      <c r="AI506" s="395">
        <v>0.138017706836148</v>
      </c>
      <c r="AJ506" s="395">
        <v>0.119049170351769</v>
      </c>
      <c r="AK506" s="395">
        <v>8.5958634393806702E-2</v>
      </c>
      <c r="AL506" s="395"/>
      <c r="AM506" s="395">
        <v>0.104900526631354</v>
      </c>
      <c r="AN506" s="395">
        <v>6.94694887843154E-2</v>
      </c>
      <c r="AO506" s="395">
        <v>0.14568699755557099</v>
      </c>
      <c r="AP506" s="395"/>
      <c r="AQ506" s="395">
        <v>0.110227973031962</v>
      </c>
      <c r="AR506" s="395">
        <v>7.2261725248417896E-2</v>
      </c>
      <c r="AS506" s="395">
        <v>0.105852594947571</v>
      </c>
    </row>
    <row r="507" spans="2:45" x14ac:dyDescent="0.25">
      <c r="B507" t="s">
        <v>266</v>
      </c>
      <c r="C507" s="396">
        <v>1.6169382279828199</v>
      </c>
      <c r="D507" s="396">
        <v>1.58317254594293</v>
      </c>
      <c r="E507" s="396">
        <v>1.6576371660829801</v>
      </c>
      <c r="F507" s="396"/>
      <c r="G507" s="396">
        <v>1.3509498453959901</v>
      </c>
      <c r="H507" s="396">
        <v>1.27355773664915</v>
      </c>
      <c r="I507" s="396">
        <v>1.41868159119548</v>
      </c>
      <c r="J507" s="396">
        <v>1.66378610105907</v>
      </c>
      <c r="K507" s="396">
        <v>1.8065138600219901</v>
      </c>
      <c r="L507" s="396">
        <v>2.0711594078883602</v>
      </c>
      <c r="M507" s="396"/>
      <c r="N507" s="396">
        <v>1.5111291618274201</v>
      </c>
      <c r="O507" s="396">
        <v>1.7291673933148499</v>
      </c>
      <c r="P507" s="396">
        <v>1.5068413685375801</v>
      </c>
      <c r="Q507" s="396">
        <v>1.71001298940035</v>
      </c>
      <c r="R507" s="396"/>
      <c r="S507" s="396">
        <v>1.2595279266875301</v>
      </c>
      <c r="T507" s="396">
        <v>1.8684658837408099</v>
      </c>
      <c r="U507" s="396">
        <v>1.9150912067374899</v>
      </c>
      <c r="V507" s="396">
        <v>1.82974368755545</v>
      </c>
      <c r="W507" s="396">
        <v>1.61560956962483</v>
      </c>
      <c r="X507" s="396">
        <v>1.66414726780589</v>
      </c>
      <c r="Y507" s="396">
        <v>1.6750403942300001</v>
      </c>
      <c r="Z507" s="396">
        <v>1.5328658667820301</v>
      </c>
      <c r="AA507" s="396">
        <v>1.32266364292842</v>
      </c>
      <c r="AB507" s="396">
        <v>1.67146645891514</v>
      </c>
      <c r="AC507" s="396">
        <v>1.5380808988487999</v>
      </c>
      <c r="AD507" s="396">
        <v>1.6108632786691599</v>
      </c>
      <c r="AE507" s="396"/>
      <c r="AF507" s="396">
        <v>1.0701838801616601</v>
      </c>
      <c r="AG507" s="396">
        <v>1.59638423651808</v>
      </c>
      <c r="AH507" s="396">
        <v>1.58640446918513</v>
      </c>
      <c r="AI507" s="396">
        <v>1.8852935135497</v>
      </c>
      <c r="AJ507" s="396">
        <v>2.0438495010956101</v>
      </c>
      <c r="AK507" s="396">
        <v>2.01527825050329</v>
      </c>
      <c r="AL507" s="396"/>
      <c r="AM507" s="396">
        <v>1.7296729144665099</v>
      </c>
      <c r="AN507" s="396">
        <v>1.4852028043246901</v>
      </c>
      <c r="AO507" s="396">
        <v>1.7936053324647601</v>
      </c>
      <c r="AP507" s="396"/>
      <c r="AQ507" s="396">
        <v>1.8125893426333799</v>
      </c>
      <c r="AR507" s="396">
        <v>1.4519826034860599</v>
      </c>
      <c r="AS507" s="396">
        <v>1.49250670059216</v>
      </c>
    </row>
    <row r="508" spans="2:45" x14ac:dyDescent="0.25">
      <c r="B508" t="s">
        <v>267</v>
      </c>
      <c r="C508" s="396">
        <v>1.66420627775473</v>
      </c>
      <c r="D508" s="396">
        <v>1.7210583112753299</v>
      </c>
      <c r="E508" s="396">
        <v>1.61582305292633</v>
      </c>
      <c r="F508" s="396"/>
      <c r="G508" s="396">
        <v>1.54365373695592</v>
      </c>
      <c r="H508" s="396">
        <v>1.5551813702083399</v>
      </c>
      <c r="I508" s="396">
        <v>1.5361892802503101</v>
      </c>
      <c r="J508" s="396">
        <v>1.5513700250098099</v>
      </c>
      <c r="K508" s="396">
        <v>1.7693689817823099</v>
      </c>
      <c r="L508" s="396">
        <v>1.5874760248353601</v>
      </c>
      <c r="M508" s="396"/>
      <c r="N508" s="396">
        <v>1.5685232015389601</v>
      </c>
      <c r="O508" s="396">
        <v>1.68896288126745</v>
      </c>
      <c r="P508" s="396">
        <v>1.62261351395523</v>
      </c>
      <c r="Q508" s="396">
        <v>1.7285826428476101</v>
      </c>
      <c r="R508" s="396"/>
      <c r="S508" s="396">
        <v>1.6481030936877601</v>
      </c>
      <c r="T508" s="396">
        <v>1.65116332781165</v>
      </c>
      <c r="U508" s="396">
        <v>1.6432755324733099</v>
      </c>
      <c r="V508" s="396">
        <v>1.7196976877814401</v>
      </c>
      <c r="W508" s="396">
        <v>1.52951679723936</v>
      </c>
      <c r="X508" s="396">
        <v>1.7096309953013</v>
      </c>
      <c r="Y508" s="396">
        <v>1.46003637747058</v>
      </c>
      <c r="Z508" s="396">
        <v>1.81433574908234</v>
      </c>
      <c r="AA508" s="396">
        <v>1.5720378946338001</v>
      </c>
      <c r="AB508" s="396">
        <v>1.6313659507260501</v>
      </c>
      <c r="AC508" s="396">
        <v>1.6785278231976499</v>
      </c>
      <c r="AD508" s="396">
        <v>1.59799258204286</v>
      </c>
      <c r="AE508" s="396"/>
      <c r="AF508" s="396">
        <v>1.5006922131826601</v>
      </c>
      <c r="AG508" s="396">
        <v>1.6280717349926399</v>
      </c>
      <c r="AH508" s="396">
        <v>1.35475322037927</v>
      </c>
      <c r="AI508" s="396">
        <v>1.80404779399881</v>
      </c>
      <c r="AJ508" s="396">
        <v>1.5728744474126499</v>
      </c>
      <c r="AK508" s="396">
        <v>1.2859424633913901</v>
      </c>
      <c r="AL508" s="396"/>
      <c r="AM508" s="396">
        <v>1.6266897034601799</v>
      </c>
      <c r="AN508" s="396">
        <v>1.64362101137367</v>
      </c>
      <c r="AO508" s="396">
        <v>1.85469840364647</v>
      </c>
      <c r="AP508" s="396"/>
      <c r="AQ508" s="396">
        <v>1.6547581059076999</v>
      </c>
      <c r="AR508" s="396">
        <v>1.67168620601801</v>
      </c>
      <c r="AS508" s="396">
        <v>1.69047677165024</v>
      </c>
    </row>
    <row r="509" spans="2:45" x14ac:dyDescent="0.25">
      <c r="C509" s="395"/>
      <c r="D509" s="395"/>
      <c r="E509" s="395"/>
      <c r="F509" s="395"/>
      <c r="G509" s="395"/>
      <c r="H509" s="395"/>
      <c r="I509" s="395"/>
      <c r="J509" s="395"/>
      <c r="K509" s="395"/>
      <c r="L509" s="395"/>
      <c r="M509" s="395"/>
      <c r="N509" s="395"/>
      <c r="O509" s="395"/>
      <c r="P509" s="395"/>
      <c r="Q509" s="395"/>
      <c r="R509" s="395"/>
      <c r="S509" s="395"/>
      <c r="T509" s="395"/>
      <c r="U509" s="395"/>
      <c r="V509" s="395"/>
      <c r="W509" s="395"/>
      <c r="X509" s="395"/>
      <c r="Y509" s="395"/>
      <c r="Z509" s="395"/>
      <c r="AA509" s="395"/>
      <c r="AB509" s="395"/>
      <c r="AC509" s="395"/>
      <c r="AD509" s="395"/>
      <c r="AE509" s="395"/>
      <c r="AF509" s="395"/>
      <c r="AG509" s="395"/>
      <c r="AH509" s="395"/>
      <c r="AI509" s="395"/>
      <c r="AJ509" s="395"/>
      <c r="AK509" s="395"/>
      <c r="AL509" s="395"/>
      <c r="AM509" s="395"/>
      <c r="AN509" s="395"/>
      <c r="AO509" s="395"/>
      <c r="AP509" s="395"/>
      <c r="AQ509" s="395"/>
      <c r="AR509" s="395"/>
      <c r="AS509" s="395"/>
    </row>
    <row r="510" spans="2:45" x14ac:dyDescent="0.25">
      <c r="B510" s="2" t="s">
        <v>298</v>
      </c>
      <c r="C510" s="395"/>
      <c r="D510" s="395"/>
      <c r="E510" s="395"/>
      <c r="F510" s="395"/>
      <c r="G510" s="395"/>
      <c r="H510" s="395"/>
      <c r="I510" s="395"/>
      <c r="J510" s="395"/>
      <c r="K510" s="395"/>
      <c r="L510" s="395"/>
      <c r="M510" s="395"/>
      <c r="N510" s="395"/>
      <c r="O510" s="395"/>
      <c r="P510" s="395"/>
      <c r="Q510" s="395"/>
      <c r="R510" s="395"/>
      <c r="S510" s="395"/>
      <c r="T510" s="395"/>
      <c r="U510" s="395"/>
      <c r="V510" s="395"/>
      <c r="W510" s="395"/>
      <c r="X510" s="395"/>
      <c r="Y510" s="395"/>
      <c r="Z510" s="395"/>
      <c r="AA510" s="395"/>
      <c r="AB510" s="395"/>
      <c r="AC510" s="395"/>
      <c r="AD510" s="395"/>
      <c r="AE510" s="395"/>
      <c r="AF510" s="395"/>
      <c r="AG510" s="395"/>
      <c r="AH510" s="395"/>
      <c r="AI510" s="395"/>
      <c r="AJ510" s="395"/>
      <c r="AK510" s="395"/>
      <c r="AL510" s="395"/>
      <c r="AM510" s="395"/>
      <c r="AN510" s="395"/>
      <c r="AO510" s="395"/>
      <c r="AP510" s="395"/>
      <c r="AQ510" s="395"/>
      <c r="AR510" s="395"/>
      <c r="AS510" s="395"/>
    </row>
    <row r="511" spans="2:45" x14ac:dyDescent="0.25">
      <c r="B511" s="394" t="s">
        <v>68</v>
      </c>
      <c r="C511" s="395"/>
      <c r="D511" s="395"/>
      <c r="E511" s="395"/>
      <c r="F511" s="395"/>
      <c r="G511" s="395"/>
      <c r="H511" s="395"/>
      <c r="I511" s="395"/>
      <c r="J511" s="395"/>
      <c r="K511" s="395"/>
      <c r="L511" s="395"/>
      <c r="M511" s="395"/>
      <c r="N511" s="395"/>
      <c r="O511" s="395"/>
      <c r="P511" s="395"/>
      <c r="Q511" s="395"/>
      <c r="R511" s="395"/>
      <c r="S511" s="395"/>
      <c r="T511" s="395"/>
      <c r="U511" s="395"/>
      <c r="V511" s="395"/>
      <c r="W511" s="395"/>
      <c r="X511" s="395"/>
      <c r="Y511" s="395"/>
      <c r="Z511" s="395"/>
      <c r="AA511" s="395"/>
      <c r="AB511" s="395"/>
      <c r="AC511" s="395"/>
      <c r="AD511" s="395"/>
      <c r="AE511" s="395"/>
      <c r="AF511" s="395"/>
      <c r="AG511" s="395"/>
      <c r="AH511" s="395"/>
      <c r="AI511" s="395"/>
      <c r="AJ511" s="395"/>
      <c r="AK511" s="395"/>
      <c r="AL511" s="395"/>
      <c r="AM511" s="395"/>
      <c r="AN511" s="395"/>
      <c r="AO511" s="395"/>
      <c r="AP511" s="395"/>
      <c r="AQ511" s="395"/>
      <c r="AR511" s="395"/>
      <c r="AS511" s="395"/>
    </row>
    <row r="512" spans="2:45" x14ac:dyDescent="0.25">
      <c r="B512" t="s">
        <v>270</v>
      </c>
      <c r="C512" s="395">
        <v>0.26659996088103</v>
      </c>
      <c r="D512" s="395">
        <v>0.287385339906361</v>
      </c>
      <c r="E512" s="395">
        <v>0.24767153810203499</v>
      </c>
      <c r="F512" s="395"/>
      <c r="G512" s="395">
        <v>0.22692412434915499</v>
      </c>
      <c r="H512" s="395">
        <v>0.20914032658627099</v>
      </c>
      <c r="I512" s="395">
        <v>0.29613952174733199</v>
      </c>
      <c r="J512" s="395">
        <v>0.300211273668061</v>
      </c>
      <c r="K512" s="395">
        <v>0.26634575150902201</v>
      </c>
      <c r="L512" s="395">
        <v>0.28945303057106497</v>
      </c>
      <c r="M512" s="395"/>
      <c r="N512" s="395">
        <v>0.27044229758466298</v>
      </c>
      <c r="O512" s="395">
        <v>0.26962479746451001</v>
      </c>
      <c r="P512" s="395">
        <v>0.27892729194677401</v>
      </c>
      <c r="Q512" s="395">
        <v>0.249123735800585</v>
      </c>
      <c r="R512" s="395"/>
      <c r="S512" s="395">
        <v>0.153019464819559</v>
      </c>
      <c r="T512" s="395">
        <v>0.26881436530779601</v>
      </c>
      <c r="U512" s="395">
        <v>0.31802865241004602</v>
      </c>
      <c r="V512" s="395">
        <v>0.33846752727954699</v>
      </c>
      <c r="W512" s="395">
        <v>0.25711451141178399</v>
      </c>
      <c r="X512" s="395">
        <v>0.28293515250870099</v>
      </c>
      <c r="Y512" s="395">
        <v>0.25094963942801601</v>
      </c>
      <c r="Z512" s="395">
        <v>0.30361079053510998</v>
      </c>
      <c r="AA512" s="395">
        <v>0.178826832742007</v>
      </c>
      <c r="AB512" s="395">
        <v>0.35547891484412197</v>
      </c>
      <c r="AC512" s="395">
        <v>0.34499259992423098</v>
      </c>
      <c r="AD512" s="395">
        <v>0.33598563749018301</v>
      </c>
      <c r="AE512" s="395"/>
      <c r="AF512" s="395">
        <v>0.19549528505519601</v>
      </c>
      <c r="AG512" s="395">
        <v>0.28190305720082898</v>
      </c>
      <c r="AH512" s="395">
        <v>0.19038248444271599</v>
      </c>
      <c r="AI512" s="395">
        <v>0.26951039764053197</v>
      </c>
      <c r="AJ512" s="395">
        <v>0.41999169910378598</v>
      </c>
      <c r="AK512" s="395">
        <v>0.33229700586542898</v>
      </c>
      <c r="AL512" s="395"/>
      <c r="AM512" s="395">
        <v>0.28968133264221502</v>
      </c>
      <c r="AN512" s="395">
        <v>0.24950528949934</v>
      </c>
      <c r="AO512" s="395">
        <v>0.26877421421417802</v>
      </c>
      <c r="AP512" s="395"/>
      <c r="AQ512" s="395">
        <v>0.30170779200582598</v>
      </c>
      <c r="AR512" s="395">
        <v>0.21114358490920501</v>
      </c>
      <c r="AS512" s="395">
        <v>0.29538437853777599</v>
      </c>
    </row>
    <row r="513" spans="2:45" x14ac:dyDescent="0.25">
      <c r="B513" t="s">
        <v>261</v>
      </c>
      <c r="C513" s="395">
        <v>0.172233536346625</v>
      </c>
      <c r="D513" s="395">
        <v>0.154699502881533</v>
      </c>
      <c r="E513" s="395">
        <v>0.18923566228268701</v>
      </c>
      <c r="F513" s="395"/>
      <c r="G513" s="395">
        <v>0.27586310160098898</v>
      </c>
      <c r="H513" s="395">
        <v>0.20051484206384099</v>
      </c>
      <c r="I513" s="395">
        <v>0.20051287321866901</v>
      </c>
      <c r="J513" s="395">
        <v>0.14206656659311401</v>
      </c>
      <c r="K513" s="395">
        <v>0.121621849519868</v>
      </c>
      <c r="L513" s="395">
        <v>0.11534770981763599</v>
      </c>
      <c r="M513" s="395"/>
      <c r="N513" s="395">
        <v>0.14023593368662199</v>
      </c>
      <c r="O513" s="395">
        <v>0.13287651135905501</v>
      </c>
      <c r="P513" s="395">
        <v>0.19533934586947499</v>
      </c>
      <c r="Q513" s="395">
        <v>0.22158068165897399</v>
      </c>
      <c r="R513" s="395"/>
      <c r="S513" s="395">
        <v>0.171229732692118</v>
      </c>
      <c r="T513" s="395">
        <v>0.200329466203232</v>
      </c>
      <c r="U513" s="395">
        <v>0.1477020687934</v>
      </c>
      <c r="V513" s="395">
        <v>0.19332434449194899</v>
      </c>
      <c r="W513" s="395">
        <v>0.192792714032329</v>
      </c>
      <c r="X513" s="395">
        <v>0.140560595064989</v>
      </c>
      <c r="Y513" s="395">
        <v>0.17813945155605501</v>
      </c>
      <c r="Z513" s="395">
        <v>0.242001365813098</v>
      </c>
      <c r="AA513" s="395">
        <v>0.22778818665748399</v>
      </c>
      <c r="AB513" s="395">
        <v>0.138163501861404</v>
      </c>
      <c r="AC513" s="395">
        <v>6.2064812750040201E-2</v>
      </c>
      <c r="AD513" s="395">
        <v>7.1389777419171199E-2</v>
      </c>
      <c r="AE513" s="395"/>
      <c r="AF513" s="395">
        <v>0.18045614413250599</v>
      </c>
      <c r="AG513" s="395">
        <v>0.166413070186714</v>
      </c>
      <c r="AH513" s="395">
        <v>0.19223892419458499</v>
      </c>
      <c r="AI513" s="395">
        <v>0.18049253960866199</v>
      </c>
      <c r="AJ513" s="395">
        <v>0.15340361998631299</v>
      </c>
      <c r="AK513" s="395">
        <v>0.13298674492210999</v>
      </c>
      <c r="AL513" s="395"/>
      <c r="AM513" s="395">
        <v>0.172969903829782</v>
      </c>
      <c r="AN513" s="395">
        <v>0.16520810490834101</v>
      </c>
      <c r="AO513" s="395">
        <v>0.19693713103178301</v>
      </c>
      <c r="AP513" s="395"/>
      <c r="AQ513" s="395">
        <v>0.14762284273852999</v>
      </c>
      <c r="AR513" s="395">
        <v>0.19500869116601399</v>
      </c>
      <c r="AS513" s="395">
        <v>0.107976900129522</v>
      </c>
    </row>
    <row r="514" spans="2:45" x14ac:dyDescent="0.25">
      <c r="B514" t="s">
        <v>262</v>
      </c>
      <c r="C514" s="395">
        <v>0.210082308627909</v>
      </c>
      <c r="D514" s="395">
        <v>0.21682140754190199</v>
      </c>
      <c r="E514" s="395">
        <v>0.205985159438245</v>
      </c>
      <c r="F514" s="395"/>
      <c r="G514" s="395">
        <v>0.22626146519190299</v>
      </c>
      <c r="H514" s="395">
        <v>0.24608593822068101</v>
      </c>
      <c r="I514" s="395">
        <v>0.224231549225027</v>
      </c>
      <c r="J514" s="395">
        <v>0.207534224559112</v>
      </c>
      <c r="K514" s="395">
        <v>0.203294965098681</v>
      </c>
      <c r="L514" s="395">
        <v>0.16495643339300201</v>
      </c>
      <c r="M514" s="395"/>
      <c r="N514" s="395">
        <v>0.21962783819592599</v>
      </c>
      <c r="O514" s="395">
        <v>0.18385060707401499</v>
      </c>
      <c r="P514" s="395">
        <v>0.23851091193795901</v>
      </c>
      <c r="Q514" s="395">
        <v>0.20541691391455399</v>
      </c>
      <c r="R514" s="395"/>
      <c r="S514" s="395">
        <v>0.255391151878263</v>
      </c>
      <c r="T514" s="395">
        <v>0.18591247190076601</v>
      </c>
      <c r="U514" s="395">
        <v>0.249130116885598</v>
      </c>
      <c r="V514" s="395">
        <v>0.16459538789251199</v>
      </c>
      <c r="W514" s="395">
        <v>0.313876781163829</v>
      </c>
      <c r="X514" s="395">
        <v>0.15357151446294801</v>
      </c>
      <c r="Y514" s="395">
        <v>0.196135104740984</v>
      </c>
      <c r="Z514" s="395">
        <v>0.20739958002193901</v>
      </c>
      <c r="AA514" s="395">
        <v>0.20654550412831901</v>
      </c>
      <c r="AB514" s="395">
        <v>0.216264538793559</v>
      </c>
      <c r="AC514" s="395">
        <v>0.16677526343080001</v>
      </c>
      <c r="AD514" s="395">
        <v>0.17312179425285101</v>
      </c>
      <c r="AE514" s="395"/>
      <c r="AF514" s="395">
        <v>0.247148018835461</v>
      </c>
      <c r="AG514" s="395">
        <v>0.19430191417787801</v>
      </c>
      <c r="AH514" s="395">
        <v>0.26010863122640698</v>
      </c>
      <c r="AI514" s="395">
        <v>0.204468351990203</v>
      </c>
      <c r="AJ514" s="395">
        <v>0.13308947518247699</v>
      </c>
      <c r="AK514" s="395">
        <v>0.19437850575669099</v>
      </c>
      <c r="AL514" s="395"/>
      <c r="AM514" s="395">
        <v>0.19772596463974901</v>
      </c>
      <c r="AN514" s="395">
        <v>0.225662652313985</v>
      </c>
      <c r="AO514" s="395">
        <v>0.14801199316642499</v>
      </c>
      <c r="AP514" s="395"/>
      <c r="AQ514" s="395">
        <v>0.21903630099520999</v>
      </c>
      <c r="AR514" s="395">
        <v>0.23691664048236299</v>
      </c>
      <c r="AS514" s="395">
        <v>0.107659884752536</v>
      </c>
    </row>
    <row r="515" spans="2:45" x14ac:dyDescent="0.25">
      <c r="B515" t="s">
        <v>263</v>
      </c>
      <c r="C515" s="395">
        <v>0.26734365473830701</v>
      </c>
      <c r="D515" s="395">
        <v>0.26832420791017703</v>
      </c>
      <c r="E515" s="395">
        <v>0.26166430869404</v>
      </c>
      <c r="F515" s="395"/>
      <c r="G515" s="395">
        <v>0.218515130858187</v>
      </c>
      <c r="H515" s="395">
        <v>0.26642249355877901</v>
      </c>
      <c r="I515" s="395">
        <v>0.20952314908387501</v>
      </c>
      <c r="J515" s="395">
        <v>0.28467416738580198</v>
      </c>
      <c r="K515" s="395">
        <v>0.295616663694449</v>
      </c>
      <c r="L515" s="395">
        <v>0.314358974300667</v>
      </c>
      <c r="M515" s="395"/>
      <c r="N515" s="395">
        <v>0.28934068692188197</v>
      </c>
      <c r="O515" s="395">
        <v>0.33199161371054298</v>
      </c>
      <c r="P515" s="395">
        <v>0.22424960372184299</v>
      </c>
      <c r="Q515" s="395">
        <v>0.21874763011770601</v>
      </c>
      <c r="R515" s="395"/>
      <c r="S515" s="395">
        <v>0.29746338990531002</v>
      </c>
      <c r="T515" s="395">
        <v>0.24045974154876101</v>
      </c>
      <c r="U515" s="395">
        <v>0.205024544480161</v>
      </c>
      <c r="V515" s="395">
        <v>0.209718507411119</v>
      </c>
      <c r="W515" s="395">
        <v>0.22111587010807399</v>
      </c>
      <c r="X515" s="395">
        <v>0.343735287045354</v>
      </c>
      <c r="Y515" s="395">
        <v>0.31351579106053601</v>
      </c>
      <c r="Z515" s="395">
        <v>0.19506030927096599</v>
      </c>
      <c r="AA515" s="395">
        <v>0.27262817097977599</v>
      </c>
      <c r="AB515" s="395">
        <v>0.237943431663381</v>
      </c>
      <c r="AC515" s="395">
        <v>0.35897456186555798</v>
      </c>
      <c r="AD515" s="395">
        <v>0.34781110676931398</v>
      </c>
      <c r="AE515" s="395"/>
      <c r="AF515" s="395">
        <v>0.28183316536090702</v>
      </c>
      <c r="AG515" s="395">
        <v>0.28508910488786898</v>
      </c>
      <c r="AH515" s="395">
        <v>0.276916391893751</v>
      </c>
      <c r="AI515" s="395">
        <v>0.23320415736932201</v>
      </c>
      <c r="AJ515" s="395">
        <v>0.23016580625649699</v>
      </c>
      <c r="AK515" s="395">
        <v>0.28289083533341502</v>
      </c>
      <c r="AL515" s="395"/>
      <c r="AM515" s="395">
        <v>0.27068249247682402</v>
      </c>
      <c r="AN515" s="395">
        <v>0.28332314916012502</v>
      </c>
      <c r="AO515" s="395">
        <v>0.22080906244217</v>
      </c>
      <c r="AP515" s="395"/>
      <c r="AQ515" s="395">
        <v>0.257016695640432</v>
      </c>
      <c r="AR515" s="395">
        <v>0.26694073318123102</v>
      </c>
      <c r="AS515" s="395">
        <v>0.30192903574658903</v>
      </c>
    </row>
    <row r="516" spans="2:45" x14ac:dyDescent="0.25">
      <c r="B516" t="s">
        <v>265</v>
      </c>
      <c r="C516" s="395">
        <v>8.3740539406129202E-2</v>
      </c>
      <c r="D516" s="395">
        <v>7.2769541760026701E-2</v>
      </c>
      <c r="E516" s="395">
        <v>9.5443331482992597E-2</v>
      </c>
      <c r="F516" s="395"/>
      <c r="G516" s="395">
        <v>5.24361779997667E-2</v>
      </c>
      <c r="H516" s="395">
        <v>7.7836399570426706E-2</v>
      </c>
      <c r="I516" s="395">
        <v>6.9592906725096798E-2</v>
      </c>
      <c r="J516" s="395">
        <v>6.5513767793911007E-2</v>
      </c>
      <c r="K516" s="395">
        <v>0.113120770177979</v>
      </c>
      <c r="L516" s="395">
        <v>0.115883851917631</v>
      </c>
      <c r="M516" s="395"/>
      <c r="N516" s="395">
        <v>8.0353243610906094E-2</v>
      </c>
      <c r="O516" s="395">
        <v>8.1656470391877997E-2</v>
      </c>
      <c r="P516" s="395">
        <v>6.2972846523949494E-2</v>
      </c>
      <c r="Q516" s="395">
        <v>0.10513103850818099</v>
      </c>
      <c r="R516" s="395"/>
      <c r="S516" s="395">
        <v>0.122896260704751</v>
      </c>
      <c r="T516" s="395">
        <v>0.10448395503944601</v>
      </c>
      <c r="U516" s="395">
        <v>8.0114617430795204E-2</v>
      </c>
      <c r="V516" s="395">
        <v>9.3894232924872603E-2</v>
      </c>
      <c r="W516" s="395">
        <v>1.51001232839838E-2</v>
      </c>
      <c r="X516" s="395">
        <v>7.9197450918008297E-2</v>
      </c>
      <c r="Y516" s="395">
        <v>6.1260013214409499E-2</v>
      </c>
      <c r="Z516" s="395">
        <v>5.1927954358886801E-2</v>
      </c>
      <c r="AA516" s="395">
        <v>0.114211305492415</v>
      </c>
      <c r="AB516" s="395">
        <v>5.21496128375337E-2</v>
      </c>
      <c r="AC516" s="395">
        <v>6.7192762029370606E-2</v>
      </c>
      <c r="AD516" s="395">
        <v>7.1691684068480296E-2</v>
      </c>
      <c r="AE516" s="395"/>
      <c r="AF516" s="395">
        <v>9.5067386615930394E-2</v>
      </c>
      <c r="AG516" s="395">
        <v>7.2292853546710195E-2</v>
      </c>
      <c r="AH516" s="395">
        <v>8.0353568242542195E-2</v>
      </c>
      <c r="AI516" s="395">
        <v>0.11232455339128</v>
      </c>
      <c r="AJ516" s="395">
        <v>6.3349399470926798E-2</v>
      </c>
      <c r="AK516" s="395">
        <v>5.74469081223557E-2</v>
      </c>
      <c r="AL516" s="395"/>
      <c r="AM516" s="395">
        <v>6.8940306411430702E-2</v>
      </c>
      <c r="AN516" s="395">
        <v>7.6300804118208304E-2</v>
      </c>
      <c r="AO516" s="395">
        <v>0.16546759914544401</v>
      </c>
      <c r="AP516" s="395"/>
      <c r="AQ516" s="395">
        <v>7.4616368620002593E-2</v>
      </c>
      <c r="AR516" s="395">
        <v>8.9990350261187194E-2</v>
      </c>
      <c r="AS516" s="395">
        <v>0.187049800833578</v>
      </c>
    </row>
    <row r="517" spans="2:45" x14ac:dyDescent="0.25">
      <c r="B517" t="s">
        <v>266</v>
      </c>
      <c r="C517" s="396">
        <v>1.7293912754418801</v>
      </c>
      <c r="D517" s="396">
        <v>1.68439310873598</v>
      </c>
      <c r="E517" s="396">
        <v>1.7679722331732699</v>
      </c>
      <c r="F517" s="396"/>
      <c r="G517" s="396">
        <v>1.59367613655842</v>
      </c>
      <c r="H517" s="396">
        <v>1.8032997974632501</v>
      </c>
      <c r="I517" s="396">
        <v>1.5559170458207401</v>
      </c>
      <c r="J517" s="396">
        <v>1.6732125890443901</v>
      </c>
      <c r="K517" s="396">
        <v>1.8675448515124999</v>
      </c>
      <c r="L517" s="396">
        <v>1.8518729071761599</v>
      </c>
      <c r="M517" s="396"/>
      <c r="N517" s="396">
        <v>1.7689266452877499</v>
      </c>
      <c r="O517" s="396">
        <v>1.8231784482062201</v>
      </c>
      <c r="P517" s="396">
        <v>1.59700136700672</v>
      </c>
      <c r="Q517" s="396">
        <v>1.7091815538739199</v>
      </c>
      <c r="R517" s="396"/>
      <c r="S517" s="396">
        <v>2.06598724898357</v>
      </c>
      <c r="T517" s="396">
        <v>1.7114694548088301</v>
      </c>
      <c r="U517" s="396">
        <v>1.5814944057282601</v>
      </c>
      <c r="V517" s="396">
        <v>1.5272475742098199</v>
      </c>
      <c r="W517" s="396">
        <v>1.5442943798201401</v>
      </c>
      <c r="X517" s="396">
        <v>1.79569928879898</v>
      </c>
      <c r="Y517" s="396">
        <v>1.7559970870772701</v>
      </c>
      <c r="Z517" s="396">
        <v>1.44969327110542</v>
      </c>
      <c r="AA517" s="396">
        <v>1.91560892982311</v>
      </c>
      <c r="AB517" s="396">
        <v>1.4931213257888001</v>
      </c>
      <c r="AC517" s="396">
        <v>1.7413100733258</v>
      </c>
      <c r="AD517" s="396">
        <v>1.74783342250674</v>
      </c>
      <c r="AE517" s="396"/>
      <c r="AF517" s="396">
        <v>1.9005212243498699</v>
      </c>
      <c r="AG517" s="396">
        <v>1.69945562739292</v>
      </c>
      <c r="AH517" s="396">
        <v>1.86461963529882</v>
      </c>
      <c r="AI517" s="396">
        <v>1.73833992926216</v>
      </c>
      <c r="AJ517" s="396">
        <v>1.36347758700447</v>
      </c>
      <c r="AK517" s="396">
        <v>1.60020389492516</v>
      </c>
      <c r="AL517" s="396"/>
      <c r="AM517" s="396">
        <v>1.6562305361854699</v>
      </c>
      <c r="AN517" s="396">
        <v>1.77170607348952</v>
      </c>
      <c r="AO517" s="396">
        <v>1.81725870127292</v>
      </c>
      <c r="AP517" s="396"/>
      <c r="AQ517" s="396">
        <v>1.6552110061302501</v>
      </c>
      <c r="AR517" s="396">
        <v>1.8296255727191799</v>
      </c>
      <c r="AS517" s="396">
        <v>1.97728298020867</v>
      </c>
    </row>
    <row r="518" spans="2:45" x14ac:dyDescent="0.25">
      <c r="B518" t="s">
        <v>267</v>
      </c>
      <c r="C518" s="396">
        <v>1.76947077786726</v>
      </c>
      <c r="D518" s="396">
        <v>1.76761369301439</v>
      </c>
      <c r="E518" s="396">
        <v>1.7730335222079601</v>
      </c>
      <c r="F518" s="396"/>
      <c r="G518" s="396">
        <v>1.4571284199956001</v>
      </c>
      <c r="H518" s="396">
        <v>1.5853169523770601</v>
      </c>
      <c r="I518" s="396">
        <v>1.6856717823665399</v>
      </c>
      <c r="J518" s="396">
        <v>1.7934003014054101</v>
      </c>
      <c r="K518" s="396">
        <v>1.93125709241291</v>
      </c>
      <c r="L518" s="396">
        <v>2.0387750192943801</v>
      </c>
      <c r="M518" s="396"/>
      <c r="N518" s="396">
        <v>1.7859786257838599</v>
      </c>
      <c r="O518" s="396">
        <v>1.8458266686573801</v>
      </c>
      <c r="P518" s="396">
        <v>1.63220069936779</v>
      </c>
      <c r="Q518" s="396">
        <v>1.7798631285661799</v>
      </c>
      <c r="R518" s="396"/>
      <c r="S518" s="396">
        <v>1.5792017198638599</v>
      </c>
      <c r="T518" s="396">
        <v>1.86454405104782</v>
      </c>
      <c r="U518" s="396">
        <v>1.79255975716474</v>
      </c>
      <c r="V518" s="396">
        <v>1.9304444190643</v>
      </c>
      <c r="W518" s="396">
        <v>1.31360093224082</v>
      </c>
      <c r="X518" s="396">
        <v>1.91233568954825</v>
      </c>
      <c r="Y518" s="396">
        <v>1.70223436118634</v>
      </c>
      <c r="Z518" s="396">
        <v>1.59528863776324</v>
      </c>
      <c r="AA518" s="396">
        <v>1.6807263886553001</v>
      </c>
      <c r="AB518" s="396">
        <v>1.7705247569036999</v>
      </c>
      <c r="AC518" s="396">
        <v>2.0429175511526498</v>
      </c>
      <c r="AD518" s="396">
        <v>2.05253292720576</v>
      </c>
      <c r="AE518" s="396"/>
      <c r="AF518" s="396">
        <v>1.62255889079157</v>
      </c>
      <c r="AG518" s="396">
        <v>1.7841323665553399</v>
      </c>
      <c r="AH518" s="396">
        <v>1.54413500586979</v>
      </c>
      <c r="AI518" s="396">
        <v>1.8825309899148199</v>
      </c>
      <c r="AJ518" s="396">
        <v>1.9293122404822101</v>
      </c>
      <c r="AK518" s="396">
        <v>1.84429076719581</v>
      </c>
      <c r="AL518" s="396"/>
      <c r="AM518" s="396">
        <v>1.7641618937311301</v>
      </c>
      <c r="AN518" s="396">
        <v>1.7036555672402001</v>
      </c>
      <c r="AO518" s="396">
        <v>2.1406037834215401</v>
      </c>
      <c r="AP518" s="396"/>
      <c r="AQ518" s="396">
        <v>1.7967607329152799</v>
      </c>
      <c r="AR518" s="396">
        <v>1.6424047217314399</v>
      </c>
      <c r="AS518" s="396">
        <v>2.4059587786697101</v>
      </c>
    </row>
    <row r="519" spans="2:45" x14ac:dyDescent="0.25">
      <c r="C519" s="395"/>
      <c r="D519" s="395"/>
      <c r="E519" s="395"/>
      <c r="F519" s="395"/>
      <c r="G519" s="395"/>
      <c r="H519" s="395"/>
      <c r="I519" s="395"/>
      <c r="J519" s="395"/>
      <c r="K519" s="395"/>
      <c r="L519" s="395"/>
      <c r="M519" s="395"/>
      <c r="N519" s="395"/>
      <c r="O519" s="395"/>
      <c r="P519" s="395"/>
      <c r="Q519" s="395"/>
      <c r="R519" s="395"/>
      <c r="S519" s="395"/>
      <c r="T519" s="395"/>
      <c r="U519" s="395"/>
      <c r="V519" s="395"/>
      <c r="W519" s="395"/>
      <c r="X519" s="395"/>
      <c r="Y519" s="395"/>
      <c r="Z519" s="395"/>
      <c r="AA519" s="395"/>
      <c r="AB519" s="395"/>
      <c r="AC519" s="395"/>
      <c r="AD519" s="395"/>
      <c r="AE519" s="395"/>
      <c r="AF519" s="395"/>
      <c r="AG519" s="395"/>
      <c r="AH519" s="395"/>
      <c r="AI519" s="395"/>
      <c r="AJ519" s="395"/>
      <c r="AK519" s="395"/>
      <c r="AL519" s="395"/>
      <c r="AM519" s="395"/>
      <c r="AN519" s="395"/>
      <c r="AO519" s="395"/>
      <c r="AP519" s="395"/>
      <c r="AQ519" s="395"/>
      <c r="AR519" s="395"/>
      <c r="AS519" s="395"/>
    </row>
    <row r="520" spans="2:45" x14ac:dyDescent="0.25">
      <c r="B520" s="2" t="s">
        <v>302</v>
      </c>
      <c r="C520" s="395"/>
      <c r="D520" s="395"/>
      <c r="E520" s="395"/>
      <c r="F520" s="395"/>
      <c r="G520" s="395"/>
      <c r="H520" s="395"/>
      <c r="I520" s="395"/>
      <c r="J520" s="395"/>
      <c r="K520" s="395"/>
      <c r="L520" s="395"/>
      <c r="M520" s="395"/>
      <c r="N520" s="395"/>
      <c r="O520" s="395"/>
      <c r="P520" s="395"/>
      <c r="Q520" s="395"/>
      <c r="R520" s="395"/>
      <c r="S520" s="395"/>
      <c r="T520" s="395"/>
      <c r="U520" s="395"/>
      <c r="V520" s="395"/>
      <c r="W520" s="395"/>
      <c r="X520" s="395"/>
      <c r="Y520" s="395"/>
      <c r="Z520" s="395"/>
      <c r="AA520" s="395"/>
      <c r="AB520" s="395"/>
      <c r="AC520" s="395"/>
      <c r="AD520" s="395"/>
      <c r="AE520" s="395"/>
      <c r="AF520" s="395"/>
      <c r="AG520" s="395"/>
      <c r="AH520" s="395"/>
      <c r="AI520" s="395"/>
      <c r="AJ520" s="395"/>
      <c r="AK520" s="395"/>
      <c r="AL520" s="395"/>
      <c r="AM520" s="395"/>
      <c r="AN520" s="395"/>
      <c r="AO520" s="395"/>
      <c r="AP520" s="395"/>
      <c r="AQ520" s="395"/>
      <c r="AR520" s="395"/>
      <c r="AS520" s="395"/>
    </row>
    <row r="521" spans="2:45" x14ac:dyDescent="0.25">
      <c r="B521" s="394" t="s">
        <v>68</v>
      </c>
      <c r="C521" s="395"/>
      <c r="D521" s="395"/>
      <c r="E521" s="395"/>
      <c r="F521" s="395"/>
      <c r="G521" s="395"/>
      <c r="H521" s="395"/>
      <c r="I521" s="395"/>
      <c r="J521" s="395"/>
      <c r="K521" s="395"/>
      <c r="L521" s="395"/>
      <c r="M521" s="395"/>
      <c r="N521" s="395"/>
      <c r="O521" s="395"/>
      <c r="P521" s="395"/>
      <c r="Q521" s="395"/>
      <c r="R521" s="395"/>
      <c r="S521" s="395"/>
      <c r="T521" s="395"/>
      <c r="U521" s="395"/>
      <c r="V521" s="395"/>
      <c r="W521" s="395"/>
      <c r="X521" s="395"/>
      <c r="Y521" s="395"/>
      <c r="Z521" s="395"/>
      <c r="AA521" s="395"/>
      <c r="AB521" s="395"/>
      <c r="AC521" s="395"/>
      <c r="AD521" s="395"/>
      <c r="AE521" s="395"/>
      <c r="AF521" s="395"/>
      <c r="AG521" s="395"/>
      <c r="AH521" s="395"/>
      <c r="AI521" s="395"/>
      <c r="AJ521" s="395"/>
      <c r="AK521" s="395"/>
      <c r="AL521" s="395"/>
      <c r="AM521" s="395"/>
      <c r="AN521" s="395"/>
      <c r="AO521" s="395"/>
      <c r="AP521" s="395"/>
      <c r="AQ521" s="395"/>
      <c r="AR521" s="395"/>
      <c r="AS521" s="395"/>
    </row>
    <row r="522" spans="2:45" x14ac:dyDescent="0.25">
      <c r="B522" t="s">
        <v>270</v>
      </c>
      <c r="C522" s="395">
        <v>0.114307284376686</v>
      </c>
      <c r="D522" s="395">
        <v>0.10887647071302201</v>
      </c>
      <c r="E522" s="395">
        <v>0.118939908348545</v>
      </c>
      <c r="F522" s="395"/>
      <c r="G522" s="395">
        <v>0.14565809299355101</v>
      </c>
      <c r="H522" s="395">
        <v>9.7181852381987302E-2</v>
      </c>
      <c r="I522" s="395">
        <v>0.11802465888528101</v>
      </c>
      <c r="J522" s="395">
        <v>0.10303400326642199</v>
      </c>
      <c r="K522" s="395">
        <v>0.11962987808241</v>
      </c>
      <c r="L522" s="395">
        <v>0.110015728833793</v>
      </c>
      <c r="M522" s="395"/>
      <c r="N522" s="395">
        <v>0.105007347812026</v>
      </c>
      <c r="O522" s="395">
        <v>0.146963637962858</v>
      </c>
      <c r="P522" s="395">
        <v>0.12358895471379799</v>
      </c>
      <c r="Q522" s="395">
        <v>8.0220931698960399E-2</v>
      </c>
      <c r="R522" s="395"/>
      <c r="S522" s="395">
        <v>9.1720701160632606E-2</v>
      </c>
      <c r="T522" s="395">
        <v>0.105026407840535</v>
      </c>
      <c r="U522" s="395">
        <v>0.14149144990364401</v>
      </c>
      <c r="V522" s="395">
        <v>9.8205940868742694E-2</v>
      </c>
      <c r="W522" s="395">
        <v>0.126334154286668</v>
      </c>
      <c r="X522" s="395">
        <v>0.12363528107427101</v>
      </c>
      <c r="Y522" s="395">
        <v>0.17629100417590499</v>
      </c>
      <c r="Z522" s="395">
        <v>4.6320994687608703E-2</v>
      </c>
      <c r="AA522" s="395">
        <v>9.9834121020994093E-2</v>
      </c>
      <c r="AB522" s="395">
        <v>0.114473634934373</v>
      </c>
      <c r="AC522" s="395">
        <v>0.19098076292899999</v>
      </c>
      <c r="AD522" s="395">
        <v>3.4137024233672798E-2</v>
      </c>
      <c r="AE522" s="395"/>
      <c r="AF522" s="395">
        <v>7.8755228833600893E-2</v>
      </c>
      <c r="AG522" s="395">
        <v>0.133721094660291</v>
      </c>
      <c r="AH522" s="395">
        <v>7.0756844098434704E-2</v>
      </c>
      <c r="AI522" s="395">
        <v>9.0462880574865595E-2</v>
      </c>
      <c r="AJ522" s="395">
        <v>0.16442046458332399</v>
      </c>
      <c r="AK522" s="395">
        <v>0.22782439522554901</v>
      </c>
      <c r="AL522" s="395"/>
      <c r="AM522" s="395">
        <v>0.13142130868743401</v>
      </c>
      <c r="AN522" s="395">
        <v>0.11136959806831399</v>
      </c>
      <c r="AO522" s="395">
        <v>6.9207185464556301E-2</v>
      </c>
      <c r="AP522" s="395"/>
      <c r="AQ522" s="395">
        <v>0.12726014135567201</v>
      </c>
      <c r="AR522" s="395">
        <v>0.122894521651867</v>
      </c>
      <c r="AS522" s="395">
        <v>8.1320212110974593E-2</v>
      </c>
    </row>
    <row r="523" spans="2:45" x14ac:dyDescent="0.25">
      <c r="B523" t="s">
        <v>261</v>
      </c>
      <c r="C523" s="395">
        <v>0.14939912124766999</v>
      </c>
      <c r="D523" s="395">
        <v>0.156358802568969</v>
      </c>
      <c r="E523" s="395">
        <v>0.14249625686086201</v>
      </c>
      <c r="F523" s="395"/>
      <c r="G523" s="395">
        <v>0.163711229747766</v>
      </c>
      <c r="H523" s="395">
        <v>0.165185899014411</v>
      </c>
      <c r="I523" s="395">
        <v>9.4188804947226104E-2</v>
      </c>
      <c r="J523" s="395">
        <v>0.108390262086351</v>
      </c>
      <c r="K523" s="395">
        <v>0.146831187249754</v>
      </c>
      <c r="L523" s="395">
        <v>0.20614812776503899</v>
      </c>
      <c r="M523" s="395"/>
      <c r="N523" s="395">
        <v>0.15223485256559799</v>
      </c>
      <c r="O523" s="395">
        <v>0.15285761906568199</v>
      </c>
      <c r="P523" s="395">
        <v>0.131964728960068</v>
      </c>
      <c r="Q523" s="395">
        <v>0.16042822841794499</v>
      </c>
      <c r="R523" s="395"/>
      <c r="S523" s="395">
        <v>0.136325989238993</v>
      </c>
      <c r="T523" s="395">
        <v>0.18464422560372101</v>
      </c>
      <c r="U523" s="395">
        <v>6.4638506733226297E-2</v>
      </c>
      <c r="V523" s="395">
        <v>0.16298602131234499</v>
      </c>
      <c r="W523" s="395">
        <v>0.17713431590869699</v>
      </c>
      <c r="X523" s="395">
        <v>0.14878979522122099</v>
      </c>
      <c r="Y523" s="395">
        <v>0.14446088585223099</v>
      </c>
      <c r="Z523" s="395">
        <v>0.12388803485355999</v>
      </c>
      <c r="AA523" s="395">
        <v>0.176956402230214</v>
      </c>
      <c r="AB523" s="395">
        <v>0.124010536919409</v>
      </c>
      <c r="AC523" s="395">
        <v>0.160877624195331</v>
      </c>
      <c r="AD523" s="395">
        <v>0.172656913433968</v>
      </c>
      <c r="AE523" s="395"/>
      <c r="AF523" s="395">
        <v>0.14399367425099199</v>
      </c>
      <c r="AG523" s="395">
        <v>0.140017593345591</v>
      </c>
      <c r="AH523" s="395">
        <v>0.190952078728264</v>
      </c>
      <c r="AI523" s="395">
        <v>0.1105625318946</v>
      </c>
      <c r="AJ523" s="395">
        <v>0.15788828215593201</v>
      </c>
      <c r="AK523" s="395">
        <v>0.213107659901831</v>
      </c>
      <c r="AL523" s="395"/>
      <c r="AM523" s="395">
        <v>0.135286526444307</v>
      </c>
      <c r="AN523" s="395">
        <v>0.182067817142085</v>
      </c>
      <c r="AO523" s="395">
        <v>9.4236771928598403E-2</v>
      </c>
      <c r="AP523" s="395"/>
      <c r="AQ523" s="395">
        <v>0.14884800381437799</v>
      </c>
      <c r="AR523" s="395">
        <v>0.159732281491378</v>
      </c>
      <c r="AS523" s="395">
        <v>0.19280594146899399</v>
      </c>
    </row>
    <row r="524" spans="2:45" x14ac:dyDescent="0.25">
      <c r="B524" t="s">
        <v>262</v>
      </c>
      <c r="C524" s="395">
        <v>0.17513334587391599</v>
      </c>
      <c r="D524" s="395">
        <v>0.19272776601800801</v>
      </c>
      <c r="E524" s="395">
        <v>0.155783151896422</v>
      </c>
      <c r="F524" s="395"/>
      <c r="G524" s="395">
        <v>0.15024209332142099</v>
      </c>
      <c r="H524" s="395">
        <v>0.20497498153681601</v>
      </c>
      <c r="I524" s="395">
        <v>0.200600832087</v>
      </c>
      <c r="J524" s="395">
        <v>0.19448760051930999</v>
      </c>
      <c r="K524" s="395">
        <v>0.14878817476721101</v>
      </c>
      <c r="L524" s="395">
        <v>0.14870574977112699</v>
      </c>
      <c r="M524" s="395"/>
      <c r="N524" s="395">
        <v>0.199681415583634</v>
      </c>
      <c r="O524" s="395">
        <v>0.144426222404859</v>
      </c>
      <c r="P524" s="395">
        <v>0.20478882983754601</v>
      </c>
      <c r="Q524" s="395">
        <v>0.15367983634905899</v>
      </c>
      <c r="R524" s="395"/>
      <c r="S524" s="395">
        <v>0.21727146257285099</v>
      </c>
      <c r="T524" s="395">
        <v>0.16360223817304401</v>
      </c>
      <c r="U524" s="395">
        <v>0.27978333977504199</v>
      </c>
      <c r="V524" s="395">
        <v>0.120158973885391</v>
      </c>
      <c r="W524" s="395">
        <v>0.14387975874759701</v>
      </c>
      <c r="X524" s="395">
        <v>0.195586830191982</v>
      </c>
      <c r="Y524" s="395">
        <v>0.16010082364929901</v>
      </c>
      <c r="Z524" s="395">
        <v>0.233030471018154</v>
      </c>
      <c r="AA524" s="395">
        <v>0.134941473726643</v>
      </c>
      <c r="AB524" s="395">
        <v>0.172537569991351</v>
      </c>
      <c r="AC524" s="395">
        <v>0.111141076975455</v>
      </c>
      <c r="AD524" s="395">
        <v>0.152565097959733</v>
      </c>
      <c r="AE524" s="395"/>
      <c r="AF524" s="395">
        <v>0.210303890745103</v>
      </c>
      <c r="AG524" s="395">
        <v>0.16133233188316601</v>
      </c>
      <c r="AH524" s="395">
        <v>0.13153773819825601</v>
      </c>
      <c r="AI524" s="395">
        <v>0.207899231636309</v>
      </c>
      <c r="AJ524" s="395">
        <v>0.158316979210642</v>
      </c>
      <c r="AK524" s="395">
        <v>0.15849171146114099</v>
      </c>
      <c r="AL524" s="395"/>
      <c r="AM524" s="395">
        <v>0.18836041994518499</v>
      </c>
      <c r="AN524" s="395">
        <v>0.16758508781738299</v>
      </c>
      <c r="AO524" s="395">
        <v>0.15578071773139399</v>
      </c>
      <c r="AP524" s="395"/>
      <c r="AQ524" s="395">
        <v>0.146874705729997</v>
      </c>
      <c r="AR524" s="395">
        <v>0.18853590712947399</v>
      </c>
      <c r="AS524" s="395">
        <v>0.24190147706019499</v>
      </c>
    </row>
    <row r="525" spans="2:45" x14ac:dyDescent="0.25">
      <c r="B525" t="s">
        <v>263</v>
      </c>
      <c r="C525" s="395">
        <v>0.441945643921342</v>
      </c>
      <c r="D525" s="395">
        <v>0.43954335195962102</v>
      </c>
      <c r="E525" s="395">
        <v>0.44582922369918299</v>
      </c>
      <c r="F525" s="395"/>
      <c r="G525" s="395">
        <v>0.46072689078939799</v>
      </c>
      <c r="H525" s="395">
        <v>0.43828973104184898</v>
      </c>
      <c r="I525" s="395">
        <v>0.51559036407458902</v>
      </c>
      <c r="J525" s="395">
        <v>0.49395391840498498</v>
      </c>
      <c r="K525" s="395">
        <v>0.44409060770581998</v>
      </c>
      <c r="L525" s="395">
        <v>0.32978300816984102</v>
      </c>
      <c r="M525" s="395"/>
      <c r="N525" s="395">
        <v>0.45347391038663698</v>
      </c>
      <c r="O525" s="395">
        <v>0.40612223270854902</v>
      </c>
      <c r="P525" s="395">
        <v>0.443719188996689</v>
      </c>
      <c r="Q525" s="395">
        <v>0.46380761936706799</v>
      </c>
      <c r="R525" s="395"/>
      <c r="S525" s="395">
        <v>0.42424629598175301</v>
      </c>
      <c r="T525" s="395">
        <v>0.41424811572404802</v>
      </c>
      <c r="U525" s="395">
        <v>0.42320791764592702</v>
      </c>
      <c r="V525" s="395">
        <v>0.47417243042850998</v>
      </c>
      <c r="W525" s="395">
        <v>0.44863063261515601</v>
      </c>
      <c r="X525" s="395">
        <v>0.44194758482518198</v>
      </c>
      <c r="Y525" s="395">
        <v>0.44443555758645797</v>
      </c>
      <c r="Z525" s="395">
        <v>0.41888454919093798</v>
      </c>
      <c r="AA525" s="395">
        <v>0.49330278433858499</v>
      </c>
      <c r="AB525" s="395">
        <v>0.45227388921508499</v>
      </c>
      <c r="AC525" s="395">
        <v>0.40088418409931298</v>
      </c>
      <c r="AD525" s="395">
        <v>0.46343446287382301</v>
      </c>
      <c r="AE525" s="395"/>
      <c r="AF525" s="395">
        <v>0.44203663918826502</v>
      </c>
      <c r="AG525" s="395">
        <v>0.45468394491060699</v>
      </c>
      <c r="AH525" s="395">
        <v>0.50365056856686596</v>
      </c>
      <c r="AI525" s="395">
        <v>0.45500322390582898</v>
      </c>
      <c r="AJ525" s="395">
        <v>0.37532958373675002</v>
      </c>
      <c r="AK525" s="395">
        <v>0.31415208352538398</v>
      </c>
      <c r="AL525" s="395"/>
      <c r="AM525" s="395">
        <v>0.42836961977293198</v>
      </c>
      <c r="AN525" s="395">
        <v>0.44207288618843699</v>
      </c>
      <c r="AO525" s="395">
        <v>0.47212600337591498</v>
      </c>
      <c r="AP525" s="395"/>
      <c r="AQ525" s="395">
        <v>0.44482672698272302</v>
      </c>
      <c r="AR525" s="395">
        <v>0.43649557983506698</v>
      </c>
      <c r="AS525" s="395">
        <v>0.35024573226072497</v>
      </c>
    </row>
    <row r="526" spans="2:45" x14ac:dyDescent="0.25">
      <c r="B526" t="s">
        <v>265</v>
      </c>
      <c r="C526" s="395">
        <v>0.119214604580386</v>
      </c>
      <c r="D526" s="395">
        <v>0.10249360874037899</v>
      </c>
      <c r="E526" s="395">
        <v>0.136951459194987</v>
      </c>
      <c r="F526" s="395"/>
      <c r="G526" s="395">
        <v>7.9661693147864407E-2</v>
      </c>
      <c r="H526" s="395">
        <v>9.4367536024936999E-2</v>
      </c>
      <c r="I526" s="395">
        <v>7.1595340005903493E-2</v>
      </c>
      <c r="J526" s="395">
        <v>0.100134215722932</v>
      </c>
      <c r="K526" s="395">
        <v>0.14066015219480399</v>
      </c>
      <c r="L526" s="395">
        <v>0.20534738546020101</v>
      </c>
      <c r="M526" s="395"/>
      <c r="N526" s="395">
        <v>8.9602473652104594E-2</v>
      </c>
      <c r="O526" s="395">
        <v>0.14963028785805099</v>
      </c>
      <c r="P526" s="395">
        <v>9.5938297491898E-2</v>
      </c>
      <c r="Q526" s="395">
        <v>0.141863384166968</v>
      </c>
      <c r="R526" s="395"/>
      <c r="S526" s="395">
        <v>0.13043555104577001</v>
      </c>
      <c r="T526" s="395">
        <v>0.132479012658652</v>
      </c>
      <c r="U526" s="395">
        <v>9.0878785942161006E-2</v>
      </c>
      <c r="V526" s="395">
        <v>0.144476633505012</v>
      </c>
      <c r="W526" s="395">
        <v>0.104021138441883</v>
      </c>
      <c r="X526" s="395">
        <v>9.0040508687343104E-2</v>
      </c>
      <c r="Y526" s="395">
        <v>7.4711728736107402E-2</v>
      </c>
      <c r="Z526" s="395">
        <v>0.17787595024973901</v>
      </c>
      <c r="AA526" s="395">
        <v>9.4965218683564001E-2</v>
      </c>
      <c r="AB526" s="395">
        <v>0.13670436893978199</v>
      </c>
      <c r="AC526" s="395">
        <v>0.13611635180090101</v>
      </c>
      <c r="AD526" s="395">
        <v>0.17720650149880299</v>
      </c>
      <c r="AE526" s="395"/>
      <c r="AF526" s="395">
        <v>0.12491056698204001</v>
      </c>
      <c r="AG526" s="395">
        <v>0.110245035200345</v>
      </c>
      <c r="AH526" s="395">
        <v>0.103102770408179</v>
      </c>
      <c r="AI526" s="395">
        <v>0.13607213198839599</v>
      </c>
      <c r="AJ526" s="395">
        <v>0.14404469031335099</v>
      </c>
      <c r="AK526" s="395">
        <v>8.6424149886094107E-2</v>
      </c>
      <c r="AL526" s="395"/>
      <c r="AM526" s="395">
        <v>0.116562125150142</v>
      </c>
      <c r="AN526" s="395">
        <v>9.6904610783780903E-2</v>
      </c>
      <c r="AO526" s="395">
        <v>0.208649321499535</v>
      </c>
      <c r="AP526" s="395"/>
      <c r="AQ526" s="395">
        <v>0.13219042211723001</v>
      </c>
      <c r="AR526" s="395">
        <v>9.2341709892215004E-2</v>
      </c>
      <c r="AS526" s="395">
        <v>0.13372663709911101</v>
      </c>
    </row>
    <row r="527" spans="2:45" x14ac:dyDescent="0.25">
      <c r="B527" t="s">
        <v>266</v>
      </c>
      <c r="C527" s="396">
        <v>2.3023611630810699</v>
      </c>
      <c r="D527" s="396">
        <v>2.2704188254453701</v>
      </c>
      <c r="E527" s="396">
        <v>2.33935606853121</v>
      </c>
      <c r="F527" s="396"/>
      <c r="G527" s="396">
        <v>2.16502286135026</v>
      </c>
      <c r="H527" s="396">
        <v>2.2674751993133402</v>
      </c>
      <c r="I527" s="396">
        <v>2.32854292136861</v>
      </c>
      <c r="J527" s="396">
        <v>2.3797640812316501</v>
      </c>
      <c r="K527" s="396">
        <v>2.3393199686808601</v>
      </c>
      <c r="L527" s="396">
        <v>2.3142981936576201</v>
      </c>
      <c r="M527" s="396"/>
      <c r="N527" s="396">
        <v>2.2704293095011998</v>
      </c>
      <c r="O527" s="396">
        <v>2.2585979134332601</v>
      </c>
      <c r="P527" s="396">
        <v>2.2564531455928201</v>
      </c>
      <c r="Q527" s="396">
        <v>2.4266642958851401</v>
      </c>
      <c r="R527" s="396"/>
      <c r="S527" s="396">
        <v>2.3653500065130402</v>
      </c>
      <c r="T527" s="396">
        <v>2.2845090997565598</v>
      </c>
      <c r="U527" s="396">
        <v>2.25734408298973</v>
      </c>
      <c r="V527" s="396">
        <v>2.4037277943887001</v>
      </c>
      <c r="W527" s="396">
        <v>2.22687028501689</v>
      </c>
      <c r="X527" s="396">
        <v>2.2259682448301099</v>
      </c>
      <c r="Y527" s="396">
        <v>2.0968161208546299</v>
      </c>
      <c r="Z527" s="396">
        <v>2.5581064254616401</v>
      </c>
      <c r="AA527" s="396">
        <v>2.3066085774335101</v>
      </c>
      <c r="AB527" s="396">
        <v>2.3727248203064901</v>
      </c>
      <c r="AC527" s="396">
        <v>2.1302777376477802</v>
      </c>
      <c r="AD527" s="396">
        <v>2.5769165039701201</v>
      </c>
      <c r="AE527" s="396"/>
      <c r="AF527" s="396">
        <v>2.39035364123415</v>
      </c>
      <c r="AG527" s="396">
        <v>2.2677142326451198</v>
      </c>
      <c r="AH527" s="396">
        <v>2.37739034245809</v>
      </c>
      <c r="AI527" s="396">
        <v>2.4356591948382902</v>
      </c>
      <c r="AJ527" s="396">
        <v>2.1766897530408702</v>
      </c>
      <c r="AK527" s="396">
        <v>1.81824393294464</v>
      </c>
      <c r="AL527" s="396"/>
      <c r="AM527" s="396">
        <v>2.2633647262540402</v>
      </c>
      <c r="AN527" s="396">
        <v>2.2310750944772901</v>
      </c>
      <c r="AO527" s="396">
        <v>2.6567735035172801</v>
      </c>
      <c r="AP527" s="396"/>
      <c r="AQ527" s="396">
        <v>2.3058392846914599</v>
      </c>
      <c r="AR527" s="396">
        <v>2.2156576748243801</v>
      </c>
      <c r="AS527" s="396">
        <v>2.2622526407680001</v>
      </c>
    </row>
    <row r="528" spans="2:45" x14ac:dyDescent="0.25">
      <c r="B528" t="s">
        <v>267</v>
      </c>
      <c r="C528" s="396">
        <v>1.43543834491818</v>
      </c>
      <c r="D528" s="396">
        <v>1.3710314985930001</v>
      </c>
      <c r="E528" s="396">
        <v>1.49969810871039</v>
      </c>
      <c r="F528" s="396"/>
      <c r="G528" s="396">
        <v>1.50926518594852</v>
      </c>
      <c r="H528" s="396">
        <v>1.3056774700492499</v>
      </c>
      <c r="I528" s="396">
        <v>1.26777622058505</v>
      </c>
      <c r="J528" s="396">
        <v>1.2783158037831699</v>
      </c>
      <c r="K528" s="396">
        <v>1.52777918831113</v>
      </c>
      <c r="L528" s="396">
        <v>1.7066888111390499</v>
      </c>
      <c r="M528" s="396"/>
      <c r="N528" s="396">
        <v>1.3158897029379</v>
      </c>
      <c r="O528" s="396">
        <v>1.6849633023116499</v>
      </c>
      <c r="P528" s="396">
        <v>1.3943627232736</v>
      </c>
      <c r="Q528" s="396">
        <v>1.33585281262503</v>
      </c>
      <c r="R528" s="396"/>
      <c r="S528" s="396">
        <v>1.32511464297862</v>
      </c>
      <c r="T528" s="396">
        <v>1.4789235849987401</v>
      </c>
      <c r="U528" s="396">
        <v>1.36820393996207</v>
      </c>
      <c r="V528" s="396">
        <v>1.4611273657826001</v>
      </c>
      <c r="W528" s="396">
        <v>1.51708336454605</v>
      </c>
      <c r="X528" s="396">
        <v>1.41004606997656</v>
      </c>
      <c r="Y528" s="396">
        <v>1.6035787481816699</v>
      </c>
      <c r="Z528" s="396">
        <v>1.1562795211936301</v>
      </c>
      <c r="AA528" s="396">
        <v>1.3678830258663801</v>
      </c>
      <c r="AB528" s="396">
        <v>1.4592401815057301</v>
      </c>
      <c r="AC528" s="396">
        <v>1.8902415378533799</v>
      </c>
      <c r="AD528" s="396">
        <v>1.18692058757408</v>
      </c>
      <c r="AE528" s="396"/>
      <c r="AF528" s="396">
        <v>1.2544367350627299</v>
      </c>
      <c r="AG528" s="396">
        <v>1.50409964437734</v>
      </c>
      <c r="AH528" s="396">
        <v>1.2560474836243301</v>
      </c>
      <c r="AI528" s="396">
        <v>1.2887255255808301</v>
      </c>
      <c r="AJ528" s="396">
        <v>1.7517845305639601</v>
      </c>
      <c r="AK528" s="396">
        <v>1.7794641181552999</v>
      </c>
      <c r="AL528" s="396"/>
      <c r="AM528" s="396">
        <v>1.4897759882189101</v>
      </c>
      <c r="AN528" s="396">
        <v>1.4071606144853801</v>
      </c>
      <c r="AO528" s="396">
        <v>1.2577686170406901</v>
      </c>
      <c r="AP528" s="396"/>
      <c r="AQ528" s="396">
        <v>1.54283721254095</v>
      </c>
      <c r="AR528" s="396">
        <v>1.4149263812416399</v>
      </c>
      <c r="AS528" s="396">
        <v>1.3725901264939899</v>
      </c>
    </row>
    <row r="529" spans="2:45" x14ac:dyDescent="0.25">
      <c r="C529" s="395"/>
      <c r="D529" s="395"/>
      <c r="E529" s="395"/>
      <c r="F529" s="395"/>
      <c r="G529" s="395"/>
      <c r="H529" s="395"/>
      <c r="I529" s="395"/>
      <c r="J529" s="395"/>
      <c r="K529" s="395"/>
      <c r="L529" s="395"/>
      <c r="M529" s="395"/>
      <c r="N529" s="395"/>
      <c r="O529" s="395"/>
      <c r="P529" s="395"/>
      <c r="Q529" s="395"/>
      <c r="R529" s="395"/>
      <c r="S529" s="395"/>
      <c r="T529" s="395"/>
      <c r="U529" s="395"/>
      <c r="V529" s="395"/>
      <c r="W529" s="395"/>
      <c r="X529" s="395"/>
      <c r="Y529" s="395"/>
      <c r="Z529" s="395"/>
      <c r="AA529" s="395"/>
      <c r="AB529" s="395"/>
      <c r="AC529" s="395"/>
      <c r="AD529" s="395"/>
      <c r="AE529" s="395"/>
      <c r="AF529" s="395"/>
      <c r="AG529" s="395"/>
      <c r="AH529" s="395"/>
      <c r="AI529" s="395"/>
      <c r="AJ529" s="395"/>
      <c r="AK529" s="395"/>
      <c r="AL529" s="395"/>
      <c r="AM529" s="395"/>
      <c r="AN529" s="395"/>
      <c r="AO529" s="395"/>
      <c r="AP529" s="395"/>
      <c r="AQ529" s="395"/>
      <c r="AR529" s="395"/>
      <c r="AS529" s="395"/>
    </row>
    <row r="530" spans="2:45" x14ac:dyDescent="0.25">
      <c r="B530" s="2" t="s">
        <v>303</v>
      </c>
      <c r="C530" s="395"/>
      <c r="D530" s="395"/>
      <c r="E530" s="395"/>
      <c r="F530" s="395"/>
      <c r="G530" s="395"/>
      <c r="H530" s="395"/>
      <c r="I530" s="395"/>
      <c r="J530" s="395"/>
      <c r="K530" s="395"/>
      <c r="L530" s="395"/>
      <c r="M530" s="395"/>
      <c r="N530" s="395"/>
      <c r="O530" s="395"/>
      <c r="P530" s="395"/>
      <c r="Q530" s="395"/>
      <c r="R530" s="395"/>
      <c r="S530" s="395"/>
      <c r="T530" s="395"/>
      <c r="U530" s="395"/>
      <c r="V530" s="395"/>
      <c r="W530" s="395"/>
      <c r="X530" s="395"/>
      <c r="Y530" s="395"/>
      <c r="Z530" s="395"/>
      <c r="AA530" s="395"/>
      <c r="AB530" s="395"/>
      <c r="AC530" s="395"/>
      <c r="AD530" s="395"/>
      <c r="AE530" s="395"/>
      <c r="AF530" s="395"/>
      <c r="AG530" s="395"/>
      <c r="AH530" s="395"/>
      <c r="AI530" s="395"/>
      <c r="AJ530" s="395"/>
      <c r="AK530" s="395"/>
      <c r="AL530" s="395"/>
      <c r="AM530" s="395"/>
      <c r="AN530" s="395"/>
      <c r="AO530" s="395"/>
      <c r="AP530" s="395"/>
      <c r="AQ530" s="395"/>
      <c r="AR530" s="395"/>
      <c r="AS530" s="395"/>
    </row>
    <row r="531" spans="2:45" x14ac:dyDescent="0.25">
      <c r="B531" s="394" t="s">
        <v>68</v>
      </c>
      <c r="C531" s="395"/>
      <c r="D531" s="395"/>
      <c r="E531" s="395"/>
      <c r="F531" s="395"/>
      <c r="G531" s="395"/>
      <c r="H531" s="395"/>
      <c r="I531" s="395"/>
      <c r="J531" s="395"/>
      <c r="K531" s="395"/>
      <c r="L531" s="395"/>
      <c r="M531" s="395"/>
      <c r="N531" s="395"/>
      <c r="O531" s="395"/>
      <c r="P531" s="395"/>
      <c r="Q531" s="395"/>
      <c r="R531" s="395"/>
      <c r="S531" s="395"/>
      <c r="T531" s="395"/>
      <c r="U531" s="395"/>
      <c r="V531" s="395"/>
      <c r="W531" s="395"/>
      <c r="X531" s="395"/>
      <c r="Y531" s="395"/>
      <c r="Z531" s="395"/>
      <c r="AA531" s="395"/>
      <c r="AB531" s="395"/>
      <c r="AC531" s="395"/>
      <c r="AD531" s="395"/>
      <c r="AE531" s="395"/>
      <c r="AF531" s="395"/>
      <c r="AG531" s="395"/>
      <c r="AH531" s="395"/>
      <c r="AI531" s="395"/>
      <c r="AJ531" s="395"/>
      <c r="AK531" s="395"/>
      <c r="AL531" s="395"/>
      <c r="AM531" s="395"/>
      <c r="AN531" s="395"/>
      <c r="AO531" s="395"/>
      <c r="AP531" s="395"/>
      <c r="AQ531" s="395"/>
      <c r="AR531" s="395"/>
      <c r="AS531" s="395"/>
    </row>
    <row r="532" spans="2:45" x14ac:dyDescent="0.25">
      <c r="B532" t="s">
        <v>270</v>
      </c>
      <c r="C532" s="395">
        <v>0.26620915476488499</v>
      </c>
      <c r="D532" s="395">
        <v>0.24739838281512799</v>
      </c>
      <c r="E532" s="395">
        <v>0.28394835603614899</v>
      </c>
      <c r="F532" s="395"/>
      <c r="G532" s="395">
        <v>0.209740766043683</v>
      </c>
      <c r="H532" s="395">
        <v>0.26424375192729899</v>
      </c>
      <c r="I532" s="395">
        <v>0.23617929776469701</v>
      </c>
      <c r="J532" s="395">
        <v>0.239074056846422</v>
      </c>
      <c r="K532" s="395">
        <v>0.28486688895866402</v>
      </c>
      <c r="L532" s="395">
        <v>0.33900556560015099</v>
      </c>
      <c r="M532" s="395"/>
      <c r="N532" s="395">
        <v>0.242094611409328</v>
      </c>
      <c r="O532" s="395">
        <v>0.24710152357398399</v>
      </c>
      <c r="P532" s="395">
        <v>0.24927592889499101</v>
      </c>
      <c r="Q532" s="395">
        <v>0.33102611542652</v>
      </c>
      <c r="R532" s="395"/>
      <c r="S532" s="395">
        <v>0.32398052609942701</v>
      </c>
      <c r="T532" s="395">
        <v>0.31837625537196601</v>
      </c>
      <c r="U532" s="395">
        <v>0.224257108901946</v>
      </c>
      <c r="V532" s="395">
        <v>0.18692561957602399</v>
      </c>
      <c r="W532" s="395">
        <v>0.26424506759273497</v>
      </c>
      <c r="X532" s="395">
        <v>0.249440994939779</v>
      </c>
      <c r="Y532" s="395">
        <v>0.278335342300633</v>
      </c>
      <c r="Z532" s="395">
        <v>0.32928600359885901</v>
      </c>
      <c r="AA532" s="395">
        <v>0.275984356838258</v>
      </c>
      <c r="AB532" s="395">
        <v>0.193014281003977</v>
      </c>
      <c r="AC532" s="395">
        <v>0.22884261998337399</v>
      </c>
      <c r="AD532" s="395">
        <v>0.28141219179831201</v>
      </c>
      <c r="AE532" s="395"/>
      <c r="AF532" s="395">
        <v>0.25205456761150202</v>
      </c>
      <c r="AG532" s="395">
        <v>0.23906887863888901</v>
      </c>
      <c r="AH532" s="395">
        <v>0.37545592643157599</v>
      </c>
      <c r="AI532" s="395">
        <v>0.31528831460484502</v>
      </c>
      <c r="AJ532" s="395">
        <v>0.172316575965651</v>
      </c>
      <c r="AK532" s="395">
        <v>0.19491550754063</v>
      </c>
      <c r="AL532" s="395"/>
      <c r="AM532" s="395">
        <v>0.27556650943112199</v>
      </c>
      <c r="AN532" s="395">
        <v>0.22647774583524299</v>
      </c>
      <c r="AO532" s="395">
        <v>0.37498602565158501</v>
      </c>
      <c r="AP532" s="395"/>
      <c r="AQ532" s="395">
        <v>0.25553028005695499</v>
      </c>
      <c r="AR532" s="395">
        <v>0.231964163105982</v>
      </c>
      <c r="AS532" s="395">
        <v>0.185486619088163</v>
      </c>
    </row>
    <row r="533" spans="2:45" x14ac:dyDescent="0.25">
      <c r="B533" t="s">
        <v>261</v>
      </c>
      <c r="C533" s="395">
        <v>0.27104801487445002</v>
      </c>
      <c r="D533" s="395">
        <v>0.26173491913059199</v>
      </c>
      <c r="E533" s="395">
        <v>0.27745627838718401</v>
      </c>
      <c r="F533" s="395"/>
      <c r="G533" s="395">
        <v>0.23390090509990699</v>
      </c>
      <c r="H533" s="395">
        <v>0.28515495346097303</v>
      </c>
      <c r="I533" s="395">
        <v>0.28751994017766802</v>
      </c>
      <c r="J533" s="395">
        <v>0.28766328303473399</v>
      </c>
      <c r="K533" s="395">
        <v>0.29094063683367499</v>
      </c>
      <c r="L533" s="395">
        <v>0.244266169556727</v>
      </c>
      <c r="M533" s="395"/>
      <c r="N533" s="395">
        <v>0.27374134152986601</v>
      </c>
      <c r="O533" s="395">
        <v>0.27774530048920598</v>
      </c>
      <c r="P533" s="395">
        <v>0.275941555074945</v>
      </c>
      <c r="Q533" s="395">
        <v>0.253640933402413</v>
      </c>
      <c r="R533" s="395"/>
      <c r="S533" s="395">
        <v>0.27952735002358498</v>
      </c>
      <c r="T533" s="395">
        <v>0.23316649784438101</v>
      </c>
      <c r="U533" s="395">
        <v>0.33541420935789401</v>
      </c>
      <c r="V533" s="395">
        <v>0.27820360251875798</v>
      </c>
      <c r="W533" s="395">
        <v>0.32424565185714699</v>
      </c>
      <c r="X533" s="395">
        <v>0.24931623353482699</v>
      </c>
      <c r="Y533" s="395">
        <v>0.34641172645235702</v>
      </c>
      <c r="Z533" s="395">
        <v>0.18202966300982901</v>
      </c>
      <c r="AA533" s="395">
        <v>0.19719286089647201</v>
      </c>
      <c r="AB533" s="395">
        <v>0.28425643129408801</v>
      </c>
      <c r="AC533" s="395">
        <v>0.32772818184440999</v>
      </c>
      <c r="AD533" s="395">
        <v>0.20753737571793701</v>
      </c>
      <c r="AE533" s="395"/>
      <c r="AF533" s="395">
        <v>0.29425668290642398</v>
      </c>
      <c r="AG533" s="395">
        <v>0.27260434732137701</v>
      </c>
      <c r="AH533" s="395">
        <v>0.21832020678512201</v>
      </c>
      <c r="AI533" s="395">
        <v>0.22237195097832799</v>
      </c>
      <c r="AJ533" s="395">
        <v>0.33656763331916001</v>
      </c>
      <c r="AK533" s="395">
        <v>0.344794420901747</v>
      </c>
      <c r="AL533" s="395"/>
      <c r="AM533" s="395">
        <v>0.27660862170832201</v>
      </c>
      <c r="AN533" s="395">
        <v>0.28959293591267599</v>
      </c>
      <c r="AO533" s="395">
        <v>0.17385307581308199</v>
      </c>
      <c r="AP533" s="395"/>
      <c r="AQ533" s="395">
        <v>0.26311437441443503</v>
      </c>
      <c r="AR533" s="395">
        <v>0.293698311980646</v>
      </c>
      <c r="AS533" s="395">
        <v>0.36990762900917901</v>
      </c>
    </row>
    <row r="534" spans="2:45" x14ac:dyDescent="0.25">
      <c r="B534" t="s">
        <v>262</v>
      </c>
      <c r="C534" s="395">
        <v>0.29515665921995698</v>
      </c>
      <c r="D534" s="395">
        <v>0.32199081146310798</v>
      </c>
      <c r="E534" s="395">
        <v>0.27244289600175098</v>
      </c>
      <c r="F534" s="395"/>
      <c r="G534" s="395">
        <v>0.37674437581689701</v>
      </c>
      <c r="H534" s="395">
        <v>0.25182577637433601</v>
      </c>
      <c r="I534" s="395">
        <v>0.31956588878562198</v>
      </c>
      <c r="J534" s="395">
        <v>0.33467161137201201</v>
      </c>
      <c r="K534" s="395">
        <v>0.242829913425049</v>
      </c>
      <c r="L534" s="395">
        <v>0.259842442731125</v>
      </c>
      <c r="M534" s="395"/>
      <c r="N534" s="395">
        <v>0.31947038062274802</v>
      </c>
      <c r="O534" s="395">
        <v>0.31937011490470102</v>
      </c>
      <c r="P534" s="395">
        <v>0.294296508187608</v>
      </c>
      <c r="Q534" s="395">
        <v>0.24104492541629499</v>
      </c>
      <c r="R534" s="395"/>
      <c r="S534" s="395">
        <v>0.22052141256475899</v>
      </c>
      <c r="T534" s="395">
        <v>0.263913104844057</v>
      </c>
      <c r="U534" s="395">
        <v>0.28475031962865999</v>
      </c>
      <c r="V534" s="395">
        <v>0.335882976482134</v>
      </c>
      <c r="W534" s="395">
        <v>0.25571231937156602</v>
      </c>
      <c r="X534" s="395">
        <v>0.37887832059113202</v>
      </c>
      <c r="Y534" s="395">
        <v>0.22854793951753799</v>
      </c>
      <c r="Z534" s="395">
        <v>0.31648131199795998</v>
      </c>
      <c r="AA534" s="395">
        <v>0.360478869355642</v>
      </c>
      <c r="AB534" s="395">
        <v>0.342866513153746</v>
      </c>
      <c r="AC534" s="395">
        <v>0.30641969970543398</v>
      </c>
      <c r="AD534" s="395">
        <v>0.28844699999221202</v>
      </c>
      <c r="AE534" s="395"/>
      <c r="AF534" s="395">
        <v>0.27530972012120702</v>
      </c>
      <c r="AG534" s="395">
        <v>0.34581306703507297</v>
      </c>
      <c r="AH534" s="395">
        <v>0.25979696419635301</v>
      </c>
      <c r="AI534" s="395">
        <v>0.28426251299824301</v>
      </c>
      <c r="AJ534" s="395">
        <v>0.29445541984367202</v>
      </c>
      <c r="AK534" s="395">
        <v>0.24464614173099999</v>
      </c>
      <c r="AL534" s="395"/>
      <c r="AM534" s="395">
        <v>0.26882589225180797</v>
      </c>
      <c r="AN534" s="395">
        <v>0.31920016880551799</v>
      </c>
      <c r="AO534" s="395">
        <v>0.29335921953330102</v>
      </c>
      <c r="AP534" s="395"/>
      <c r="AQ534" s="395">
        <v>0.31039385284862703</v>
      </c>
      <c r="AR534" s="395">
        <v>0.316914607286715</v>
      </c>
      <c r="AS534" s="395">
        <v>0.25081619855334097</v>
      </c>
    </row>
    <row r="535" spans="2:45" x14ac:dyDescent="0.25">
      <c r="B535" t="s">
        <v>263</v>
      </c>
      <c r="C535" s="395">
        <v>7.9883369206109098E-2</v>
      </c>
      <c r="D535" s="395">
        <v>9.9458804139912399E-2</v>
      </c>
      <c r="E535" s="395">
        <v>5.9557405815082301E-2</v>
      </c>
      <c r="F535" s="395"/>
      <c r="G535" s="395">
        <v>0.111374162301023</v>
      </c>
      <c r="H535" s="395">
        <v>0.12672011166076499</v>
      </c>
      <c r="I535" s="395">
        <v>9.91368682385209E-2</v>
      </c>
      <c r="J535" s="395">
        <v>7.5713117275377606E-2</v>
      </c>
      <c r="K535" s="395">
        <v>4.1540377744910401E-2</v>
      </c>
      <c r="L535" s="395">
        <v>3.3942168623064303E-2</v>
      </c>
      <c r="M535" s="395"/>
      <c r="N535" s="395">
        <v>9.0207028064510794E-2</v>
      </c>
      <c r="O535" s="395">
        <v>4.4443114413338897E-2</v>
      </c>
      <c r="P535" s="395">
        <v>9.9099310270517799E-2</v>
      </c>
      <c r="Q535" s="395">
        <v>8.9919643297767707E-2</v>
      </c>
      <c r="R535" s="395"/>
      <c r="S535" s="395">
        <v>8.8350508433039904E-2</v>
      </c>
      <c r="T535" s="395">
        <v>9.06001128971443E-2</v>
      </c>
      <c r="U535" s="395">
        <v>7.4647695681469298E-2</v>
      </c>
      <c r="V535" s="395">
        <v>7.5505034190519904E-2</v>
      </c>
      <c r="W535" s="395">
        <v>0.113557473800388</v>
      </c>
      <c r="X535" s="395">
        <v>7.1964095447250895E-2</v>
      </c>
      <c r="Y535" s="395">
        <v>0.10894344320114301</v>
      </c>
      <c r="Z535" s="395">
        <v>7.1606366656501705E-2</v>
      </c>
      <c r="AA535" s="395">
        <v>6.0871260368308297E-2</v>
      </c>
      <c r="AB535" s="395">
        <v>8.65897508998235E-2</v>
      </c>
      <c r="AC535" s="395">
        <v>2.3077083384100399E-2</v>
      </c>
      <c r="AD535" s="395">
        <v>4.5396930992735098E-2</v>
      </c>
      <c r="AE535" s="395"/>
      <c r="AF535" s="395">
        <v>8.7995938604535195E-2</v>
      </c>
      <c r="AG535" s="395">
        <v>7.0475797052954106E-2</v>
      </c>
      <c r="AH535" s="395">
        <v>6.3755509961562401E-2</v>
      </c>
      <c r="AI535" s="395">
        <v>8.5596411021223007E-2</v>
      </c>
      <c r="AJ535" s="395">
        <v>6.3935021560072997E-2</v>
      </c>
      <c r="AK535" s="395">
        <v>0.14538397977095799</v>
      </c>
      <c r="AL535" s="395"/>
      <c r="AM535" s="395">
        <v>8.2710421449476101E-2</v>
      </c>
      <c r="AN535" s="395">
        <v>8.7055079826975496E-2</v>
      </c>
      <c r="AO535" s="395">
        <v>5.1087208741991103E-2</v>
      </c>
      <c r="AP535" s="395"/>
      <c r="AQ535" s="395">
        <v>7.5545030573963307E-2</v>
      </c>
      <c r="AR535" s="395">
        <v>9.2512919382809505E-2</v>
      </c>
      <c r="AS535" s="395">
        <v>8.7374152408072295E-2</v>
      </c>
    </row>
    <row r="536" spans="2:45" x14ac:dyDescent="0.25">
      <c r="B536" t="s">
        <v>265</v>
      </c>
      <c r="C536" s="395">
        <v>8.7702801934599298E-2</v>
      </c>
      <c r="D536" s="395">
        <v>6.9417082451259798E-2</v>
      </c>
      <c r="E536" s="395">
        <v>0.10659506375983401</v>
      </c>
      <c r="F536" s="395"/>
      <c r="G536" s="395">
        <v>6.8239790738489597E-2</v>
      </c>
      <c r="H536" s="395">
        <v>7.2055406576626804E-2</v>
      </c>
      <c r="I536" s="395">
        <v>5.7598005033493098E-2</v>
      </c>
      <c r="J536" s="395">
        <v>6.2877931471453805E-2</v>
      </c>
      <c r="K536" s="395">
        <v>0.139822183037702</v>
      </c>
      <c r="L536" s="395">
        <v>0.12294365348893201</v>
      </c>
      <c r="M536" s="395"/>
      <c r="N536" s="395">
        <v>7.4486638373547007E-2</v>
      </c>
      <c r="O536" s="395">
        <v>0.11133994661877</v>
      </c>
      <c r="P536" s="395">
        <v>8.1386697571937894E-2</v>
      </c>
      <c r="Q536" s="395">
        <v>8.4368382457003704E-2</v>
      </c>
      <c r="R536" s="395"/>
      <c r="S536" s="395">
        <v>8.7620202879189396E-2</v>
      </c>
      <c r="T536" s="395">
        <v>9.3944029042452401E-2</v>
      </c>
      <c r="U536" s="395">
        <v>8.0930666430030301E-2</v>
      </c>
      <c r="V536" s="395">
        <v>0.123482767232564</v>
      </c>
      <c r="W536" s="395">
        <v>4.2239487378163999E-2</v>
      </c>
      <c r="X536" s="395">
        <v>5.0400355487010703E-2</v>
      </c>
      <c r="Y536" s="395">
        <v>3.7761548528329102E-2</v>
      </c>
      <c r="Z536" s="395">
        <v>0.10059665473685001</v>
      </c>
      <c r="AA536" s="395">
        <v>0.10547265254132</v>
      </c>
      <c r="AB536" s="395">
        <v>9.3273023648365497E-2</v>
      </c>
      <c r="AC536" s="395">
        <v>0.113932415082682</v>
      </c>
      <c r="AD536" s="395">
        <v>0.17720650149880299</v>
      </c>
      <c r="AE536" s="395"/>
      <c r="AF536" s="395">
        <v>9.0383090756330997E-2</v>
      </c>
      <c r="AG536" s="395">
        <v>7.2037909951707405E-2</v>
      </c>
      <c r="AH536" s="395">
        <v>8.2671392625386905E-2</v>
      </c>
      <c r="AI536" s="395">
        <v>9.2480810397361404E-2</v>
      </c>
      <c r="AJ536" s="395">
        <v>0.132725349311445</v>
      </c>
      <c r="AK536" s="395">
        <v>7.0259950055664599E-2</v>
      </c>
      <c r="AL536" s="395"/>
      <c r="AM536" s="395">
        <v>9.6288555159272204E-2</v>
      </c>
      <c r="AN536" s="395">
        <v>7.7674069619587602E-2</v>
      </c>
      <c r="AO536" s="395">
        <v>0.10671447026004199</v>
      </c>
      <c r="AP536" s="395"/>
      <c r="AQ536" s="395">
        <v>9.54164621060202E-2</v>
      </c>
      <c r="AR536" s="395">
        <v>6.49099982438468E-2</v>
      </c>
      <c r="AS536" s="395">
        <v>0.10641540094124501</v>
      </c>
    </row>
    <row r="537" spans="2:45" x14ac:dyDescent="0.25">
      <c r="B537" t="s">
        <v>266</v>
      </c>
      <c r="C537" s="396">
        <v>1.4518226486710899</v>
      </c>
      <c r="D537" s="396">
        <v>1.4817612842815799</v>
      </c>
      <c r="E537" s="396">
        <v>1.4273945428752699</v>
      </c>
      <c r="F537" s="396"/>
      <c r="G537" s="396">
        <v>1.5944713065907301</v>
      </c>
      <c r="H537" s="396">
        <v>1.4571884674984501</v>
      </c>
      <c r="I537" s="396">
        <v>1.45445434259844</v>
      </c>
      <c r="J537" s="396">
        <v>1.4356575834907099</v>
      </c>
      <c r="K537" s="396">
        <v>1.46051032906931</v>
      </c>
      <c r="L537" s="396">
        <v>1.3575521748438999</v>
      </c>
      <c r="M537" s="396"/>
      <c r="N537" s="396">
        <v>1.48124974046308</v>
      </c>
      <c r="O537" s="396">
        <v>1.4951746600137099</v>
      </c>
      <c r="P537" s="396">
        <v>1.48737929254947</v>
      </c>
      <c r="Q537" s="396">
        <v>1.3429632439563199</v>
      </c>
      <c r="R537" s="396"/>
      <c r="S537" s="396">
        <v>1.33610251196898</v>
      </c>
      <c r="T537" s="396">
        <v>1.40856916239373</v>
      </c>
      <c r="U537" s="396">
        <v>1.45258060137974</v>
      </c>
      <c r="V537" s="396">
        <v>1.6704157269848401</v>
      </c>
      <c r="W537" s="396">
        <v>1.3453006615141001</v>
      </c>
      <c r="X537" s="396">
        <v>1.4245665830068901</v>
      </c>
      <c r="Y537" s="396">
        <v>1.2813841292041801</v>
      </c>
      <c r="Z537" s="396">
        <v>1.43219800592266</v>
      </c>
      <c r="AA537" s="396">
        <v>1.5226549908779601</v>
      </c>
      <c r="AB537" s="396">
        <v>1.60285080489451</v>
      </c>
      <c r="AC537" s="396">
        <v>1.46552849173831</v>
      </c>
      <c r="AD537" s="396">
        <v>1.6294481746757801</v>
      </c>
      <c r="AE537" s="396"/>
      <c r="AF537" s="396">
        <v>1.4703963019877699</v>
      </c>
      <c r="AG537" s="396">
        <v>1.4638095123572099</v>
      </c>
      <c r="AH537" s="396">
        <v>1.25986623556406</v>
      </c>
      <c r="AI537" s="396">
        <v>1.4176094516279301</v>
      </c>
      <c r="AJ537" s="396">
        <v>1.6481849349325</v>
      </c>
      <c r="AK537" s="396">
        <v>1.5512784438992799</v>
      </c>
      <c r="AL537" s="396"/>
      <c r="AM537" s="396">
        <v>1.4475458911974499</v>
      </c>
      <c r="AN537" s="396">
        <v>1.4998547914829901</v>
      </c>
      <c r="AO537" s="396">
        <v>1.3406910221458199</v>
      </c>
      <c r="AP537" s="396"/>
      <c r="AQ537" s="396">
        <v>1.4922030202576599</v>
      </c>
      <c r="AR537" s="396">
        <v>1.4647062776778901</v>
      </c>
      <c r="AS537" s="396">
        <v>1.55932408710506</v>
      </c>
    </row>
    <row r="538" spans="2:45" x14ac:dyDescent="0.25">
      <c r="B538" t="s">
        <v>267</v>
      </c>
      <c r="C538" s="396">
        <v>1.46754104221151</v>
      </c>
      <c r="D538" s="396">
        <v>1.36264260370404</v>
      </c>
      <c r="E538" s="396">
        <v>1.5744280331306999</v>
      </c>
      <c r="F538" s="396"/>
      <c r="G538" s="396">
        <v>1.3020440882675901</v>
      </c>
      <c r="H538" s="396">
        <v>1.4709298238516899</v>
      </c>
      <c r="I538" s="396">
        <v>1.27162610888091</v>
      </c>
      <c r="J538" s="396">
        <v>1.26011442832374</v>
      </c>
      <c r="K538" s="396">
        <v>1.75261811321974</v>
      </c>
      <c r="L538" s="396">
        <v>1.7214244160430301</v>
      </c>
      <c r="M538" s="396"/>
      <c r="N538" s="396">
        <v>1.36623165419401</v>
      </c>
      <c r="O538" s="396">
        <v>1.5069014465757999</v>
      </c>
      <c r="P538" s="396">
        <v>1.44146348827096</v>
      </c>
      <c r="Q538" s="396">
        <v>1.5797350345196399</v>
      </c>
      <c r="R538" s="396"/>
      <c r="S538" s="396">
        <v>1.58476033475546</v>
      </c>
      <c r="T538" s="396">
        <v>1.6353711732703</v>
      </c>
      <c r="U538" s="396">
        <v>1.3479949451964599</v>
      </c>
      <c r="V538" s="396">
        <v>1.5034210694744199</v>
      </c>
      <c r="W538" s="396">
        <v>1.25275455203764</v>
      </c>
      <c r="X538" s="396">
        <v>1.2028875303002</v>
      </c>
      <c r="Y538" s="396">
        <v>1.2185660386933801</v>
      </c>
      <c r="Z538" s="396">
        <v>1.6920367474942299</v>
      </c>
      <c r="AA538" s="396">
        <v>1.57030944142597</v>
      </c>
      <c r="AB538" s="396">
        <v>1.3744377737926099</v>
      </c>
      <c r="AC538" s="396">
        <v>1.4649705245961899</v>
      </c>
      <c r="AD538" s="396">
        <v>2.0151037721362899</v>
      </c>
      <c r="AE538" s="396"/>
      <c r="AF538" s="396">
        <v>1.47873652694599</v>
      </c>
      <c r="AG538" s="396">
        <v>1.3045209730998399</v>
      </c>
      <c r="AH538" s="396">
        <v>1.57737340239018</v>
      </c>
      <c r="AI538" s="396">
        <v>1.6083760372985301</v>
      </c>
      <c r="AJ538" s="396">
        <v>1.5106295115386099</v>
      </c>
      <c r="AK538" s="396">
        <v>1.3712957960863099</v>
      </c>
      <c r="AL538" s="396"/>
      <c r="AM538" s="396">
        <v>1.5452128373707801</v>
      </c>
      <c r="AN538" s="396">
        <v>1.34628524901545</v>
      </c>
      <c r="AO538" s="396">
        <v>1.7326635211944801</v>
      </c>
      <c r="AP538" s="396"/>
      <c r="AQ538" s="396">
        <v>1.48931659018003</v>
      </c>
      <c r="AR538" s="396">
        <v>1.29105723421439</v>
      </c>
      <c r="AS538" s="396">
        <v>1.47157158993849</v>
      </c>
    </row>
    <row r="539" spans="2:45" x14ac:dyDescent="0.25">
      <c r="C539" s="395"/>
      <c r="D539" s="395"/>
      <c r="E539" s="395"/>
      <c r="F539" s="395"/>
      <c r="G539" s="395"/>
      <c r="H539" s="395"/>
      <c r="I539" s="395"/>
      <c r="J539" s="395"/>
      <c r="K539" s="395"/>
      <c r="L539" s="395"/>
      <c r="M539" s="395"/>
      <c r="N539" s="395"/>
      <c r="O539" s="395"/>
      <c r="P539" s="395"/>
      <c r="Q539" s="395"/>
      <c r="R539" s="395"/>
      <c r="S539" s="395"/>
      <c r="T539" s="395"/>
      <c r="U539" s="395"/>
      <c r="V539" s="395"/>
      <c r="W539" s="395"/>
      <c r="X539" s="395"/>
      <c r="Y539" s="395"/>
      <c r="Z539" s="395"/>
      <c r="AA539" s="395"/>
      <c r="AB539" s="395"/>
      <c r="AC539" s="395"/>
      <c r="AD539" s="395"/>
      <c r="AE539" s="395"/>
      <c r="AF539" s="395"/>
      <c r="AG539" s="395"/>
      <c r="AH539" s="395"/>
      <c r="AI539" s="395"/>
      <c r="AJ539" s="395"/>
      <c r="AK539" s="395"/>
      <c r="AL539" s="395"/>
      <c r="AM539" s="395"/>
      <c r="AN539" s="395"/>
      <c r="AO539" s="395"/>
      <c r="AP539" s="395"/>
      <c r="AQ539" s="395"/>
      <c r="AR539" s="395"/>
      <c r="AS539" s="395"/>
    </row>
    <row r="540" spans="2:45" x14ac:dyDescent="0.25">
      <c r="B540" s="2" t="s">
        <v>304</v>
      </c>
      <c r="C540" s="395"/>
      <c r="D540" s="395"/>
      <c r="E540" s="395"/>
      <c r="F540" s="395"/>
      <c r="G540" s="395"/>
      <c r="H540" s="395"/>
      <c r="I540" s="395"/>
      <c r="J540" s="395"/>
      <c r="K540" s="395"/>
      <c r="L540" s="395"/>
      <c r="M540" s="395"/>
      <c r="N540" s="395"/>
      <c r="O540" s="395"/>
      <c r="P540" s="395"/>
      <c r="Q540" s="395"/>
      <c r="R540" s="395"/>
      <c r="S540" s="395"/>
      <c r="T540" s="395"/>
      <c r="U540" s="395"/>
      <c r="V540" s="395"/>
      <c r="W540" s="395"/>
      <c r="X540" s="395"/>
      <c r="Y540" s="395"/>
      <c r="Z540" s="395"/>
      <c r="AA540" s="395"/>
      <c r="AB540" s="395"/>
      <c r="AC540" s="395"/>
      <c r="AD540" s="395"/>
      <c r="AE540" s="395"/>
      <c r="AF540" s="395"/>
      <c r="AG540" s="395"/>
      <c r="AH540" s="395"/>
      <c r="AI540" s="395"/>
      <c r="AJ540" s="395"/>
      <c r="AK540" s="395"/>
      <c r="AL540" s="395"/>
      <c r="AM540" s="395"/>
      <c r="AN540" s="395"/>
      <c r="AO540" s="395"/>
      <c r="AP540" s="395"/>
      <c r="AQ540" s="395"/>
      <c r="AR540" s="395"/>
      <c r="AS540" s="395"/>
    </row>
    <row r="541" spans="2:45" x14ac:dyDescent="0.25">
      <c r="B541" s="394" t="s">
        <v>68</v>
      </c>
      <c r="C541" s="395"/>
      <c r="D541" s="395"/>
      <c r="E541" s="395"/>
      <c r="F541" s="395"/>
      <c r="G541" s="395"/>
      <c r="H541" s="395"/>
      <c r="I541" s="395"/>
      <c r="J541" s="395"/>
      <c r="K541" s="395"/>
      <c r="L541" s="395"/>
      <c r="M541" s="395"/>
      <c r="N541" s="395"/>
      <c r="O541" s="395"/>
      <c r="P541" s="395"/>
      <c r="Q541" s="395"/>
      <c r="R541" s="395"/>
      <c r="S541" s="395"/>
      <c r="T541" s="395"/>
      <c r="U541" s="395"/>
      <c r="V541" s="395"/>
      <c r="W541" s="395"/>
      <c r="X541" s="395"/>
      <c r="Y541" s="395"/>
      <c r="Z541" s="395"/>
      <c r="AA541" s="395"/>
      <c r="AB541" s="395"/>
      <c r="AC541" s="395"/>
      <c r="AD541" s="395"/>
      <c r="AE541" s="395"/>
      <c r="AF541" s="395"/>
      <c r="AG541" s="395"/>
      <c r="AH541" s="395"/>
      <c r="AI541" s="395"/>
      <c r="AJ541" s="395"/>
      <c r="AK541" s="395"/>
      <c r="AL541" s="395"/>
      <c r="AM541" s="395"/>
      <c r="AN541" s="395"/>
      <c r="AO541" s="395"/>
      <c r="AP541" s="395"/>
      <c r="AQ541" s="395"/>
      <c r="AR541" s="395"/>
      <c r="AS541" s="395"/>
    </row>
    <row r="542" spans="2:45" x14ac:dyDescent="0.25">
      <c r="B542" t="s">
        <v>270</v>
      </c>
      <c r="C542" s="395">
        <v>0.305317199824232</v>
      </c>
      <c r="D542" s="395">
        <v>0.29717089449643902</v>
      </c>
      <c r="E542" s="395">
        <v>0.31264105523098501</v>
      </c>
      <c r="F542" s="395"/>
      <c r="G542" s="395">
        <v>0.34412709847766099</v>
      </c>
      <c r="H542" s="395">
        <v>0.428895758874482</v>
      </c>
      <c r="I542" s="395">
        <v>0.32284522514071201</v>
      </c>
      <c r="J542" s="395">
        <v>0.30292250555564099</v>
      </c>
      <c r="K542" s="395">
        <v>0.26549117263434402</v>
      </c>
      <c r="L542" s="395">
        <v>0.192493053503242</v>
      </c>
      <c r="M542" s="395"/>
      <c r="N542" s="395">
        <v>0.30932506292053102</v>
      </c>
      <c r="O542" s="395">
        <v>0.272419660977261</v>
      </c>
      <c r="P542" s="395">
        <v>0.34623588703059799</v>
      </c>
      <c r="Q542" s="395">
        <v>0.29996441822786102</v>
      </c>
      <c r="R542" s="395"/>
      <c r="S542" s="395">
        <v>0.39928570712700301</v>
      </c>
      <c r="T542" s="395">
        <v>0.29293710122285099</v>
      </c>
      <c r="U542" s="395">
        <v>0.23700729264308301</v>
      </c>
      <c r="V542" s="395">
        <v>0.32229297951503799</v>
      </c>
      <c r="W542" s="395">
        <v>0.319787349799106</v>
      </c>
      <c r="X542" s="395">
        <v>0.32016986203644199</v>
      </c>
      <c r="Y542" s="395">
        <v>0.25729320599731198</v>
      </c>
      <c r="Z542" s="395">
        <v>0.29655086877758802</v>
      </c>
      <c r="AA542" s="395">
        <v>0.29958813605183798</v>
      </c>
      <c r="AB542" s="395">
        <v>0.250948585960315</v>
      </c>
      <c r="AC542" s="395">
        <v>0.35247972432771701</v>
      </c>
      <c r="AD542" s="395">
        <v>0.210099325602085</v>
      </c>
      <c r="AE542" s="395"/>
      <c r="AF542" s="395">
        <v>0.49275141652214</v>
      </c>
      <c r="AG542" s="395">
        <v>0.26679372395650802</v>
      </c>
      <c r="AH542" s="395">
        <v>0.32924781987790303</v>
      </c>
      <c r="AI542" s="395">
        <v>0.26009055925686603</v>
      </c>
      <c r="AJ542" s="395">
        <v>0.18347059464867299</v>
      </c>
      <c r="AK542" s="395">
        <v>0.16359059891032701</v>
      </c>
      <c r="AL542" s="395"/>
      <c r="AM542" s="395">
        <v>0.27028207850015401</v>
      </c>
      <c r="AN542" s="395">
        <v>0.33471325432001298</v>
      </c>
      <c r="AO542" s="395">
        <v>0.28395676707557899</v>
      </c>
      <c r="AP542" s="395"/>
      <c r="AQ542" s="395">
        <v>0.26362433844424199</v>
      </c>
      <c r="AR542" s="395">
        <v>0.37115837101127302</v>
      </c>
      <c r="AS542" s="395">
        <v>0.448297957618423</v>
      </c>
    </row>
    <row r="543" spans="2:45" x14ac:dyDescent="0.25">
      <c r="B543" t="s">
        <v>261</v>
      </c>
      <c r="C543" s="395">
        <v>0.28142167976774601</v>
      </c>
      <c r="D543" s="395">
        <v>0.292724234715037</v>
      </c>
      <c r="E543" s="395">
        <v>0.27180882713654297</v>
      </c>
      <c r="F543" s="395"/>
      <c r="G543" s="395">
        <v>0.29427865351383797</v>
      </c>
      <c r="H543" s="395">
        <v>0.22024101058689</v>
      </c>
      <c r="I543" s="395">
        <v>0.35999553076222301</v>
      </c>
      <c r="J543" s="395">
        <v>0.30094291414304802</v>
      </c>
      <c r="K543" s="395">
        <v>0.28289121558338198</v>
      </c>
      <c r="L543" s="395">
        <v>0.24304074935181799</v>
      </c>
      <c r="M543" s="395"/>
      <c r="N543" s="395">
        <v>0.31611810474896102</v>
      </c>
      <c r="O543" s="395">
        <v>0.27426959060475797</v>
      </c>
      <c r="P543" s="395">
        <v>0.266812155339681</v>
      </c>
      <c r="Q543" s="395">
        <v>0.26458316023612299</v>
      </c>
      <c r="R543" s="395"/>
      <c r="S543" s="395">
        <v>0.27489500775763198</v>
      </c>
      <c r="T543" s="395">
        <v>0.261422051720125</v>
      </c>
      <c r="U543" s="395">
        <v>0.312106312946207</v>
      </c>
      <c r="V543" s="395">
        <v>0.26402732428326497</v>
      </c>
      <c r="W543" s="395">
        <v>0.236171565985271</v>
      </c>
      <c r="X543" s="395">
        <v>0.32165769234422797</v>
      </c>
      <c r="Y543" s="395">
        <v>0.25477958513232102</v>
      </c>
      <c r="Z543" s="395">
        <v>0.32457259746561001</v>
      </c>
      <c r="AA543" s="395">
        <v>0.30407592878552098</v>
      </c>
      <c r="AB543" s="395">
        <v>0.33507553239321097</v>
      </c>
      <c r="AC543" s="395">
        <v>0.161116263568957</v>
      </c>
      <c r="AD543" s="395">
        <v>0.33824440495193397</v>
      </c>
      <c r="AE543" s="395"/>
      <c r="AF543" s="395">
        <v>0.18178990640396001</v>
      </c>
      <c r="AG543" s="395">
        <v>0.32821281633798299</v>
      </c>
      <c r="AH543" s="395">
        <v>0.280960269576991</v>
      </c>
      <c r="AI543" s="395">
        <v>0.335479001929614</v>
      </c>
      <c r="AJ543" s="395">
        <v>0.26463218429066099</v>
      </c>
      <c r="AK543" s="395">
        <v>0.25908028350513601</v>
      </c>
      <c r="AL543" s="395"/>
      <c r="AM543" s="395">
        <v>0.292752667371245</v>
      </c>
      <c r="AN543" s="395">
        <v>0.248667713728042</v>
      </c>
      <c r="AO543" s="395">
        <v>0.34969331664425202</v>
      </c>
      <c r="AP543" s="395"/>
      <c r="AQ543" s="395">
        <v>0.27426817288783101</v>
      </c>
      <c r="AR543" s="395">
        <v>0.25452422155988402</v>
      </c>
      <c r="AS543" s="395">
        <v>0.18791168288189</v>
      </c>
    </row>
    <row r="544" spans="2:45" x14ac:dyDescent="0.25">
      <c r="B544" t="s">
        <v>262</v>
      </c>
      <c r="C544" s="395">
        <v>0.19305128972699401</v>
      </c>
      <c r="D544" s="395">
        <v>0.19123676462564401</v>
      </c>
      <c r="E544" s="395">
        <v>0.19142700845847499</v>
      </c>
      <c r="F544" s="395"/>
      <c r="G544" s="395">
        <v>0.15103128758725201</v>
      </c>
      <c r="H544" s="395">
        <v>0.201921067371341</v>
      </c>
      <c r="I544" s="395">
        <v>0.17868685559730399</v>
      </c>
      <c r="J544" s="395">
        <v>0.15991284174391199</v>
      </c>
      <c r="K544" s="395">
        <v>0.21008119017929699</v>
      </c>
      <c r="L544" s="395">
        <v>0.24063853154870499</v>
      </c>
      <c r="M544" s="395"/>
      <c r="N544" s="395">
        <v>0.180266181463796</v>
      </c>
      <c r="O544" s="395">
        <v>0.191671897261252</v>
      </c>
      <c r="P544" s="395">
        <v>0.188508539756715</v>
      </c>
      <c r="Q544" s="395">
        <v>0.211341984145407</v>
      </c>
      <c r="R544" s="395"/>
      <c r="S544" s="395">
        <v>0.163222638133245</v>
      </c>
      <c r="T544" s="395">
        <v>0.228803224953264</v>
      </c>
      <c r="U544" s="395">
        <v>0.11657136155140201</v>
      </c>
      <c r="V544" s="395">
        <v>0.22855632750976601</v>
      </c>
      <c r="W544" s="395">
        <v>0.25757042743151498</v>
      </c>
      <c r="X544" s="395">
        <v>0.141429098603743</v>
      </c>
      <c r="Y544" s="395">
        <v>0.28925971495672398</v>
      </c>
      <c r="Z544" s="395">
        <v>9.9462340236675106E-2</v>
      </c>
      <c r="AA544" s="395">
        <v>0.20479983335350299</v>
      </c>
      <c r="AB544" s="395">
        <v>0.17381176733960199</v>
      </c>
      <c r="AC544" s="395">
        <v>0.16470482237117801</v>
      </c>
      <c r="AD544" s="395">
        <v>0.203111684801973</v>
      </c>
      <c r="AE544" s="395"/>
      <c r="AF544" s="395">
        <v>0.14690455706974501</v>
      </c>
      <c r="AG544" s="395">
        <v>0.188980941839449</v>
      </c>
      <c r="AH544" s="395">
        <v>0.214962064856482</v>
      </c>
      <c r="AI544" s="395">
        <v>0.20824858557277101</v>
      </c>
      <c r="AJ544" s="395">
        <v>0.17078140363653299</v>
      </c>
      <c r="AK544" s="395">
        <v>0.30302135064161001</v>
      </c>
      <c r="AL544" s="395"/>
      <c r="AM544" s="395">
        <v>0.19913605013327701</v>
      </c>
      <c r="AN544" s="395">
        <v>0.21222115992884599</v>
      </c>
      <c r="AO544" s="395">
        <v>0.123588942665822</v>
      </c>
      <c r="AP544" s="395"/>
      <c r="AQ544" s="395">
        <v>0.22286017561991001</v>
      </c>
      <c r="AR544" s="395">
        <v>0.18053312259801299</v>
      </c>
      <c r="AS544" s="395">
        <v>0.16028322921349999</v>
      </c>
    </row>
    <row r="545" spans="2:45" x14ac:dyDescent="0.25">
      <c r="B545" t="s">
        <v>263</v>
      </c>
      <c r="C545" s="395">
        <v>0.13507070625506801</v>
      </c>
      <c r="D545" s="395">
        <v>0.131131445994838</v>
      </c>
      <c r="E545" s="395">
        <v>0.140513972146392</v>
      </c>
      <c r="F545" s="395"/>
      <c r="G545" s="395">
        <v>0.14953826133241299</v>
      </c>
      <c r="H545" s="395">
        <v>9.9525067670902606E-2</v>
      </c>
      <c r="I545" s="395">
        <v>0.103712459118096</v>
      </c>
      <c r="J545" s="395">
        <v>0.14589288276812101</v>
      </c>
      <c r="K545" s="395">
        <v>0.13527814448393999</v>
      </c>
      <c r="L545" s="395">
        <v>0.17101560014320799</v>
      </c>
      <c r="M545" s="395"/>
      <c r="N545" s="395">
        <v>0.138111641567085</v>
      </c>
      <c r="O545" s="395">
        <v>0.150390958633417</v>
      </c>
      <c r="P545" s="395">
        <v>0.135221815138342</v>
      </c>
      <c r="Q545" s="395">
        <v>0.114296561376654</v>
      </c>
      <c r="R545" s="395"/>
      <c r="S545" s="395">
        <v>7.4801857627764104E-2</v>
      </c>
      <c r="T545" s="395">
        <v>0.150378475348416</v>
      </c>
      <c r="U545" s="395">
        <v>0.239654910614435</v>
      </c>
      <c r="V545" s="395">
        <v>0.136546654160867</v>
      </c>
      <c r="W545" s="395">
        <v>0.141197529985439</v>
      </c>
      <c r="X545" s="395">
        <v>0.12752160879979099</v>
      </c>
      <c r="Y545" s="395">
        <v>9.9675565999453195E-2</v>
      </c>
      <c r="Z545" s="395">
        <v>0.17715881499939401</v>
      </c>
      <c r="AA545" s="395">
        <v>0.111278789284891</v>
      </c>
      <c r="AB545" s="395">
        <v>0.134800984501979</v>
      </c>
      <c r="AC545" s="395">
        <v>0.211141208002318</v>
      </c>
      <c r="AD545" s="395">
        <v>7.1338083145204803E-2</v>
      </c>
      <c r="AE545" s="395"/>
      <c r="AF545" s="395">
        <v>0.114506210517163</v>
      </c>
      <c r="AG545" s="395">
        <v>0.130004218101194</v>
      </c>
      <c r="AH545" s="395">
        <v>9.8360009456739603E-2</v>
      </c>
      <c r="AI545" s="395">
        <v>0.10221709444089699</v>
      </c>
      <c r="AJ545" s="395">
        <v>0.26296763227833903</v>
      </c>
      <c r="AK545" s="395">
        <v>0.18788361705683401</v>
      </c>
      <c r="AL545" s="395"/>
      <c r="AM545" s="395">
        <v>0.145914682709541</v>
      </c>
      <c r="AN545" s="395">
        <v>0.14147267510536499</v>
      </c>
      <c r="AO545" s="395">
        <v>7.9909268960601604E-2</v>
      </c>
      <c r="AP545" s="395"/>
      <c r="AQ545" s="395">
        <v>0.13817844253370001</v>
      </c>
      <c r="AR545" s="395">
        <v>0.133153278340362</v>
      </c>
      <c r="AS545" s="395">
        <v>9.7654535338616205E-2</v>
      </c>
    </row>
    <row r="546" spans="2:45" x14ac:dyDescent="0.25">
      <c r="B546" t="s">
        <v>265</v>
      </c>
      <c r="C546" s="395">
        <v>8.5139124425959306E-2</v>
      </c>
      <c r="D546" s="395">
        <v>8.7736660168042296E-2</v>
      </c>
      <c r="E546" s="395">
        <v>8.3609137027605293E-2</v>
      </c>
      <c r="F546" s="395"/>
      <c r="G546" s="395">
        <v>6.1024699088835302E-2</v>
      </c>
      <c r="H546" s="395">
        <v>4.9417095496384601E-2</v>
      </c>
      <c r="I546" s="395">
        <v>3.4759929381664799E-2</v>
      </c>
      <c r="J546" s="395">
        <v>9.0328855789278198E-2</v>
      </c>
      <c r="K546" s="395">
        <v>0.106258277119037</v>
      </c>
      <c r="L546" s="395">
        <v>0.152812065453026</v>
      </c>
      <c r="M546" s="395"/>
      <c r="N546" s="395">
        <v>5.6179009299626499E-2</v>
      </c>
      <c r="O546" s="395">
        <v>0.11124789252331301</v>
      </c>
      <c r="P546" s="395">
        <v>6.3221602734663804E-2</v>
      </c>
      <c r="Q546" s="395">
        <v>0.109813876013954</v>
      </c>
      <c r="R546" s="395"/>
      <c r="S546" s="395">
        <v>8.7794789354355696E-2</v>
      </c>
      <c r="T546" s="395">
        <v>6.6459146755344894E-2</v>
      </c>
      <c r="U546" s="395">
        <v>9.4660122244872705E-2</v>
      </c>
      <c r="V546" s="395">
        <v>4.8576714531063298E-2</v>
      </c>
      <c r="W546" s="395">
        <v>4.5273126798668899E-2</v>
      </c>
      <c r="X546" s="395">
        <v>8.9221738215796001E-2</v>
      </c>
      <c r="Y546" s="395">
        <v>9.8991927914190106E-2</v>
      </c>
      <c r="Z546" s="395">
        <v>0.10225537852073199</v>
      </c>
      <c r="AA546" s="395">
        <v>8.0257312524246699E-2</v>
      </c>
      <c r="AB546" s="395">
        <v>0.105363129804893</v>
      </c>
      <c r="AC546" s="395">
        <v>0.11055798172983</v>
      </c>
      <c r="AD546" s="395">
        <v>0.17720650149880299</v>
      </c>
      <c r="AE546" s="395"/>
      <c r="AF546" s="395">
        <v>6.4047909486990295E-2</v>
      </c>
      <c r="AG546" s="395">
        <v>8.6008299764866E-2</v>
      </c>
      <c r="AH546" s="395">
        <v>7.6469836231884303E-2</v>
      </c>
      <c r="AI546" s="395">
        <v>9.3964758799851403E-2</v>
      </c>
      <c r="AJ546" s="395">
        <v>0.118148185145794</v>
      </c>
      <c r="AK546" s="395">
        <v>8.6424149886094107E-2</v>
      </c>
      <c r="AL546" s="395"/>
      <c r="AM546" s="395">
        <v>9.1914521285783604E-2</v>
      </c>
      <c r="AN546" s="395">
        <v>6.2925196917733794E-2</v>
      </c>
      <c r="AO546" s="395">
        <v>0.16285170465374499</v>
      </c>
      <c r="AP546" s="395"/>
      <c r="AQ546" s="395">
        <v>0.101068870514316</v>
      </c>
      <c r="AR546" s="395">
        <v>6.0631006490468001E-2</v>
      </c>
      <c r="AS546" s="395">
        <v>0.105852594947571</v>
      </c>
    </row>
    <row r="547" spans="2:45" x14ac:dyDescent="0.25">
      <c r="B547" t="s">
        <v>266</v>
      </c>
      <c r="C547" s="396">
        <v>1.4132928756907801</v>
      </c>
      <c r="D547" s="396">
        <v>1.4195387426230099</v>
      </c>
      <c r="E547" s="396">
        <v>1.41064130860309</v>
      </c>
      <c r="F547" s="396"/>
      <c r="G547" s="396">
        <v>1.2890548090409299</v>
      </c>
      <c r="H547" s="396">
        <v>1.1203267303278199</v>
      </c>
      <c r="I547" s="396">
        <v>1.1675463368377801</v>
      </c>
      <c r="J547" s="396">
        <v>1.4197626690923499</v>
      </c>
      <c r="K547" s="396">
        <v>1.53392113786994</v>
      </c>
      <c r="L547" s="396">
        <v>1.84861287469096</v>
      </c>
      <c r="M547" s="396"/>
      <c r="N547" s="396">
        <v>1.3157014295763201</v>
      </c>
      <c r="O547" s="396">
        <v>1.55377783112076</v>
      </c>
      <c r="P547" s="396">
        <v>1.3023810912067899</v>
      </c>
      <c r="Q547" s="396">
        <v>1.46941231671272</v>
      </c>
      <c r="R547" s="396"/>
      <c r="S547" s="396">
        <v>1.17692501432484</v>
      </c>
      <c r="T547" s="396">
        <v>1.4360005146932799</v>
      </c>
      <c r="U547" s="396">
        <v>1.6428542568718101</v>
      </c>
      <c r="V547" s="396">
        <v>1.3250867999096501</v>
      </c>
      <c r="W547" s="396">
        <v>1.35599751799929</v>
      </c>
      <c r="X547" s="396">
        <v>1.3439676688142701</v>
      </c>
      <c r="Y547" s="396">
        <v>1.5282934247008899</v>
      </c>
      <c r="Z547" s="396">
        <v>1.46399523702007</v>
      </c>
      <c r="AA547" s="396">
        <v>1.3685412134441901</v>
      </c>
      <c r="AB547" s="396">
        <v>1.5085545397979201</v>
      </c>
      <c r="AC547" s="396">
        <v>1.56618145923759</v>
      </c>
      <c r="AD547" s="396">
        <v>1.66730802998671</v>
      </c>
      <c r="AE547" s="396"/>
      <c r="AF547" s="396">
        <v>1.07530929004291</v>
      </c>
      <c r="AG547" s="396">
        <v>1.4402205533799299</v>
      </c>
      <c r="AH547" s="396">
        <v>1.3118437725877099</v>
      </c>
      <c r="AI547" s="396">
        <v>1.4344864915972599</v>
      </c>
      <c r="AJ547" s="396">
        <v>1.86769062898192</v>
      </c>
      <c r="AK547" s="396">
        <v>1.7744704355032299</v>
      </c>
      <c r="AL547" s="396"/>
      <c r="AM547" s="396">
        <v>1.4964269009095501</v>
      </c>
      <c r="AN547" s="396">
        <v>1.34922884657276</v>
      </c>
      <c r="AO547" s="396">
        <v>1.48800582747268</v>
      </c>
      <c r="AP547" s="396"/>
      <c r="AQ547" s="396">
        <v>1.53879933378602</v>
      </c>
      <c r="AR547" s="396">
        <v>1.25757432773887</v>
      </c>
      <c r="AS547" s="396">
        <v>1.2248521271150199</v>
      </c>
    </row>
    <row r="548" spans="2:45" x14ac:dyDescent="0.25">
      <c r="B548" t="s">
        <v>267</v>
      </c>
      <c r="C548" s="396">
        <v>1.6357200154132701</v>
      </c>
      <c r="D548" s="396">
        <v>1.62984991938691</v>
      </c>
      <c r="E548" s="396">
        <v>1.6532536708374399</v>
      </c>
      <c r="F548" s="396"/>
      <c r="G548" s="396">
        <v>1.57019673150371</v>
      </c>
      <c r="H548" s="396">
        <v>1.4676761113095</v>
      </c>
      <c r="I548" s="396">
        <v>1.20825690018814</v>
      </c>
      <c r="J548" s="396">
        <v>1.6931254435446199</v>
      </c>
      <c r="K548" s="396">
        <v>1.6999943508803701</v>
      </c>
      <c r="L548" s="396">
        <v>1.7807985672469999</v>
      </c>
      <c r="M548" s="396"/>
      <c r="N548" s="396">
        <v>1.4533643325741601</v>
      </c>
      <c r="O548" s="396">
        <v>1.7670127420953901</v>
      </c>
      <c r="P548" s="396">
        <v>1.56028398757678</v>
      </c>
      <c r="Q548" s="396">
        <v>1.74341548735957</v>
      </c>
      <c r="R548" s="396"/>
      <c r="S548" s="396">
        <v>1.6321418936900001</v>
      </c>
      <c r="T548" s="396">
        <v>1.54271763761146</v>
      </c>
      <c r="U548" s="396">
        <v>1.77304081142063</v>
      </c>
      <c r="V548" s="396">
        <v>1.4445959935675401</v>
      </c>
      <c r="W548" s="396">
        <v>1.44319854561786</v>
      </c>
      <c r="X548" s="396">
        <v>1.67497815093572</v>
      </c>
      <c r="Y548" s="396">
        <v>1.5767985757948</v>
      </c>
      <c r="Z548" s="396">
        <v>1.8548966781141401</v>
      </c>
      <c r="AA548" s="396">
        <v>1.5500880225521401</v>
      </c>
      <c r="AB548" s="396">
        <v>1.6732905103123501</v>
      </c>
      <c r="AC548" s="396">
        <v>2.0769339648820799</v>
      </c>
      <c r="AD548" s="396">
        <v>1.9097259112423399</v>
      </c>
      <c r="AE548" s="396"/>
      <c r="AF548" s="396">
        <v>1.6766191418368599</v>
      </c>
      <c r="AG548" s="396">
        <v>1.56147512859302</v>
      </c>
      <c r="AH548" s="396">
        <v>1.53896050413404</v>
      </c>
      <c r="AI548" s="396">
        <v>1.54227200977529</v>
      </c>
      <c r="AJ548" s="396">
        <v>1.73231750706095</v>
      </c>
      <c r="AK548" s="396">
        <v>1.4186780098546701</v>
      </c>
      <c r="AL548" s="396"/>
      <c r="AM548" s="396">
        <v>1.6377673291186901</v>
      </c>
      <c r="AN548" s="396">
        <v>1.5608724024874301</v>
      </c>
      <c r="AO548" s="396">
        <v>1.9724684256367599</v>
      </c>
      <c r="AP548" s="396"/>
      <c r="AQ548" s="396">
        <v>1.6637952865380701</v>
      </c>
      <c r="AR548" s="396">
        <v>1.56836311636507</v>
      </c>
      <c r="AS548" s="396">
        <v>1.9556374666077001</v>
      </c>
    </row>
    <row r="549" spans="2:45" x14ac:dyDescent="0.25">
      <c r="C549" s="395"/>
      <c r="D549" s="395"/>
      <c r="E549" s="395"/>
      <c r="F549" s="395"/>
      <c r="G549" s="395"/>
      <c r="H549" s="395"/>
      <c r="I549" s="395"/>
      <c r="J549" s="395"/>
      <c r="K549" s="395"/>
      <c r="L549" s="395"/>
      <c r="M549" s="395"/>
      <c r="N549" s="395"/>
      <c r="O549" s="395"/>
      <c r="P549" s="395"/>
      <c r="Q549" s="395"/>
      <c r="R549" s="395"/>
      <c r="S549" s="395"/>
      <c r="T549" s="395"/>
      <c r="U549" s="395"/>
      <c r="V549" s="395"/>
      <c r="W549" s="395"/>
      <c r="X549" s="395"/>
      <c r="Y549" s="395"/>
      <c r="Z549" s="395"/>
      <c r="AA549" s="395"/>
      <c r="AB549" s="395"/>
      <c r="AC549" s="395"/>
      <c r="AD549" s="395"/>
      <c r="AE549" s="395"/>
      <c r="AF549" s="395"/>
      <c r="AG549" s="395"/>
      <c r="AH549" s="395"/>
      <c r="AI549" s="395"/>
      <c r="AJ549" s="395"/>
      <c r="AK549" s="395"/>
      <c r="AL549" s="395"/>
      <c r="AM549" s="395"/>
      <c r="AN549" s="395"/>
      <c r="AO549" s="395"/>
      <c r="AP549" s="395"/>
      <c r="AQ549" s="395"/>
      <c r="AR549" s="395"/>
      <c r="AS549" s="395"/>
    </row>
    <row r="550" spans="2:45" x14ac:dyDescent="0.25">
      <c r="B550" s="2" t="s">
        <v>305</v>
      </c>
      <c r="C550" s="395"/>
      <c r="D550" s="395"/>
      <c r="E550" s="395"/>
      <c r="F550" s="395"/>
      <c r="G550" s="395"/>
      <c r="H550" s="395"/>
      <c r="I550" s="395"/>
      <c r="J550" s="395"/>
      <c r="K550" s="395"/>
      <c r="L550" s="395"/>
      <c r="M550" s="395"/>
      <c r="N550" s="395"/>
      <c r="O550" s="395"/>
      <c r="P550" s="395"/>
      <c r="Q550" s="395"/>
      <c r="R550" s="395"/>
      <c r="S550" s="395"/>
      <c r="T550" s="395"/>
      <c r="U550" s="395"/>
      <c r="V550" s="395"/>
      <c r="W550" s="395"/>
      <c r="X550" s="395"/>
      <c r="Y550" s="395"/>
      <c r="Z550" s="395"/>
      <c r="AA550" s="395"/>
      <c r="AB550" s="395"/>
      <c r="AC550" s="395"/>
      <c r="AD550" s="395"/>
      <c r="AE550" s="395"/>
      <c r="AF550" s="395"/>
      <c r="AG550" s="395"/>
      <c r="AH550" s="395"/>
      <c r="AI550" s="395"/>
      <c r="AJ550" s="395"/>
      <c r="AK550" s="395"/>
      <c r="AL550" s="395"/>
      <c r="AM550" s="395"/>
      <c r="AN550" s="395"/>
      <c r="AO550" s="395"/>
      <c r="AP550" s="395"/>
      <c r="AQ550" s="395"/>
      <c r="AR550" s="395"/>
      <c r="AS550" s="395"/>
    </row>
    <row r="551" spans="2:45" x14ac:dyDescent="0.25">
      <c r="B551" s="394" t="s">
        <v>68</v>
      </c>
      <c r="C551" s="395"/>
      <c r="D551" s="395"/>
      <c r="E551" s="395"/>
      <c r="F551" s="395"/>
      <c r="G551" s="395"/>
      <c r="H551" s="395"/>
      <c r="I551" s="395"/>
      <c r="J551" s="395"/>
      <c r="K551" s="395"/>
      <c r="L551" s="395"/>
      <c r="M551" s="395"/>
      <c r="N551" s="395"/>
      <c r="O551" s="395"/>
      <c r="P551" s="395"/>
      <c r="Q551" s="395"/>
      <c r="R551" s="395"/>
      <c r="S551" s="395"/>
      <c r="T551" s="395"/>
      <c r="U551" s="395"/>
      <c r="V551" s="395"/>
      <c r="W551" s="395"/>
      <c r="X551" s="395"/>
      <c r="Y551" s="395"/>
      <c r="Z551" s="395"/>
      <c r="AA551" s="395"/>
      <c r="AB551" s="395"/>
      <c r="AC551" s="395"/>
      <c r="AD551" s="395"/>
      <c r="AE551" s="395"/>
      <c r="AF551" s="395"/>
      <c r="AG551" s="395"/>
      <c r="AH551" s="395"/>
      <c r="AI551" s="395"/>
      <c r="AJ551" s="395"/>
      <c r="AK551" s="395"/>
      <c r="AL551" s="395"/>
      <c r="AM551" s="395"/>
      <c r="AN551" s="395"/>
      <c r="AO551" s="395"/>
      <c r="AP551" s="395"/>
      <c r="AQ551" s="395"/>
      <c r="AR551" s="395"/>
      <c r="AS551" s="395"/>
    </row>
    <row r="552" spans="2:45" x14ac:dyDescent="0.25">
      <c r="B552" t="s">
        <v>270</v>
      </c>
      <c r="C552" s="395">
        <v>0.31416636103419698</v>
      </c>
      <c r="D552" s="395">
        <v>0.34655425197541101</v>
      </c>
      <c r="E552" s="395">
        <v>0.284470680384321</v>
      </c>
      <c r="F552" s="395"/>
      <c r="G552" s="395">
        <v>0.30047404248510501</v>
      </c>
      <c r="H552" s="395">
        <v>0.209678636816232</v>
      </c>
      <c r="I552" s="395">
        <v>0.32295081820931099</v>
      </c>
      <c r="J552" s="395">
        <v>0.35496943433151501</v>
      </c>
      <c r="K552" s="395">
        <v>0.33001206032458202</v>
      </c>
      <c r="L552" s="395">
        <v>0.35848565206281302</v>
      </c>
      <c r="M552" s="395"/>
      <c r="N552" s="395">
        <v>0.34357297785811503</v>
      </c>
      <c r="O552" s="395">
        <v>0.33351517748589699</v>
      </c>
      <c r="P552" s="395">
        <v>0.28089922936061201</v>
      </c>
      <c r="Q552" s="395">
        <v>0.28878853464665799</v>
      </c>
      <c r="R552" s="395"/>
      <c r="S552" s="395">
        <v>0.18501306561293701</v>
      </c>
      <c r="T552" s="395">
        <v>0.28366023556464898</v>
      </c>
      <c r="U552" s="395">
        <v>0.397244148551326</v>
      </c>
      <c r="V552" s="395">
        <v>0.392575460040196</v>
      </c>
      <c r="W552" s="395">
        <v>0.28963342832149103</v>
      </c>
      <c r="X552" s="395">
        <v>0.30675386194950799</v>
      </c>
      <c r="Y552" s="395">
        <v>0.28808044752614897</v>
      </c>
      <c r="Z552" s="395">
        <v>0.327842132935943</v>
      </c>
      <c r="AA552" s="395">
        <v>0.32459338608890997</v>
      </c>
      <c r="AB552" s="395">
        <v>0.44156349810133499</v>
      </c>
      <c r="AC552" s="395">
        <v>0.22769689275990901</v>
      </c>
      <c r="AD552" s="395">
        <v>0.47435145836593001</v>
      </c>
      <c r="AE552" s="395"/>
      <c r="AF552" s="395">
        <v>0.17643878703275601</v>
      </c>
      <c r="AG552" s="395">
        <v>0.36041630274431202</v>
      </c>
      <c r="AH552" s="395">
        <v>0.22453940959208701</v>
      </c>
      <c r="AI552" s="395">
        <v>0.33415824556342399</v>
      </c>
      <c r="AJ552" s="395">
        <v>0.47979236480235299</v>
      </c>
      <c r="AK552" s="395">
        <v>0.41366949832349398</v>
      </c>
      <c r="AL552" s="395"/>
      <c r="AM552" s="395">
        <v>0.32273010338128999</v>
      </c>
      <c r="AN552" s="395">
        <v>0.32743940177643099</v>
      </c>
      <c r="AO552" s="395">
        <v>0.271850021808279</v>
      </c>
      <c r="AP552" s="395"/>
      <c r="AQ552" s="395">
        <v>0.35358524014313097</v>
      </c>
      <c r="AR552" s="395">
        <v>0.27398294423087799</v>
      </c>
      <c r="AS552" s="395">
        <v>0.28489521118243999</v>
      </c>
    </row>
    <row r="553" spans="2:45" x14ac:dyDescent="0.25">
      <c r="B553" t="s">
        <v>261</v>
      </c>
      <c r="C553" s="395">
        <v>0.19392461643683701</v>
      </c>
      <c r="D553" s="395">
        <v>0.195142640079907</v>
      </c>
      <c r="E553" s="395">
        <v>0.19287226913965499</v>
      </c>
      <c r="F553" s="395"/>
      <c r="G553" s="395">
        <v>0.226933450231845</v>
      </c>
      <c r="H553" s="395">
        <v>0.24087697049499099</v>
      </c>
      <c r="I553" s="395">
        <v>0.19426899182330401</v>
      </c>
      <c r="J553" s="395">
        <v>0.20838082357347501</v>
      </c>
      <c r="K553" s="395">
        <v>0.15951007032386399</v>
      </c>
      <c r="L553" s="395">
        <v>0.14449032360059999</v>
      </c>
      <c r="M553" s="395"/>
      <c r="N553" s="395">
        <v>0.172418290236239</v>
      </c>
      <c r="O553" s="395">
        <v>0.17179424362162299</v>
      </c>
      <c r="P553" s="395">
        <v>0.23904911761950201</v>
      </c>
      <c r="Q553" s="395">
        <v>0.199402585970226</v>
      </c>
      <c r="R553" s="395"/>
      <c r="S553" s="395">
        <v>0.159402538504688</v>
      </c>
      <c r="T553" s="395">
        <v>0.21112994558156201</v>
      </c>
      <c r="U553" s="395">
        <v>0.206865056453607</v>
      </c>
      <c r="V553" s="395">
        <v>0.19333298748702499</v>
      </c>
      <c r="W553" s="395">
        <v>0.232316135467206</v>
      </c>
      <c r="X553" s="395">
        <v>0.19143867692967201</v>
      </c>
      <c r="Y553" s="395">
        <v>0.191513183269584</v>
      </c>
      <c r="Z553" s="395">
        <v>0.24211971086276701</v>
      </c>
      <c r="AA553" s="395">
        <v>0.23534724290094999</v>
      </c>
      <c r="AB553" s="395">
        <v>0.14142878265553299</v>
      </c>
      <c r="AC553" s="395">
        <v>0.193014605887396</v>
      </c>
      <c r="AD553" s="395">
        <v>0.104354804397357</v>
      </c>
      <c r="AE553" s="395"/>
      <c r="AF553" s="395">
        <v>0.25499257811191101</v>
      </c>
      <c r="AG553" s="395">
        <v>0.16653527375351199</v>
      </c>
      <c r="AH553" s="395">
        <v>0.226818724259123</v>
      </c>
      <c r="AI553" s="395">
        <v>0.217258001159989</v>
      </c>
      <c r="AJ553" s="395">
        <v>0.11517022470258199</v>
      </c>
      <c r="AK553" s="395">
        <v>0.110555604103623</v>
      </c>
      <c r="AL553" s="395"/>
      <c r="AM553" s="395">
        <v>0.196256780197584</v>
      </c>
      <c r="AN553" s="395">
        <v>0.189909853374682</v>
      </c>
      <c r="AO553" s="395">
        <v>0.19225096451103299</v>
      </c>
      <c r="AP553" s="395"/>
      <c r="AQ553" s="395">
        <v>0.210015035685201</v>
      </c>
      <c r="AR553" s="395">
        <v>0.202154518195862</v>
      </c>
      <c r="AS553" s="395">
        <v>0.11564810954082599</v>
      </c>
    </row>
    <row r="554" spans="2:45" x14ac:dyDescent="0.25">
      <c r="B554" t="s">
        <v>262</v>
      </c>
      <c r="C554" s="395">
        <v>0.209064990625146</v>
      </c>
      <c r="D554" s="395">
        <v>0.18441838988345299</v>
      </c>
      <c r="E554" s="395">
        <v>0.23370019827570901</v>
      </c>
      <c r="F554" s="395"/>
      <c r="G554" s="395">
        <v>0.234854549428333</v>
      </c>
      <c r="H554" s="395">
        <v>0.241919059055382</v>
      </c>
      <c r="I554" s="395">
        <v>0.22589302348948001</v>
      </c>
      <c r="J554" s="395">
        <v>0.20444259795629</v>
      </c>
      <c r="K554" s="395">
        <v>0.237513243792532</v>
      </c>
      <c r="L554" s="395">
        <v>0.136107554293044</v>
      </c>
      <c r="M554" s="395"/>
      <c r="N554" s="395">
        <v>0.197423024631184</v>
      </c>
      <c r="O554" s="395">
        <v>0.18826995855777201</v>
      </c>
      <c r="P554" s="395">
        <v>0.21167620843841001</v>
      </c>
      <c r="Q554" s="395">
        <v>0.244171887834189</v>
      </c>
      <c r="R554" s="395"/>
      <c r="S554" s="395">
        <v>0.24946532773253599</v>
      </c>
      <c r="T554" s="395">
        <v>0.218235035446702</v>
      </c>
      <c r="U554" s="395">
        <v>0.20351122968266</v>
      </c>
      <c r="V554" s="395">
        <v>0.171822811573552</v>
      </c>
      <c r="W554" s="395">
        <v>0.27035708777018402</v>
      </c>
      <c r="X554" s="395">
        <v>0.18260088922030099</v>
      </c>
      <c r="Y554" s="395">
        <v>0.22309959396224999</v>
      </c>
      <c r="Z554" s="395">
        <v>0.196609114410805</v>
      </c>
      <c r="AA554" s="395">
        <v>0.16890087492709099</v>
      </c>
      <c r="AB554" s="395">
        <v>0.17407978057552001</v>
      </c>
      <c r="AC554" s="395">
        <v>0.26047107644402701</v>
      </c>
      <c r="AD554" s="395">
        <v>0.178669715747279</v>
      </c>
      <c r="AE554" s="395"/>
      <c r="AF554" s="395">
        <v>0.242741499849395</v>
      </c>
      <c r="AG554" s="395">
        <v>0.19416098927086101</v>
      </c>
      <c r="AH554" s="395">
        <v>0.27082631843121602</v>
      </c>
      <c r="AI554" s="395">
        <v>0.14847444634308701</v>
      </c>
      <c r="AJ554" s="395">
        <v>0.21501741990555301</v>
      </c>
      <c r="AK554" s="395">
        <v>0.19288870888895601</v>
      </c>
      <c r="AL554" s="395"/>
      <c r="AM554" s="395">
        <v>0.21358270458078499</v>
      </c>
      <c r="AN554" s="395">
        <v>0.19745495659187601</v>
      </c>
      <c r="AO554" s="395">
        <v>0.21065962889739101</v>
      </c>
      <c r="AP554" s="395"/>
      <c r="AQ554" s="395">
        <v>0.17861297307193</v>
      </c>
      <c r="AR554" s="395">
        <v>0.20964539673159299</v>
      </c>
      <c r="AS554" s="395">
        <v>0.15994929433938701</v>
      </c>
    </row>
    <row r="555" spans="2:45" x14ac:dyDescent="0.25">
      <c r="B555" t="s">
        <v>263</v>
      </c>
      <c r="C555" s="395">
        <v>0.202588174745923</v>
      </c>
      <c r="D555" s="395">
        <v>0.20950149392115699</v>
      </c>
      <c r="E555" s="395">
        <v>0.19225307902581101</v>
      </c>
      <c r="F555" s="395"/>
      <c r="G555" s="395">
        <v>0.184734540412922</v>
      </c>
      <c r="H555" s="395">
        <v>0.21900654737953301</v>
      </c>
      <c r="I555" s="395">
        <v>0.192620562453269</v>
      </c>
      <c r="J555" s="395">
        <v>0.17795473314304</v>
      </c>
      <c r="K555" s="395">
        <v>0.20444097912009401</v>
      </c>
      <c r="L555" s="395">
        <v>0.22763676076737799</v>
      </c>
      <c r="M555" s="395"/>
      <c r="N555" s="395">
        <v>0.20082414390275199</v>
      </c>
      <c r="O555" s="395">
        <v>0.223245427242067</v>
      </c>
      <c r="P555" s="395">
        <v>0.211327243631557</v>
      </c>
      <c r="Q555" s="395">
        <v>0.17470727075109699</v>
      </c>
      <c r="R555" s="395"/>
      <c r="S555" s="395">
        <v>0.26343626802658998</v>
      </c>
      <c r="T555" s="395">
        <v>0.19057326579936301</v>
      </c>
      <c r="U555" s="395">
        <v>0.147105726695932</v>
      </c>
      <c r="V555" s="395">
        <v>0.14797044457498901</v>
      </c>
      <c r="W555" s="395">
        <v>0.19259322515713401</v>
      </c>
      <c r="X555" s="395">
        <v>0.25706184953493399</v>
      </c>
      <c r="Y555" s="395">
        <v>0.23557877967677501</v>
      </c>
      <c r="Z555" s="395">
        <v>0.154474318903426</v>
      </c>
      <c r="AA555" s="395">
        <v>0.17676192823734599</v>
      </c>
      <c r="AB555" s="395">
        <v>0.18963100644333</v>
      </c>
      <c r="AC555" s="395">
        <v>0.20763420001036201</v>
      </c>
      <c r="AD555" s="395">
        <v>0.24262402148943399</v>
      </c>
      <c r="AE555" s="395"/>
      <c r="AF555" s="395">
        <v>0.22108258498053701</v>
      </c>
      <c r="AG555" s="395">
        <v>0.21750584577163501</v>
      </c>
      <c r="AH555" s="395">
        <v>0.20514912454019699</v>
      </c>
      <c r="AI555" s="395">
        <v>0.179660943515388</v>
      </c>
      <c r="AJ555" s="395">
        <v>0.13633898502123801</v>
      </c>
      <c r="AK555" s="395">
        <v>0.25162823236953102</v>
      </c>
      <c r="AL555" s="395"/>
      <c r="AM555" s="395">
        <v>0.19358800345989599</v>
      </c>
      <c r="AN555" s="395">
        <v>0.221457038851958</v>
      </c>
      <c r="AO555" s="395">
        <v>0.16190989619879201</v>
      </c>
      <c r="AP555" s="395"/>
      <c r="AQ555" s="395">
        <v>0.18155911886643</v>
      </c>
      <c r="AR555" s="395">
        <v>0.22482920767241599</v>
      </c>
      <c r="AS555" s="395">
        <v>0.27767577915900898</v>
      </c>
    </row>
    <row r="556" spans="2:45" x14ac:dyDescent="0.25">
      <c r="B556" t="s">
        <v>265</v>
      </c>
      <c r="C556" s="395">
        <v>8.0255857157896696E-2</v>
      </c>
      <c r="D556" s="395">
        <v>6.4383224140072207E-2</v>
      </c>
      <c r="E556" s="395">
        <v>9.6703773174503904E-2</v>
      </c>
      <c r="F556" s="395"/>
      <c r="G556" s="395">
        <v>5.3003417441795202E-2</v>
      </c>
      <c r="H556" s="395">
        <v>8.8518786253862503E-2</v>
      </c>
      <c r="I556" s="395">
        <v>6.4266604024636298E-2</v>
      </c>
      <c r="J556" s="395">
        <v>5.4252410995679498E-2</v>
      </c>
      <c r="K556" s="395">
        <v>6.8523646438927902E-2</v>
      </c>
      <c r="L556" s="395">
        <v>0.133279709276164</v>
      </c>
      <c r="M556" s="395"/>
      <c r="N556" s="395">
        <v>8.5761563371710495E-2</v>
      </c>
      <c r="O556" s="395">
        <v>8.3175193092641098E-2</v>
      </c>
      <c r="P556" s="395">
        <v>5.7048200949919199E-2</v>
      </c>
      <c r="Q556" s="395">
        <v>9.2929720797830601E-2</v>
      </c>
      <c r="R556" s="395"/>
      <c r="S556" s="395">
        <v>0.14268280012324799</v>
      </c>
      <c r="T556" s="395">
        <v>9.6401517607724599E-2</v>
      </c>
      <c r="U556" s="395">
        <v>4.5273838616474001E-2</v>
      </c>
      <c r="V556" s="395">
        <v>9.4298296324238501E-2</v>
      </c>
      <c r="W556" s="395">
        <v>1.51001232839838E-2</v>
      </c>
      <c r="X556" s="395">
        <v>6.2144722365586297E-2</v>
      </c>
      <c r="Y556" s="395">
        <v>6.1727995565242E-2</v>
      </c>
      <c r="Z556" s="395">
        <v>7.8954722887057793E-2</v>
      </c>
      <c r="AA556" s="395">
        <v>9.4396567845703105E-2</v>
      </c>
      <c r="AB556" s="395">
        <v>5.3296932224281598E-2</v>
      </c>
      <c r="AC556" s="395">
        <v>0.111183224898305</v>
      </c>
      <c r="AD556" s="395">
        <v>0</v>
      </c>
      <c r="AE556" s="395"/>
      <c r="AF556" s="395">
        <v>0.10474455002539999</v>
      </c>
      <c r="AG556" s="395">
        <v>6.13815884596806E-2</v>
      </c>
      <c r="AH556" s="395">
        <v>7.2666423177377704E-2</v>
      </c>
      <c r="AI556" s="395">
        <v>0.12044836341811201</v>
      </c>
      <c r="AJ556" s="395">
        <v>5.3681005568275E-2</v>
      </c>
      <c r="AK556" s="395">
        <v>3.1257956314396297E-2</v>
      </c>
      <c r="AL556" s="395"/>
      <c r="AM556" s="395">
        <v>7.3842408380444799E-2</v>
      </c>
      <c r="AN556" s="395">
        <v>6.3738749405053502E-2</v>
      </c>
      <c r="AO556" s="395">
        <v>0.163329488584504</v>
      </c>
      <c r="AP556" s="395"/>
      <c r="AQ556" s="395">
        <v>7.6227632233309001E-2</v>
      </c>
      <c r="AR556" s="395">
        <v>8.9387933169251102E-2</v>
      </c>
      <c r="AS556" s="395">
        <v>0.16183160577833999</v>
      </c>
    </row>
    <row r="557" spans="2:45" x14ac:dyDescent="0.25">
      <c r="B557" t="s">
        <v>266</v>
      </c>
      <c r="C557" s="396">
        <v>1.54084255055649</v>
      </c>
      <c r="D557" s="396">
        <v>1.4500167981705701</v>
      </c>
      <c r="E557" s="396">
        <v>1.62384699546652</v>
      </c>
      <c r="F557" s="396"/>
      <c r="G557" s="396">
        <v>1.4628598400944599</v>
      </c>
      <c r="H557" s="396">
        <v>1.7358098757597999</v>
      </c>
      <c r="I557" s="396">
        <v>1.4809831422606199</v>
      </c>
      <c r="J557" s="396">
        <v>1.36813986289789</v>
      </c>
      <c r="K557" s="396">
        <v>1.5219540810249199</v>
      </c>
      <c r="L557" s="396">
        <v>1.6327345515934799</v>
      </c>
      <c r="M557" s="396"/>
      <c r="N557" s="396">
        <v>1.5127830246937</v>
      </c>
      <c r="O557" s="396">
        <v>1.5507712148339301</v>
      </c>
      <c r="P557" s="396">
        <v>1.52457606919067</v>
      </c>
      <c r="Q557" s="396">
        <v>1.58358705708322</v>
      </c>
      <c r="R557" s="396"/>
      <c r="S557" s="396">
        <v>2.0193731985425298</v>
      </c>
      <c r="T557" s="396">
        <v>1.60492588430395</v>
      </c>
      <c r="U557" s="396">
        <v>1.23630005037262</v>
      </c>
      <c r="V557" s="396">
        <v>1.35808312965605</v>
      </c>
      <c r="W557" s="396">
        <v>1.4112104796149201</v>
      </c>
      <c r="X557" s="396">
        <v>1.57640489343742</v>
      </c>
      <c r="Y557" s="396">
        <v>1.59136069248538</v>
      </c>
      <c r="Z557" s="396">
        <v>1.4145797879428901</v>
      </c>
      <c r="AA557" s="396">
        <v>1.48102104884998</v>
      </c>
      <c r="AB557" s="396">
        <v>1.2716690920336899</v>
      </c>
      <c r="AC557" s="396">
        <v>1.7815922583997601</v>
      </c>
      <c r="AD557" s="396">
        <v>1.1895663003602199</v>
      </c>
      <c r="AE557" s="396"/>
      <c r="AF557" s="396">
        <v>1.82270153285392</v>
      </c>
      <c r="AG557" s="396">
        <v>1.4529011434488599</v>
      </c>
      <c r="AH557" s="396">
        <v>1.6745844274516499</v>
      </c>
      <c r="AI557" s="396">
        <v>1.53498317806477</v>
      </c>
      <c r="AJ557" s="396">
        <v>1.1689460418505</v>
      </c>
      <c r="AK557" s="396">
        <v>1.3762495442477101</v>
      </c>
      <c r="AL557" s="396"/>
      <c r="AM557" s="396">
        <v>1.49955583326062</v>
      </c>
      <c r="AN557" s="396">
        <v>1.50414588073452</v>
      </c>
      <c r="AO557" s="396">
        <v>1.75261786524021</v>
      </c>
      <c r="AP557" s="396"/>
      <c r="AQ557" s="396">
        <v>1.4168288673615801</v>
      </c>
      <c r="AR557" s="396">
        <v>1.6534846673532999</v>
      </c>
      <c r="AS557" s="396">
        <v>1.9159004588099799</v>
      </c>
    </row>
    <row r="558" spans="2:45" x14ac:dyDescent="0.25">
      <c r="B558" t="s">
        <v>267</v>
      </c>
      <c r="C558" s="396">
        <v>1.76513245126944</v>
      </c>
      <c r="D558" s="396">
        <v>1.74945392086656</v>
      </c>
      <c r="E558" s="396">
        <v>1.7718406749772</v>
      </c>
      <c r="F558" s="396"/>
      <c r="G558" s="396">
        <v>1.5481162521990099</v>
      </c>
      <c r="H558" s="396">
        <v>1.59207956043448</v>
      </c>
      <c r="I558" s="396">
        <v>1.67624098568697</v>
      </c>
      <c r="J558" s="396">
        <v>1.63358502886581</v>
      </c>
      <c r="K558" s="396">
        <v>1.7419200185339101</v>
      </c>
      <c r="L558" s="396">
        <v>2.2148013087979299</v>
      </c>
      <c r="M558" s="396"/>
      <c r="N558" s="396">
        <v>1.8600894381730599</v>
      </c>
      <c r="O558" s="396">
        <v>1.86717609828794</v>
      </c>
      <c r="P558" s="396">
        <v>1.58333514644538</v>
      </c>
      <c r="Q558" s="396">
        <v>1.7344934720285401</v>
      </c>
      <c r="R558" s="396"/>
      <c r="S558" s="396">
        <v>1.7456272840017799</v>
      </c>
      <c r="T558" s="396">
        <v>1.7790447766339501</v>
      </c>
      <c r="U558" s="396">
        <v>1.56030898102266</v>
      </c>
      <c r="V558" s="396">
        <v>1.8978281687402501</v>
      </c>
      <c r="W558" s="396">
        <v>1.3157014744128099</v>
      </c>
      <c r="X558" s="396">
        <v>1.7642649937967401</v>
      </c>
      <c r="Y558" s="396">
        <v>1.6803439510540701</v>
      </c>
      <c r="Z558" s="396">
        <v>1.7230912440825299</v>
      </c>
      <c r="AA558" s="396">
        <v>1.8354154299577701</v>
      </c>
      <c r="AB558" s="396">
        <v>1.8012264988892299</v>
      </c>
      <c r="AC558" s="396">
        <v>1.7426366816384899</v>
      </c>
      <c r="AD558" s="396">
        <v>1.64050127376664</v>
      </c>
      <c r="AE558" s="396"/>
      <c r="AF558" s="396">
        <v>1.57706677352406</v>
      </c>
      <c r="AG558" s="396">
        <v>1.7780680099651001</v>
      </c>
      <c r="AH558" s="396">
        <v>1.5251316680271101</v>
      </c>
      <c r="AI558" s="396">
        <v>2.00973827174814</v>
      </c>
      <c r="AJ558" s="396">
        <v>1.7103001934269899</v>
      </c>
      <c r="AK558" s="396">
        <v>1.7811004598440701</v>
      </c>
      <c r="AL558" s="396"/>
      <c r="AM558" s="396">
        <v>1.7298090596801901</v>
      </c>
      <c r="AN558" s="396">
        <v>1.73429851604883</v>
      </c>
      <c r="AO558" s="396">
        <v>2.0521689906070302</v>
      </c>
      <c r="AP558" s="396"/>
      <c r="AQ558" s="396">
        <v>1.77637636415957</v>
      </c>
      <c r="AR558" s="396">
        <v>1.7657127716724099</v>
      </c>
      <c r="AS558" s="396">
        <v>2.2352486643921399</v>
      </c>
    </row>
    <row r="559" spans="2:45" x14ac:dyDescent="0.25">
      <c r="C559" s="395"/>
      <c r="D559" s="395"/>
      <c r="E559" s="395"/>
      <c r="F559" s="395"/>
      <c r="G559" s="395"/>
      <c r="H559" s="395"/>
      <c r="I559" s="395"/>
      <c r="J559" s="395"/>
      <c r="K559" s="395"/>
      <c r="L559" s="395"/>
      <c r="M559" s="395"/>
      <c r="N559" s="395"/>
      <c r="O559" s="395"/>
      <c r="P559" s="395"/>
      <c r="Q559" s="395"/>
      <c r="R559" s="395"/>
      <c r="S559" s="395"/>
      <c r="T559" s="395"/>
      <c r="U559" s="395"/>
      <c r="V559" s="395"/>
      <c r="W559" s="395"/>
      <c r="X559" s="395"/>
      <c r="Y559" s="395"/>
      <c r="Z559" s="395"/>
      <c r="AA559" s="395"/>
      <c r="AB559" s="395"/>
      <c r="AC559" s="395"/>
      <c r="AD559" s="395"/>
      <c r="AE559" s="395"/>
      <c r="AF559" s="395"/>
      <c r="AG559" s="395"/>
      <c r="AH559" s="395"/>
      <c r="AI559" s="395"/>
      <c r="AJ559" s="395"/>
      <c r="AK559" s="395"/>
      <c r="AL559" s="395"/>
      <c r="AM559" s="395"/>
      <c r="AN559" s="395"/>
      <c r="AO559" s="395"/>
      <c r="AP559" s="395"/>
      <c r="AQ559" s="395"/>
      <c r="AR559" s="395"/>
      <c r="AS559" s="395"/>
    </row>
    <row r="560" spans="2:45" x14ac:dyDescent="0.25">
      <c r="B560" s="2" t="s">
        <v>314</v>
      </c>
      <c r="C560" s="395"/>
      <c r="D560" s="395"/>
      <c r="E560" s="395"/>
      <c r="F560" s="395"/>
      <c r="G560" s="395"/>
      <c r="H560" s="395"/>
      <c r="I560" s="395"/>
      <c r="J560" s="395"/>
      <c r="K560" s="395"/>
      <c r="L560" s="395"/>
      <c r="M560" s="395"/>
      <c r="N560" s="395"/>
      <c r="O560" s="395"/>
      <c r="P560" s="395"/>
      <c r="Q560" s="395"/>
      <c r="R560" s="395"/>
      <c r="S560" s="395"/>
      <c r="T560" s="395"/>
      <c r="U560" s="395"/>
      <c r="V560" s="395"/>
      <c r="W560" s="395"/>
      <c r="X560" s="395"/>
      <c r="Y560" s="395"/>
      <c r="Z560" s="395"/>
      <c r="AA560" s="395"/>
      <c r="AB560" s="395"/>
      <c r="AC560" s="395"/>
      <c r="AD560" s="395"/>
      <c r="AE560" s="395"/>
      <c r="AF560" s="395"/>
      <c r="AG560" s="395"/>
      <c r="AH560" s="395"/>
      <c r="AI560" s="395"/>
      <c r="AJ560" s="395"/>
      <c r="AK560" s="395"/>
      <c r="AL560" s="395"/>
      <c r="AM560" s="395"/>
      <c r="AN560" s="395"/>
      <c r="AO560" s="395"/>
      <c r="AP560" s="395"/>
      <c r="AQ560" s="395"/>
      <c r="AR560" s="395"/>
      <c r="AS560" s="395"/>
    </row>
    <row r="561" spans="2:45" x14ac:dyDescent="0.25">
      <c r="B561" s="394" t="s">
        <v>68</v>
      </c>
      <c r="C561" s="395"/>
      <c r="D561" s="395"/>
      <c r="E561" s="395"/>
      <c r="F561" s="395"/>
      <c r="G561" s="395"/>
      <c r="H561" s="395"/>
      <c r="I561" s="395"/>
      <c r="J561" s="395"/>
      <c r="K561" s="395"/>
      <c r="L561" s="395"/>
      <c r="M561" s="395"/>
      <c r="N561" s="395"/>
      <c r="O561" s="395"/>
      <c r="P561" s="395"/>
      <c r="Q561" s="395"/>
      <c r="R561" s="395"/>
      <c r="S561" s="395"/>
      <c r="T561" s="395"/>
      <c r="U561" s="395"/>
      <c r="V561" s="395"/>
      <c r="W561" s="395"/>
      <c r="X561" s="395"/>
      <c r="Y561" s="395"/>
      <c r="Z561" s="395"/>
      <c r="AA561" s="395"/>
      <c r="AB561" s="395"/>
      <c r="AC561" s="395"/>
      <c r="AD561" s="395"/>
      <c r="AE561" s="395"/>
      <c r="AF561" s="395"/>
      <c r="AG561" s="395"/>
      <c r="AH561" s="395"/>
      <c r="AI561" s="395"/>
      <c r="AJ561" s="395"/>
      <c r="AK561" s="395"/>
      <c r="AL561" s="395"/>
      <c r="AM561" s="395"/>
      <c r="AN561" s="395"/>
      <c r="AO561" s="395"/>
      <c r="AP561" s="395"/>
      <c r="AQ561" s="395"/>
      <c r="AR561" s="395"/>
      <c r="AS561" s="395"/>
    </row>
    <row r="562" spans="2:45" x14ac:dyDescent="0.25">
      <c r="B562" t="s">
        <v>306</v>
      </c>
      <c r="C562" s="395">
        <v>2.9912163017804999E-2</v>
      </c>
      <c r="D562" s="395">
        <v>3.2410381826941802E-2</v>
      </c>
      <c r="E562" s="395">
        <v>2.7826313101598599E-2</v>
      </c>
      <c r="F562" s="395"/>
      <c r="G562" s="395">
        <v>3.9692868102210503E-2</v>
      </c>
      <c r="H562" s="395">
        <v>3.91799838678022E-2</v>
      </c>
      <c r="I562" s="395">
        <v>4.3520874997512803E-2</v>
      </c>
      <c r="J562" s="395">
        <v>2.7279223535340499E-2</v>
      </c>
      <c r="K562" s="395">
        <v>2.45473317410097E-2</v>
      </c>
      <c r="L562" s="395">
        <v>1.0534675403671E-2</v>
      </c>
      <c r="M562" s="395"/>
      <c r="N562" s="395">
        <v>4.3654419730660497E-2</v>
      </c>
      <c r="O562" s="395">
        <v>6.8115531817717397E-3</v>
      </c>
      <c r="P562" s="395">
        <v>1.4948340707263801E-2</v>
      </c>
      <c r="Q562" s="395">
        <v>5.2650963038872699E-2</v>
      </c>
      <c r="R562" s="395"/>
      <c r="S562" s="395">
        <v>3.42146446886155E-2</v>
      </c>
      <c r="T562" s="395">
        <v>5.1309647338453897E-2</v>
      </c>
      <c r="U562" s="395">
        <v>2.6858571492159599E-2</v>
      </c>
      <c r="V562" s="395">
        <v>0</v>
      </c>
      <c r="W562" s="395">
        <v>5.61974230803029E-2</v>
      </c>
      <c r="X562" s="395">
        <v>2.6502108116211599E-2</v>
      </c>
      <c r="Y562" s="395">
        <v>1.2084215089962901E-2</v>
      </c>
      <c r="Z562" s="395">
        <v>0</v>
      </c>
      <c r="AA562" s="395">
        <v>3.2791209840044203E-2</v>
      </c>
      <c r="AB562" s="395">
        <v>2.0708120045313201E-2</v>
      </c>
      <c r="AC562" s="395">
        <v>2.1687473428927601E-2</v>
      </c>
      <c r="AD562" s="395">
        <v>7.5910063561688196E-2</v>
      </c>
      <c r="AE562" s="395"/>
      <c r="AF562" s="395">
        <v>4.26668302050753E-2</v>
      </c>
      <c r="AG562" s="395">
        <v>2.24794550886823E-2</v>
      </c>
      <c r="AH562" s="395">
        <v>4.51887345278092E-2</v>
      </c>
      <c r="AI562" s="395">
        <v>2.6152913693336399E-2</v>
      </c>
      <c r="AJ562" s="395">
        <v>1.8520116640444902E-2</v>
      </c>
      <c r="AK562" s="395">
        <v>1.7507804875901999E-2</v>
      </c>
      <c r="AL562" s="395"/>
      <c r="AM562" s="395">
        <v>3.10263691820226E-2</v>
      </c>
      <c r="AN562" s="395">
        <v>3.3682088331334903E-2</v>
      </c>
      <c r="AO562" s="395">
        <v>9.3903485114236497E-3</v>
      </c>
      <c r="AP562" s="395"/>
      <c r="AQ562" s="395">
        <v>3.0786150115447799E-2</v>
      </c>
      <c r="AR562" s="395">
        <v>3.2624780076278899E-2</v>
      </c>
      <c r="AS562" s="395">
        <v>6.1917382489909301E-2</v>
      </c>
    </row>
    <row r="563" spans="2:45" x14ac:dyDescent="0.25">
      <c r="B563" t="s">
        <v>307</v>
      </c>
      <c r="C563" s="395">
        <v>6.8329711015733596E-2</v>
      </c>
      <c r="D563" s="395">
        <v>6.8764385341508694E-2</v>
      </c>
      <c r="E563" s="395">
        <v>6.6810075728313295E-2</v>
      </c>
      <c r="F563" s="395"/>
      <c r="G563" s="395">
        <v>0.11759929267920601</v>
      </c>
      <c r="H563" s="395">
        <v>0.12595033546576401</v>
      </c>
      <c r="I563" s="395">
        <v>7.0755252101959196E-2</v>
      </c>
      <c r="J563" s="395">
        <v>6.8469380429444907E-2</v>
      </c>
      <c r="K563" s="395">
        <v>2.6734661616366999E-2</v>
      </c>
      <c r="L563" s="395">
        <v>1.39656126511519E-2</v>
      </c>
      <c r="M563" s="395"/>
      <c r="N563" s="395">
        <v>6.0432210146495899E-2</v>
      </c>
      <c r="O563" s="395">
        <v>5.5407647418684702E-2</v>
      </c>
      <c r="P563" s="395">
        <v>9.8872261822287297E-2</v>
      </c>
      <c r="Q563" s="395">
        <v>6.4528991639430697E-2</v>
      </c>
      <c r="R563" s="395"/>
      <c r="S563" s="395">
        <v>0.11715826444908201</v>
      </c>
      <c r="T563" s="395">
        <v>4.8789233427466099E-2</v>
      </c>
      <c r="U563" s="395">
        <v>6.2949346406945397E-2</v>
      </c>
      <c r="V563" s="395">
        <v>5.05494365899576E-2</v>
      </c>
      <c r="W563" s="395">
        <v>8.6491622895274803E-2</v>
      </c>
      <c r="X563" s="395">
        <v>2.4361015762059499E-2</v>
      </c>
      <c r="Y563" s="395">
        <v>7.7485389836845595E-2</v>
      </c>
      <c r="Z563" s="395">
        <v>4.9655175572676701E-2</v>
      </c>
      <c r="AA563" s="395">
        <v>8.8793718891756496E-2</v>
      </c>
      <c r="AB563" s="395">
        <v>7.5214968804979104E-2</v>
      </c>
      <c r="AC563" s="395">
        <v>4.3487269149640503E-2</v>
      </c>
      <c r="AD563" s="395">
        <v>3.3428329507214798E-2</v>
      </c>
      <c r="AE563" s="395"/>
      <c r="AF563" s="395">
        <v>0.117529185784099</v>
      </c>
      <c r="AG563" s="395">
        <v>7.8928149783682996E-2</v>
      </c>
      <c r="AH563" s="395">
        <v>6.6718065752875505E-2</v>
      </c>
      <c r="AI563" s="395">
        <v>3.75079721285713E-2</v>
      </c>
      <c r="AJ563" s="395">
        <v>1.7273711400087599E-2</v>
      </c>
      <c r="AK563" s="395">
        <v>4.4558751955312899E-2</v>
      </c>
      <c r="AL563" s="395"/>
      <c r="AM563" s="395">
        <v>7.96137363064955E-2</v>
      </c>
      <c r="AN563" s="395">
        <v>6.48311027349322E-2</v>
      </c>
      <c r="AO563" s="395">
        <v>2.7148940580787199E-2</v>
      </c>
      <c r="AP563" s="395"/>
      <c r="AQ563" s="395">
        <v>5.7678972790078997E-2</v>
      </c>
      <c r="AR563" s="395">
        <v>0.101142763787039</v>
      </c>
      <c r="AS563" s="395">
        <v>2.8592847910719199E-2</v>
      </c>
    </row>
    <row r="564" spans="2:45" x14ac:dyDescent="0.25">
      <c r="B564" t="s">
        <v>308</v>
      </c>
      <c r="C564" s="395">
        <v>0.111961865874634</v>
      </c>
      <c r="D564" s="395">
        <v>9.7834523650532093E-2</v>
      </c>
      <c r="E564" s="395">
        <v>0.127080351384145</v>
      </c>
      <c r="F564" s="395"/>
      <c r="G564" s="395">
        <v>0.18667006525745899</v>
      </c>
      <c r="H564" s="395">
        <v>0.127126573856325</v>
      </c>
      <c r="I564" s="395">
        <v>0.118616502865847</v>
      </c>
      <c r="J564" s="395">
        <v>0.125361266001868</v>
      </c>
      <c r="K564" s="395">
        <v>6.9683459198694106E-2</v>
      </c>
      <c r="L564" s="395">
        <v>6.1864526958509497E-2</v>
      </c>
      <c r="M564" s="395"/>
      <c r="N564" s="395">
        <v>9.17363102939356E-2</v>
      </c>
      <c r="O564" s="395">
        <v>0.108923896645109</v>
      </c>
      <c r="P564" s="395">
        <v>0.129846731762464</v>
      </c>
      <c r="Q564" s="395">
        <v>0.11875943576112501</v>
      </c>
      <c r="R564" s="395"/>
      <c r="S564" s="395">
        <v>0.10569260485573501</v>
      </c>
      <c r="T564" s="395">
        <v>0.103809932652544</v>
      </c>
      <c r="U564" s="395">
        <v>0.107306789826141</v>
      </c>
      <c r="V564" s="395">
        <v>6.9818064273061795E-2</v>
      </c>
      <c r="W564" s="395">
        <v>4.2037876062736297E-2</v>
      </c>
      <c r="X564" s="395">
        <v>0.110329519264767</v>
      </c>
      <c r="Y564" s="395">
        <v>0.119073511742512</v>
      </c>
      <c r="Z564" s="395">
        <v>0.147668222615192</v>
      </c>
      <c r="AA564" s="395">
        <v>0.184639620682128</v>
      </c>
      <c r="AB564" s="395">
        <v>0.13040213403489501</v>
      </c>
      <c r="AC564" s="395">
        <v>0.11081983953739601</v>
      </c>
      <c r="AD564" s="395">
        <v>0.10311096404270401</v>
      </c>
      <c r="AE564" s="395"/>
      <c r="AF564" s="395">
        <v>0.12624729003375301</v>
      </c>
      <c r="AG564" s="395">
        <v>0.13275674654446701</v>
      </c>
      <c r="AH564" s="395">
        <v>0.160018682917659</v>
      </c>
      <c r="AI564" s="395">
        <v>6.8727625021431302E-2</v>
      </c>
      <c r="AJ564" s="395">
        <v>5.5439058677384898E-2</v>
      </c>
      <c r="AK564" s="395">
        <v>8.4054625462416502E-2</v>
      </c>
      <c r="AL564" s="395"/>
      <c r="AM564" s="395">
        <v>9.12675830698393E-2</v>
      </c>
      <c r="AN564" s="395">
        <v>0.13070802791486499</v>
      </c>
      <c r="AO564" s="395">
        <v>0.119737700539725</v>
      </c>
      <c r="AP564" s="395"/>
      <c r="AQ564" s="395">
        <v>0.11911997223687699</v>
      </c>
      <c r="AR564" s="395">
        <v>0.128184141158634</v>
      </c>
      <c r="AS564" s="395">
        <v>0</v>
      </c>
    </row>
    <row r="565" spans="2:45" x14ac:dyDescent="0.25">
      <c r="B565" t="s">
        <v>309</v>
      </c>
      <c r="C565" s="395">
        <v>0.13071266865947301</v>
      </c>
      <c r="D565" s="395">
        <v>0.11513762677395099</v>
      </c>
      <c r="E565" s="395">
        <v>0.14531106947713399</v>
      </c>
      <c r="F565" s="395"/>
      <c r="G565" s="395">
        <v>0.15832789029215699</v>
      </c>
      <c r="H565" s="395">
        <v>0.20549992603377901</v>
      </c>
      <c r="I565" s="395">
        <v>0.18673961110758799</v>
      </c>
      <c r="J565" s="395">
        <v>8.4577175635083005E-2</v>
      </c>
      <c r="K565" s="395">
        <v>7.7631044975796301E-2</v>
      </c>
      <c r="L565" s="395">
        <v>7.8427893851325897E-2</v>
      </c>
      <c r="M565" s="395"/>
      <c r="N565" s="395">
        <v>0.135827427180678</v>
      </c>
      <c r="O565" s="395">
        <v>0.103584202253113</v>
      </c>
      <c r="P565" s="395">
        <v>0.148918991124738</v>
      </c>
      <c r="Q565" s="395">
        <v>0.13943727502285</v>
      </c>
      <c r="R565" s="395"/>
      <c r="S565" s="395">
        <v>0.15358972299097401</v>
      </c>
      <c r="T565" s="395">
        <v>0.118862833256227</v>
      </c>
      <c r="U565" s="395">
        <v>0.15097911605751199</v>
      </c>
      <c r="V565" s="395">
        <v>7.3921035493675902E-2</v>
      </c>
      <c r="W565" s="395">
        <v>0.121952061591604</v>
      </c>
      <c r="X565" s="395">
        <v>0.116118473083464</v>
      </c>
      <c r="Y565" s="395">
        <v>0.130652227986017</v>
      </c>
      <c r="Z565" s="395">
        <v>0.178174190700048</v>
      </c>
      <c r="AA565" s="395">
        <v>0.120089968722686</v>
      </c>
      <c r="AB565" s="395">
        <v>0.195338150264531</v>
      </c>
      <c r="AC565" s="395">
        <v>0.11151322451217301</v>
      </c>
      <c r="AD565" s="395">
        <v>8.2649684178233596E-2</v>
      </c>
      <c r="AE565" s="395"/>
      <c r="AF565" s="395">
        <v>0.16044052855719099</v>
      </c>
      <c r="AG565" s="395">
        <v>0.12992918778054799</v>
      </c>
      <c r="AH565" s="395">
        <v>0.118092736615351</v>
      </c>
      <c r="AI565" s="395">
        <v>0.13517430943872899</v>
      </c>
      <c r="AJ565" s="395">
        <v>0.118547443852639</v>
      </c>
      <c r="AK565" s="395">
        <v>7.5395174327637302E-2</v>
      </c>
      <c r="AL565" s="395"/>
      <c r="AM565" s="395">
        <v>0.103356373553901</v>
      </c>
      <c r="AN565" s="395">
        <v>0.152659880796366</v>
      </c>
      <c r="AO565" s="395">
        <v>0.15714131261350001</v>
      </c>
      <c r="AP565" s="395"/>
      <c r="AQ565" s="395">
        <v>0.107956574211874</v>
      </c>
      <c r="AR565" s="395">
        <v>0.156178319818323</v>
      </c>
      <c r="AS565" s="395">
        <v>0.15500676584185399</v>
      </c>
    </row>
    <row r="566" spans="2:45" x14ac:dyDescent="0.25">
      <c r="B566" t="s">
        <v>310</v>
      </c>
      <c r="C566" s="395">
        <v>0.15193032459733299</v>
      </c>
      <c r="D566" s="395">
        <v>0.122404979623461</v>
      </c>
      <c r="E566" s="395">
        <v>0.17859944299174499</v>
      </c>
      <c r="F566" s="395"/>
      <c r="G566" s="395">
        <v>0.15097887394286499</v>
      </c>
      <c r="H566" s="395">
        <v>0.20819890247128101</v>
      </c>
      <c r="I566" s="395">
        <v>0.18837394314580999</v>
      </c>
      <c r="J566" s="395">
        <v>0.122335111564626</v>
      </c>
      <c r="K566" s="395">
        <v>0.121426026235953</v>
      </c>
      <c r="L566" s="395">
        <v>0.121238685497111</v>
      </c>
      <c r="M566" s="395"/>
      <c r="N566" s="395">
        <v>0.12535009270705</v>
      </c>
      <c r="O566" s="395">
        <v>0.18180573092239299</v>
      </c>
      <c r="P566" s="395">
        <v>0.16141996970139999</v>
      </c>
      <c r="Q566" s="395">
        <v>0.143679553048949</v>
      </c>
      <c r="R566" s="395"/>
      <c r="S566" s="395">
        <v>0.156333709827923</v>
      </c>
      <c r="T566" s="395">
        <v>0.15727982321412001</v>
      </c>
      <c r="U566" s="395">
        <v>0.166545288768912</v>
      </c>
      <c r="V566" s="395">
        <v>0.15475553711155299</v>
      </c>
      <c r="W566" s="395">
        <v>0.15234792706476799</v>
      </c>
      <c r="X566" s="395">
        <v>0.18323137396881001</v>
      </c>
      <c r="Y566" s="395">
        <v>0.16250420985240999</v>
      </c>
      <c r="Z566" s="395">
        <v>0.19852877686040099</v>
      </c>
      <c r="AA566" s="395">
        <v>0.13195083826130999</v>
      </c>
      <c r="AB566" s="395">
        <v>8.4289273771359793E-2</v>
      </c>
      <c r="AC566" s="395">
        <v>0.132507872124735</v>
      </c>
      <c r="AD566" s="395">
        <v>0.17035482101895699</v>
      </c>
      <c r="AE566" s="395"/>
      <c r="AF566" s="395">
        <v>0.14681995748548199</v>
      </c>
      <c r="AG566" s="395">
        <v>0.132987159548552</v>
      </c>
      <c r="AH566" s="395">
        <v>0.20557299328144801</v>
      </c>
      <c r="AI566" s="395">
        <v>0.17016783390170401</v>
      </c>
      <c r="AJ566" s="395">
        <v>0.124020927242888</v>
      </c>
      <c r="AK566" s="395">
        <v>0.122625856742656</v>
      </c>
      <c r="AL566" s="395"/>
      <c r="AM566" s="395">
        <v>0.156723724985844</v>
      </c>
      <c r="AN566" s="395">
        <v>0.13398424001709999</v>
      </c>
      <c r="AO566" s="395">
        <v>0.18126139884317499</v>
      </c>
      <c r="AP566" s="395"/>
      <c r="AQ566" s="395">
        <v>0.130800955591172</v>
      </c>
      <c r="AR566" s="395">
        <v>0.16171394015354201</v>
      </c>
      <c r="AS566" s="395">
        <v>5.5424817760164703E-2</v>
      </c>
    </row>
    <row r="567" spans="2:45" x14ac:dyDescent="0.25">
      <c r="B567" t="s">
        <v>311</v>
      </c>
      <c r="C567" s="395">
        <v>0.14704323649529999</v>
      </c>
      <c r="D567" s="395">
        <v>0.14697266182673399</v>
      </c>
      <c r="E567" s="395">
        <v>0.14885036206910099</v>
      </c>
      <c r="F567" s="395"/>
      <c r="G567" s="395">
        <v>0.125354162874107</v>
      </c>
      <c r="H567" s="395">
        <v>0.13054120408599701</v>
      </c>
      <c r="I567" s="395">
        <v>0.12010931515357499</v>
      </c>
      <c r="J567" s="395">
        <v>0.178880094029679</v>
      </c>
      <c r="K567" s="395">
        <v>0.17901099089519501</v>
      </c>
      <c r="L567" s="395">
        <v>0.14973631178420799</v>
      </c>
      <c r="M567" s="395"/>
      <c r="N567" s="395">
        <v>0.13963207364966199</v>
      </c>
      <c r="O567" s="395">
        <v>0.15094940834360901</v>
      </c>
      <c r="P567" s="395">
        <v>0.14575572185400501</v>
      </c>
      <c r="Q567" s="395">
        <v>0.15049171589499299</v>
      </c>
      <c r="R567" s="395"/>
      <c r="S567" s="395">
        <v>9.82706379605639E-2</v>
      </c>
      <c r="T567" s="395">
        <v>0.18160773099187799</v>
      </c>
      <c r="U567" s="395">
        <v>0.12609525081703901</v>
      </c>
      <c r="V567" s="395">
        <v>0.25017968346036501</v>
      </c>
      <c r="W567" s="395">
        <v>0.13897720456958901</v>
      </c>
      <c r="X567" s="395">
        <v>0.16586151464124499</v>
      </c>
      <c r="Y567" s="395">
        <v>0.106612775453578</v>
      </c>
      <c r="Z567" s="395">
        <v>0.12447717716720499</v>
      </c>
      <c r="AA567" s="395">
        <v>4.4445739256454203E-2</v>
      </c>
      <c r="AB567" s="395">
        <v>0.17157151580782601</v>
      </c>
      <c r="AC567" s="395">
        <v>0.24340087049793399</v>
      </c>
      <c r="AD567" s="395">
        <v>0.20909927679333801</v>
      </c>
      <c r="AE567" s="395"/>
      <c r="AF567" s="395">
        <v>0.12503905661428599</v>
      </c>
      <c r="AG567" s="395">
        <v>0.114292542719676</v>
      </c>
      <c r="AH567" s="395">
        <v>0.124465121590592</v>
      </c>
      <c r="AI567" s="395">
        <v>0.18244707674834301</v>
      </c>
      <c r="AJ567" s="395">
        <v>0.227150526688078</v>
      </c>
      <c r="AK567" s="395">
        <v>0.177090038564406</v>
      </c>
      <c r="AL567" s="395"/>
      <c r="AM567" s="395">
        <v>0.145757005793131</v>
      </c>
      <c r="AN567" s="395">
        <v>0.13834871539417001</v>
      </c>
      <c r="AO567" s="395">
        <v>0.178360292835815</v>
      </c>
      <c r="AP567" s="395"/>
      <c r="AQ567" s="395">
        <v>0.152932291839176</v>
      </c>
      <c r="AR567" s="395">
        <v>0.107766107574</v>
      </c>
      <c r="AS567" s="395">
        <v>0.26127223298778401</v>
      </c>
    </row>
    <row r="568" spans="2:45" x14ac:dyDescent="0.25">
      <c r="B568" t="s">
        <v>312</v>
      </c>
      <c r="C568" s="395">
        <v>0.160929869911204</v>
      </c>
      <c r="D568" s="395">
        <v>0.16482135944978499</v>
      </c>
      <c r="E568" s="395">
        <v>0.157010642307991</v>
      </c>
      <c r="F568" s="395"/>
      <c r="G568" s="395">
        <v>0.103882621285921</v>
      </c>
      <c r="H568" s="395">
        <v>7.4724607075881605E-2</v>
      </c>
      <c r="I568" s="395">
        <v>0.120130748045029</v>
      </c>
      <c r="J568" s="395">
        <v>0.15875854801259001</v>
      </c>
      <c r="K568" s="395">
        <v>0.27428866693606002</v>
      </c>
      <c r="L568" s="395">
        <v>0.228557732076655</v>
      </c>
      <c r="M568" s="395"/>
      <c r="N568" s="395">
        <v>0.170536376688634</v>
      </c>
      <c r="O568" s="395">
        <v>0.19907242996001401</v>
      </c>
      <c r="P568" s="395">
        <v>0.15878889341997601</v>
      </c>
      <c r="Q568" s="395">
        <v>0.111407834079814</v>
      </c>
      <c r="R568" s="395"/>
      <c r="S568" s="395">
        <v>0.15124025472655001</v>
      </c>
      <c r="T568" s="395">
        <v>0.16502263604749201</v>
      </c>
      <c r="U568" s="395">
        <v>0.19156180760316299</v>
      </c>
      <c r="V568" s="395">
        <v>0.226664991061888</v>
      </c>
      <c r="W568" s="395">
        <v>0.20624280529906999</v>
      </c>
      <c r="X568" s="395">
        <v>0.141792875671375</v>
      </c>
      <c r="Y568" s="395">
        <v>0.206663782424791</v>
      </c>
      <c r="Z568" s="395">
        <v>0.13072474335043499</v>
      </c>
      <c r="AA568" s="395">
        <v>0.11265528454884099</v>
      </c>
      <c r="AB568" s="395">
        <v>0.138462754210326</v>
      </c>
      <c r="AC568" s="395">
        <v>8.44421563603273E-2</v>
      </c>
      <c r="AD568" s="395">
        <v>0.14966742626962901</v>
      </c>
      <c r="AE568" s="395"/>
      <c r="AF568" s="395">
        <v>0.116643328672593</v>
      </c>
      <c r="AG568" s="395">
        <v>0.16779036076036499</v>
      </c>
      <c r="AH568" s="395">
        <v>0.114311071516427</v>
      </c>
      <c r="AI568" s="395">
        <v>0.18741726203478101</v>
      </c>
      <c r="AJ568" s="395">
        <v>0.22289074298779099</v>
      </c>
      <c r="AK568" s="395">
        <v>0.19664883210401801</v>
      </c>
      <c r="AL568" s="395"/>
      <c r="AM568" s="395">
        <v>0.180298597307054</v>
      </c>
      <c r="AN568" s="395">
        <v>0.14419161545711101</v>
      </c>
      <c r="AO568" s="395">
        <v>0.15363680394280499</v>
      </c>
      <c r="AP568" s="395"/>
      <c r="AQ568" s="395">
        <v>0.18709725116673601</v>
      </c>
      <c r="AR568" s="395">
        <v>0.14049946882443201</v>
      </c>
      <c r="AS568" s="395">
        <v>5.4675454703006797E-2</v>
      </c>
    </row>
    <row r="569" spans="2:45" x14ac:dyDescent="0.25">
      <c r="B569" t="s">
        <v>313</v>
      </c>
      <c r="C569" s="395">
        <v>0.18698832835139101</v>
      </c>
      <c r="D569" s="395">
        <v>0.23363263681327101</v>
      </c>
      <c r="E569" s="395">
        <v>0.14186825192261701</v>
      </c>
      <c r="F569" s="395"/>
      <c r="G569" s="395">
        <v>7.5233326004549794E-2</v>
      </c>
      <c r="H569" s="395">
        <v>6.8410778700928307E-2</v>
      </c>
      <c r="I569" s="395">
        <v>0.15175375258267801</v>
      </c>
      <c r="J569" s="395">
        <v>0.234339200791368</v>
      </c>
      <c r="K569" s="395">
        <v>0.20683516868808599</v>
      </c>
      <c r="L569" s="395">
        <v>0.33567456177736898</v>
      </c>
      <c r="M569" s="395"/>
      <c r="N569" s="395">
        <v>0.22221743091882901</v>
      </c>
      <c r="O569" s="395">
        <v>0.17732305771121401</v>
      </c>
      <c r="P569" s="395">
        <v>0.121885114938402</v>
      </c>
      <c r="Q569" s="395">
        <v>0.21549327598060999</v>
      </c>
      <c r="R569" s="395"/>
      <c r="S569" s="395">
        <v>0.164662350201318</v>
      </c>
      <c r="T569" s="395">
        <v>0.17331816307181899</v>
      </c>
      <c r="U569" s="395">
        <v>0.15780095759503299</v>
      </c>
      <c r="V569" s="395">
        <v>0.163111995109781</v>
      </c>
      <c r="W569" s="395">
        <v>0.19575307943665499</v>
      </c>
      <c r="X569" s="395">
        <v>0.20454553272718301</v>
      </c>
      <c r="Y569" s="395">
        <v>0.174181751965858</v>
      </c>
      <c r="Z569" s="395">
        <v>0.17077171373404301</v>
      </c>
      <c r="AA569" s="395">
        <v>0.26649427925934799</v>
      </c>
      <c r="AB569" s="395">
        <v>0.154535978674121</v>
      </c>
      <c r="AC569" s="395">
        <v>0.25214129438886601</v>
      </c>
      <c r="AD569" s="395">
        <v>0.175779434628234</v>
      </c>
      <c r="AE569" s="395"/>
      <c r="AF569" s="395">
        <v>0.13621754403783701</v>
      </c>
      <c r="AG569" s="395">
        <v>0.214523424826253</v>
      </c>
      <c r="AH569" s="395">
        <v>0.14583078781011499</v>
      </c>
      <c r="AI569" s="395">
        <v>0.18820171793304699</v>
      </c>
      <c r="AJ569" s="395">
        <v>0.208325110417929</v>
      </c>
      <c r="AK569" s="395">
        <v>0.28211891596765098</v>
      </c>
      <c r="AL569" s="395"/>
      <c r="AM569" s="395">
        <v>0.207210210809049</v>
      </c>
      <c r="AN569" s="395">
        <v>0.18944866167385699</v>
      </c>
      <c r="AO569" s="395">
        <v>0.151137783612876</v>
      </c>
      <c r="AP569" s="395"/>
      <c r="AQ569" s="395">
        <v>0.20415615470945001</v>
      </c>
      <c r="AR569" s="395">
        <v>0.16093378283072701</v>
      </c>
      <c r="AS569" s="395">
        <v>0.38311049830656202</v>
      </c>
    </row>
    <row r="570" spans="2:45" x14ac:dyDescent="0.25">
      <c r="B570" t="s">
        <v>78</v>
      </c>
      <c r="C570" s="395">
        <v>1.21918320771269E-2</v>
      </c>
      <c r="D570" s="395">
        <v>1.8021444693815399E-2</v>
      </c>
      <c r="E570" s="395">
        <v>6.6434910173540102E-3</v>
      </c>
      <c r="F570" s="395"/>
      <c r="G570" s="395">
        <v>4.2260899561524602E-2</v>
      </c>
      <c r="H570" s="395">
        <v>2.0367688442242099E-2</v>
      </c>
      <c r="I570" s="395">
        <v>0</v>
      </c>
      <c r="J570" s="395">
        <v>0</v>
      </c>
      <c r="K570" s="395">
        <v>1.9842649712838601E-2</v>
      </c>
      <c r="L570" s="395">
        <v>0</v>
      </c>
      <c r="M570" s="395"/>
      <c r="N570" s="395">
        <v>1.06136586840533E-2</v>
      </c>
      <c r="O570" s="395">
        <v>1.6122073564091999E-2</v>
      </c>
      <c r="P570" s="395">
        <v>1.95639746694647E-2</v>
      </c>
      <c r="Q570" s="395">
        <v>3.55095553335453E-3</v>
      </c>
      <c r="R570" s="395"/>
      <c r="S570" s="395">
        <v>1.8837810299240101E-2</v>
      </c>
      <c r="T570" s="395">
        <v>0</v>
      </c>
      <c r="U570" s="395">
        <v>9.9028714330949997E-3</v>
      </c>
      <c r="V570" s="395">
        <v>1.0999256899718E-2</v>
      </c>
      <c r="W570" s="395">
        <v>0</v>
      </c>
      <c r="X570" s="395">
        <v>2.7257586764884E-2</v>
      </c>
      <c r="Y570" s="395">
        <v>1.07421356480256E-2</v>
      </c>
      <c r="Z570" s="395">
        <v>0</v>
      </c>
      <c r="AA570" s="395">
        <v>1.81393405374317E-2</v>
      </c>
      <c r="AB570" s="395">
        <v>2.9477104386649099E-2</v>
      </c>
      <c r="AC570" s="395">
        <v>0</v>
      </c>
      <c r="AD570" s="395">
        <v>0</v>
      </c>
      <c r="AE570" s="395"/>
      <c r="AF570" s="395">
        <v>2.83962786096837E-2</v>
      </c>
      <c r="AG570" s="395">
        <v>6.3129729477737397E-3</v>
      </c>
      <c r="AH570" s="395">
        <v>1.9801805987722899E-2</v>
      </c>
      <c r="AI570" s="395">
        <v>4.2032891000562504E-3</v>
      </c>
      <c r="AJ570" s="395">
        <v>7.8323620927571499E-3</v>
      </c>
      <c r="AK570" s="395">
        <v>0</v>
      </c>
      <c r="AL570" s="395"/>
      <c r="AM570" s="395">
        <v>4.7463989926643298E-3</v>
      </c>
      <c r="AN570" s="395">
        <v>1.2145667680264E-2</v>
      </c>
      <c r="AO570" s="395">
        <v>2.21854185198932E-2</v>
      </c>
      <c r="AP570" s="395"/>
      <c r="AQ570" s="395">
        <v>9.4716773391882707E-3</v>
      </c>
      <c r="AR570" s="395">
        <v>1.0956695777024E-2</v>
      </c>
      <c r="AS570" s="395">
        <v>0</v>
      </c>
    </row>
    <row r="571" spans="2:45" x14ac:dyDescent="0.25">
      <c r="C571" s="395"/>
      <c r="D571" s="395"/>
      <c r="E571" s="395"/>
      <c r="F571" s="395"/>
      <c r="G571" s="395"/>
      <c r="H571" s="395"/>
      <c r="I571" s="395"/>
      <c r="J571" s="395"/>
      <c r="K571" s="395"/>
      <c r="L571" s="395"/>
      <c r="M571" s="395"/>
      <c r="N571" s="395"/>
      <c r="O571" s="395"/>
      <c r="P571" s="395"/>
      <c r="Q571" s="395"/>
      <c r="R571" s="395"/>
      <c r="S571" s="395"/>
      <c r="T571" s="395"/>
      <c r="U571" s="395"/>
      <c r="V571" s="395"/>
      <c r="W571" s="395"/>
      <c r="X571" s="395"/>
      <c r="Y571" s="395"/>
      <c r="Z571" s="395"/>
      <c r="AA571" s="395"/>
      <c r="AB571" s="395"/>
      <c r="AC571" s="395"/>
      <c r="AD571" s="395"/>
      <c r="AE571" s="395"/>
      <c r="AF571" s="395"/>
      <c r="AG571" s="395"/>
      <c r="AH571" s="395"/>
      <c r="AI571" s="395"/>
      <c r="AJ571" s="395"/>
      <c r="AK571" s="395"/>
      <c r="AL571" s="395"/>
      <c r="AM571" s="395"/>
      <c r="AN571" s="395"/>
      <c r="AO571" s="395"/>
      <c r="AP571" s="395"/>
      <c r="AQ571" s="395"/>
      <c r="AR571" s="395"/>
      <c r="AS571" s="395"/>
    </row>
    <row r="572" spans="2:45" x14ac:dyDescent="0.25">
      <c r="B572" s="2" t="s">
        <v>321</v>
      </c>
      <c r="C572" s="395"/>
      <c r="D572" s="395"/>
      <c r="E572" s="395"/>
      <c r="F572" s="395"/>
      <c r="G572" s="395"/>
      <c r="H572" s="395"/>
      <c r="I572" s="395"/>
      <c r="J572" s="395"/>
      <c r="K572" s="395"/>
      <c r="L572" s="395"/>
      <c r="M572" s="395"/>
      <c r="N572" s="395"/>
      <c r="O572" s="395"/>
      <c r="P572" s="395"/>
      <c r="Q572" s="395"/>
      <c r="R572" s="395"/>
      <c r="S572" s="395"/>
      <c r="T572" s="395"/>
      <c r="U572" s="395"/>
      <c r="V572" s="395"/>
      <c r="W572" s="395"/>
      <c r="X572" s="395"/>
      <c r="Y572" s="395"/>
      <c r="Z572" s="395"/>
      <c r="AA572" s="395"/>
      <c r="AB572" s="395"/>
      <c r="AC572" s="395"/>
      <c r="AD572" s="395"/>
      <c r="AE572" s="395"/>
      <c r="AF572" s="395"/>
      <c r="AG572" s="395"/>
      <c r="AH572" s="395"/>
      <c r="AI572" s="395"/>
      <c r="AJ572" s="395"/>
      <c r="AK572" s="395"/>
      <c r="AL572" s="395"/>
      <c r="AM572" s="395"/>
      <c r="AN572" s="395"/>
      <c r="AO572" s="395"/>
      <c r="AP572" s="395"/>
      <c r="AQ572" s="395"/>
      <c r="AR572" s="395"/>
      <c r="AS572" s="395"/>
    </row>
    <row r="573" spans="2:45" x14ac:dyDescent="0.25">
      <c r="B573" s="394" t="s">
        <v>68</v>
      </c>
      <c r="C573" s="395"/>
      <c r="D573" s="395"/>
      <c r="E573" s="395"/>
      <c r="F573" s="395"/>
      <c r="G573" s="395"/>
      <c r="H573" s="395"/>
      <c r="I573" s="395"/>
      <c r="J573" s="395"/>
      <c r="K573" s="395"/>
      <c r="L573" s="395"/>
      <c r="M573" s="395"/>
      <c r="N573" s="395"/>
      <c r="O573" s="395"/>
      <c r="P573" s="395"/>
      <c r="Q573" s="395"/>
      <c r="R573" s="395"/>
      <c r="S573" s="395"/>
      <c r="T573" s="395"/>
      <c r="U573" s="395"/>
      <c r="V573" s="395"/>
      <c r="W573" s="395"/>
      <c r="X573" s="395"/>
      <c r="Y573" s="395"/>
      <c r="Z573" s="395"/>
      <c r="AA573" s="395"/>
      <c r="AB573" s="395"/>
      <c r="AC573" s="395"/>
      <c r="AD573" s="395"/>
      <c r="AE573" s="395"/>
      <c r="AF573" s="395"/>
      <c r="AG573" s="395"/>
      <c r="AH573" s="395"/>
      <c r="AI573" s="395"/>
      <c r="AJ573" s="395"/>
      <c r="AK573" s="395"/>
      <c r="AL573" s="395"/>
      <c r="AM573" s="395"/>
      <c r="AN573" s="395"/>
      <c r="AO573" s="395"/>
      <c r="AP573" s="395"/>
      <c r="AQ573" s="395"/>
      <c r="AR573" s="395"/>
      <c r="AS573" s="395"/>
    </row>
    <row r="574" spans="2:45" x14ac:dyDescent="0.25">
      <c r="B574" t="s">
        <v>315</v>
      </c>
      <c r="C574" s="395">
        <v>0.25142663302544699</v>
      </c>
      <c r="D574" s="395">
        <v>0.304904343924843</v>
      </c>
      <c r="E574" s="395">
        <v>0.19837399378200499</v>
      </c>
      <c r="F574" s="395"/>
      <c r="G574" s="395">
        <v>0.12402290254813</v>
      </c>
      <c r="H574" s="395">
        <v>0.124539956465491</v>
      </c>
      <c r="I574" s="395">
        <v>0.19429298442769399</v>
      </c>
      <c r="J574" s="395">
        <v>0.28468174162163501</v>
      </c>
      <c r="K574" s="395">
        <v>0.33196432057824199</v>
      </c>
      <c r="L574" s="395">
        <v>0.40581731686881201</v>
      </c>
      <c r="M574" s="395"/>
      <c r="N574" s="395">
        <v>0.28499388430107703</v>
      </c>
      <c r="O574" s="395">
        <v>0.24825853857755201</v>
      </c>
      <c r="P574" s="395">
        <v>0.19739402417031099</v>
      </c>
      <c r="Q574" s="395">
        <v>0.26236340188677199</v>
      </c>
      <c r="R574" s="395"/>
      <c r="S574" s="395">
        <v>0.22998342549651599</v>
      </c>
      <c r="T574" s="395">
        <v>0.25065853648365299</v>
      </c>
      <c r="U574" s="395">
        <v>0.208557425932101</v>
      </c>
      <c r="V574" s="395">
        <v>0.24294272331198699</v>
      </c>
      <c r="W574" s="395">
        <v>0.27841952891710903</v>
      </c>
      <c r="X574" s="395">
        <v>0.25635014131852202</v>
      </c>
      <c r="Y574" s="395">
        <v>0.24876029663878199</v>
      </c>
      <c r="Z574" s="395">
        <v>0.19756505280542799</v>
      </c>
      <c r="AA574" s="395">
        <v>0.32858142602143098</v>
      </c>
      <c r="AB574" s="395">
        <v>0.227223715770389</v>
      </c>
      <c r="AC574" s="395">
        <v>0.27284924967979202</v>
      </c>
      <c r="AD574" s="395">
        <v>0.24697584616139301</v>
      </c>
      <c r="AE574" s="395"/>
      <c r="AF574" s="395">
        <v>0.19673595173254199</v>
      </c>
      <c r="AG574" s="395">
        <v>0.28514740713040998</v>
      </c>
      <c r="AH574" s="395">
        <v>0.20592682648004801</v>
      </c>
      <c r="AI574" s="395">
        <v>0.231496741803426</v>
      </c>
      <c r="AJ574" s="395">
        <v>0.28951330202630599</v>
      </c>
      <c r="AK574" s="395">
        <v>0.37527383761871802</v>
      </c>
      <c r="AL574" s="395"/>
      <c r="AM574" s="395">
        <v>0.27164586601249002</v>
      </c>
      <c r="AN574" s="395">
        <v>0.25764986559491199</v>
      </c>
      <c r="AO574" s="395">
        <v>0.21319095693159101</v>
      </c>
      <c r="AP574" s="395"/>
      <c r="AQ574" s="395">
        <v>0.27426314018747899</v>
      </c>
      <c r="AR574" s="395">
        <v>0.22495545164559699</v>
      </c>
      <c r="AS574" s="395">
        <v>0.38311049830656202</v>
      </c>
    </row>
    <row r="575" spans="2:45" x14ac:dyDescent="0.25">
      <c r="B575" t="s">
        <v>316</v>
      </c>
      <c r="C575" s="395">
        <v>0.42436960504353299</v>
      </c>
      <c r="D575" s="395">
        <v>0.413819825248671</v>
      </c>
      <c r="E575" s="395">
        <v>0.43565933501630499</v>
      </c>
      <c r="F575" s="395"/>
      <c r="G575" s="395">
        <v>0.33351609034965901</v>
      </c>
      <c r="H575" s="395">
        <v>0.38613013755982001</v>
      </c>
      <c r="I575" s="395">
        <v>0.42339106241954799</v>
      </c>
      <c r="J575" s="395">
        <v>0.45250139415421498</v>
      </c>
      <c r="K575" s="395">
        <v>0.48137062065803099</v>
      </c>
      <c r="L575" s="395">
        <v>0.45629397856874399</v>
      </c>
      <c r="M575" s="395"/>
      <c r="N575" s="395">
        <v>0.467197176637422</v>
      </c>
      <c r="O575" s="395">
        <v>0.43440398102884598</v>
      </c>
      <c r="P575" s="395">
        <v>0.45482142475120901</v>
      </c>
      <c r="Q575" s="395">
        <v>0.33964448235837402</v>
      </c>
      <c r="R575" s="395"/>
      <c r="S575" s="395">
        <v>0.36519825198669698</v>
      </c>
      <c r="T575" s="395">
        <v>0.48973734793489299</v>
      </c>
      <c r="U575" s="395">
        <v>0.47837151263475203</v>
      </c>
      <c r="V575" s="395">
        <v>0.49722876576597802</v>
      </c>
      <c r="W575" s="395">
        <v>0.40654084464647</v>
      </c>
      <c r="X575" s="395">
        <v>0.380974456969285</v>
      </c>
      <c r="Y575" s="395">
        <v>0.43136294184106799</v>
      </c>
      <c r="Z575" s="395">
        <v>0.53263732169644695</v>
      </c>
      <c r="AA575" s="395">
        <v>0.33328434638763099</v>
      </c>
      <c r="AB575" s="395">
        <v>0.45098992748206601</v>
      </c>
      <c r="AC575" s="395">
        <v>0.39627573548116601</v>
      </c>
      <c r="AD575" s="395">
        <v>0.35963076455527498</v>
      </c>
      <c r="AE575" s="395"/>
      <c r="AF575" s="395">
        <v>0.39405052604364899</v>
      </c>
      <c r="AG575" s="395">
        <v>0.43652767950792198</v>
      </c>
      <c r="AH575" s="395">
        <v>0.343200314102096</v>
      </c>
      <c r="AI575" s="395">
        <v>0.49673923140029103</v>
      </c>
      <c r="AJ575" s="395">
        <v>0.479106364526038</v>
      </c>
      <c r="AK575" s="395">
        <v>0.34752136812368001</v>
      </c>
      <c r="AL575" s="395"/>
      <c r="AM575" s="395">
        <v>0.467948446994988</v>
      </c>
      <c r="AN575" s="395">
        <v>0.40769219498202902</v>
      </c>
      <c r="AO575" s="395">
        <v>0.31826657447691298</v>
      </c>
      <c r="AP575" s="395"/>
      <c r="AQ575" s="395">
        <v>0.50013003742045603</v>
      </c>
      <c r="AR575" s="395">
        <v>0.406060971475178</v>
      </c>
      <c r="AS575" s="395">
        <v>0.369956634608817</v>
      </c>
    </row>
    <row r="576" spans="2:45" x14ac:dyDescent="0.25">
      <c r="B576" t="s">
        <v>317</v>
      </c>
      <c r="C576" s="395">
        <v>0.18017415616078</v>
      </c>
      <c r="D576" s="395">
        <v>0.14792002691841999</v>
      </c>
      <c r="E576" s="395">
        <v>0.20981179467949601</v>
      </c>
      <c r="F576" s="395"/>
      <c r="G576" s="395">
        <v>0.24456307978491901</v>
      </c>
      <c r="H576" s="395">
        <v>0.32118247729327598</v>
      </c>
      <c r="I576" s="395">
        <v>0.226195817825836</v>
      </c>
      <c r="J576" s="395">
        <v>0.12338047768367701</v>
      </c>
      <c r="K576" s="395">
        <v>0.106617895620978</v>
      </c>
      <c r="L576" s="395">
        <v>7.9396828030411995E-2</v>
      </c>
      <c r="M576" s="395"/>
      <c r="N576" s="395">
        <v>0.15778508289688001</v>
      </c>
      <c r="O576" s="395">
        <v>0.18508634502406299</v>
      </c>
      <c r="P576" s="395">
        <v>0.187573030361398</v>
      </c>
      <c r="Q576" s="395">
        <v>0.195555928978732</v>
      </c>
      <c r="R576" s="395"/>
      <c r="S576" s="395">
        <v>0.25016509094178102</v>
      </c>
      <c r="T576" s="395">
        <v>0.12971480835597701</v>
      </c>
      <c r="U576" s="395">
        <v>0.14009764038737799</v>
      </c>
      <c r="V576" s="395">
        <v>0.16229884926187499</v>
      </c>
      <c r="W576" s="395">
        <v>0.100583179127736</v>
      </c>
      <c r="X576" s="395">
        <v>0.16356153001399801</v>
      </c>
      <c r="Y576" s="395">
        <v>0.159354762633554</v>
      </c>
      <c r="Z576" s="395">
        <v>0.195185220394959</v>
      </c>
      <c r="AA576" s="395">
        <v>0.217947356957473</v>
      </c>
      <c r="AB576" s="395">
        <v>0.200006741765619</v>
      </c>
      <c r="AC576" s="395">
        <v>0.218050562714067</v>
      </c>
      <c r="AD576" s="395">
        <v>0.25070754533390699</v>
      </c>
      <c r="AE576" s="395"/>
      <c r="AF576" s="395">
        <v>0.20886693810026899</v>
      </c>
      <c r="AG576" s="395">
        <v>0.16246586501427199</v>
      </c>
      <c r="AH576" s="395">
        <v>0.28409590191210699</v>
      </c>
      <c r="AI576" s="395">
        <v>0.127623516006617</v>
      </c>
      <c r="AJ576" s="395">
        <v>0.12502227379460701</v>
      </c>
      <c r="AK576" s="395">
        <v>0.175513467512809</v>
      </c>
      <c r="AL576" s="395"/>
      <c r="AM576" s="395">
        <v>0.15747540793092901</v>
      </c>
      <c r="AN576" s="395">
        <v>0.18947836246893701</v>
      </c>
      <c r="AO576" s="395">
        <v>0.24286138304445801</v>
      </c>
      <c r="AP576" s="395"/>
      <c r="AQ576" s="395">
        <v>0.15515842729981999</v>
      </c>
      <c r="AR576" s="395">
        <v>0.191293998390304</v>
      </c>
      <c r="AS576" s="395">
        <v>0.10523393472993101</v>
      </c>
    </row>
    <row r="577" spans="2:45" x14ac:dyDescent="0.25">
      <c r="B577" t="s">
        <v>318</v>
      </c>
      <c r="C577" s="395">
        <v>8.0890656313621398E-2</v>
      </c>
      <c r="D577" s="395">
        <v>6.1043001036982701E-2</v>
      </c>
      <c r="E577" s="395">
        <v>0.101227579948774</v>
      </c>
      <c r="F577" s="395"/>
      <c r="G577" s="395">
        <v>0.16472296898990399</v>
      </c>
      <c r="H577" s="395">
        <v>0.105231095699006</v>
      </c>
      <c r="I577" s="395">
        <v>9.1209633472147902E-2</v>
      </c>
      <c r="J577" s="395">
        <v>8.1753489050601397E-2</v>
      </c>
      <c r="K577" s="395">
        <v>3.0708045269655301E-2</v>
      </c>
      <c r="L577" s="395">
        <v>2.9613146165255899E-2</v>
      </c>
      <c r="M577" s="395"/>
      <c r="N577" s="395">
        <v>4.2450462101528003E-2</v>
      </c>
      <c r="O577" s="395">
        <v>7.0375687731937794E-2</v>
      </c>
      <c r="P577" s="395">
        <v>0.10222083136054801</v>
      </c>
      <c r="Q577" s="395">
        <v>0.11572598851853599</v>
      </c>
      <c r="R577" s="395"/>
      <c r="S577" s="395">
        <v>9.1302416999327798E-2</v>
      </c>
      <c r="T577" s="395">
        <v>7.1816256136489995E-2</v>
      </c>
      <c r="U577" s="395">
        <v>6.9344400280301199E-2</v>
      </c>
      <c r="V577" s="395">
        <v>5.3015141246223897E-2</v>
      </c>
      <c r="W577" s="395">
        <v>0.112874593045542</v>
      </c>
      <c r="X577" s="395">
        <v>0.121155761985584</v>
      </c>
      <c r="Y577" s="395">
        <v>7.1823079294506806E-2</v>
      </c>
      <c r="Z577" s="395">
        <v>7.4612405103165996E-2</v>
      </c>
      <c r="AA577" s="395">
        <v>8.9305659280105296E-2</v>
      </c>
      <c r="AB577" s="395">
        <v>6.18686292789037E-2</v>
      </c>
      <c r="AC577" s="395">
        <v>4.3487269149640503E-2</v>
      </c>
      <c r="AD577" s="395">
        <v>0.10925751444221</v>
      </c>
      <c r="AE577" s="395"/>
      <c r="AF577" s="395">
        <v>0.122289033665546</v>
      </c>
      <c r="AG577" s="395">
        <v>5.7914759172943003E-2</v>
      </c>
      <c r="AH577" s="395">
        <v>7.8705901793948499E-2</v>
      </c>
      <c r="AI577" s="395">
        <v>0.10985209610452</v>
      </c>
      <c r="AJ577" s="395">
        <v>5.4692371329237099E-2</v>
      </c>
      <c r="AK577" s="395">
        <v>1.5938770532264199E-2</v>
      </c>
      <c r="AL577" s="395"/>
      <c r="AM577" s="395">
        <v>6.2664841652122702E-2</v>
      </c>
      <c r="AN577" s="395">
        <v>8.0136862511421006E-2</v>
      </c>
      <c r="AO577" s="395">
        <v>0.13902957112962999</v>
      </c>
      <c r="AP577" s="395"/>
      <c r="AQ577" s="395">
        <v>5.1695158088170198E-2</v>
      </c>
      <c r="AR577" s="395">
        <v>0.10249977630299199</v>
      </c>
      <c r="AS577" s="395">
        <v>9.3678392283068193E-2</v>
      </c>
    </row>
    <row r="578" spans="2:45" x14ac:dyDescent="0.25">
      <c r="B578" t="s">
        <v>319</v>
      </c>
      <c r="C578" s="395">
        <v>3.3814807432416501E-2</v>
      </c>
      <c r="D578" s="395">
        <v>3.1746038453432199E-2</v>
      </c>
      <c r="E578" s="395">
        <v>3.6234633234696098E-2</v>
      </c>
      <c r="F578" s="395"/>
      <c r="G578" s="395">
        <v>6.3921941884596906E-2</v>
      </c>
      <c r="H578" s="395">
        <v>3.7424112573374801E-2</v>
      </c>
      <c r="I578" s="395">
        <v>4.5452629608378703E-2</v>
      </c>
      <c r="J578" s="395">
        <v>4.6631163927167499E-2</v>
      </c>
      <c r="K578" s="395">
        <v>6.8398531723404699E-3</v>
      </c>
      <c r="L578" s="395">
        <v>9.1247219056037106E-3</v>
      </c>
      <c r="M578" s="395"/>
      <c r="N578" s="395">
        <v>3.3364797662843199E-2</v>
      </c>
      <c r="O578" s="395">
        <v>3.69035029704936E-2</v>
      </c>
      <c r="P578" s="395">
        <v>1.46407427838827E-2</v>
      </c>
      <c r="Q578" s="395">
        <v>4.8444270580989802E-2</v>
      </c>
      <c r="R578" s="395"/>
      <c r="S578" s="395">
        <v>3.75258030310529E-2</v>
      </c>
      <c r="T578" s="395">
        <v>2.2760999561525001E-2</v>
      </c>
      <c r="U578" s="395">
        <v>4.6884692213861101E-2</v>
      </c>
      <c r="V578" s="395">
        <v>0</v>
      </c>
      <c r="W578" s="395">
        <v>5.8231870880639199E-2</v>
      </c>
      <c r="X578" s="395">
        <v>5.0700522947727797E-2</v>
      </c>
      <c r="Y578" s="395">
        <v>4.83551141137398E-2</v>
      </c>
      <c r="Z578" s="395">
        <v>0</v>
      </c>
      <c r="AA578" s="395">
        <v>3.0881211353359899E-2</v>
      </c>
      <c r="AB578" s="395">
        <v>2.99555403518607E-2</v>
      </c>
      <c r="AC578" s="395">
        <v>4.5605129845811297E-2</v>
      </c>
      <c r="AD578" s="395">
        <v>3.3428329507214798E-2</v>
      </c>
      <c r="AE578" s="395"/>
      <c r="AF578" s="395">
        <v>4.7957548241770398E-2</v>
      </c>
      <c r="AG578" s="395">
        <v>3.0817473719177001E-2</v>
      </c>
      <c r="AH578" s="395">
        <v>4.8366449658929701E-2</v>
      </c>
      <c r="AI578" s="395">
        <v>1.40832251991243E-2</v>
      </c>
      <c r="AJ578" s="395">
        <v>2.6008795773253799E-2</v>
      </c>
      <c r="AK578" s="395">
        <v>3.9779621326142899E-2</v>
      </c>
      <c r="AL578" s="395"/>
      <c r="AM578" s="395">
        <v>2.3514722159414799E-2</v>
      </c>
      <c r="AN578" s="395">
        <v>3.9912882385591E-2</v>
      </c>
      <c r="AO578" s="395">
        <v>2.9580693779224499E-2</v>
      </c>
      <c r="AP578" s="395"/>
      <c r="AQ578" s="395">
        <v>1.00864845056114E-2</v>
      </c>
      <c r="AR578" s="395">
        <v>4.6019763739757899E-2</v>
      </c>
      <c r="AS578" s="395">
        <v>2.2802345016383799E-2</v>
      </c>
    </row>
    <row r="579" spans="2:45" x14ac:dyDescent="0.25">
      <c r="B579" t="s">
        <v>320</v>
      </c>
      <c r="C579" s="395">
        <v>4.7089907688847004E-3</v>
      </c>
      <c r="D579" s="395">
        <v>3.52527221497942E-3</v>
      </c>
      <c r="E579" s="395">
        <v>5.9205258820153898E-3</v>
      </c>
      <c r="F579" s="395"/>
      <c r="G579" s="395">
        <v>1.23921559446762E-2</v>
      </c>
      <c r="H579" s="395">
        <v>0</v>
      </c>
      <c r="I579" s="395">
        <v>5.73818766746365E-3</v>
      </c>
      <c r="J579" s="395">
        <v>0</v>
      </c>
      <c r="K579" s="395">
        <v>1.43238119530392E-2</v>
      </c>
      <c r="L579" s="395">
        <v>0</v>
      </c>
      <c r="M579" s="395"/>
      <c r="N579" s="395">
        <v>0</v>
      </c>
      <c r="O579" s="395">
        <v>2.9527488133716299E-3</v>
      </c>
      <c r="P579" s="395">
        <v>8.8519522756114501E-3</v>
      </c>
      <c r="Q579" s="395">
        <v>8.0374164566453399E-3</v>
      </c>
      <c r="R579" s="395"/>
      <c r="S579" s="395">
        <v>0</v>
      </c>
      <c r="T579" s="395">
        <v>7.2088525288771799E-3</v>
      </c>
      <c r="U579" s="395">
        <v>1.22226494178091E-2</v>
      </c>
      <c r="V579" s="395">
        <v>2.23577029657324E-2</v>
      </c>
      <c r="W579" s="395">
        <v>0</v>
      </c>
      <c r="X579" s="395">
        <v>0</v>
      </c>
      <c r="Y579" s="395">
        <v>0</v>
      </c>
      <c r="Z579" s="395">
        <v>0</v>
      </c>
      <c r="AA579" s="395">
        <v>0</v>
      </c>
      <c r="AB579" s="395">
        <v>9.02657280254557E-3</v>
      </c>
      <c r="AC579" s="395">
        <v>0</v>
      </c>
      <c r="AD579" s="395">
        <v>0</v>
      </c>
      <c r="AE579" s="395"/>
      <c r="AF579" s="395">
        <v>0</v>
      </c>
      <c r="AG579" s="395">
        <v>3.3587741243098902E-3</v>
      </c>
      <c r="AH579" s="395">
        <v>1.2112227611456E-2</v>
      </c>
      <c r="AI579" s="395">
        <v>0</v>
      </c>
      <c r="AJ579" s="395">
        <v>1.78245304578009E-2</v>
      </c>
      <c r="AK579" s="395">
        <v>0</v>
      </c>
      <c r="AL579" s="395"/>
      <c r="AM579" s="395">
        <v>4.7979294874765498E-3</v>
      </c>
      <c r="AN579" s="395">
        <v>2.2996775178240202E-3</v>
      </c>
      <c r="AO579" s="395">
        <v>1.5743043776406701E-2</v>
      </c>
      <c r="AP579" s="395"/>
      <c r="AQ579" s="395">
        <v>0</v>
      </c>
      <c r="AR579" s="395">
        <v>5.2471719810634502E-3</v>
      </c>
      <c r="AS579" s="395">
        <v>0</v>
      </c>
    </row>
    <row r="580" spans="2:45" x14ac:dyDescent="0.25">
      <c r="B580" t="s">
        <v>78</v>
      </c>
      <c r="C580" s="395">
        <v>2.4615151255318199E-2</v>
      </c>
      <c r="D580" s="395">
        <v>3.7041492202671403E-2</v>
      </c>
      <c r="E580" s="395">
        <v>1.2772137456708899E-2</v>
      </c>
      <c r="F580" s="395"/>
      <c r="G580" s="395">
        <v>5.6860860498114799E-2</v>
      </c>
      <c r="H580" s="395">
        <v>2.54922204090328E-2</v>
      </c>
      <c r="I580" s="395">
        <v>1.3719684578931499E-2</v>
      </c>
      <c r="J580" s="395">
        <v>1.10517335627044E-2</v>
      </c>
      <c r="K580" s="395">
        <v>2.81754527477142E-2</v>
      </c>
      <c r="L580" s="395">
        <v>1.9754008461172898E-2</v>
      </c>
      <c r="M580" s="395"/>
      <c r="N580" s="395">
        <v>1.42085964002497E-2</v>
      </c>
      <c r="O580" s="395">
        <v>2.20191958537353E-2</v>
      </c>
      <c r="P580" s="395">
        <v>3.4497994297038898E-2</v>
      </c>
      <c r="Q580" s="395">
        <v>3.02285112199507E-2</v>
      </c>
      <c r="R580" s="395"/>
      <c r="S580" s="395">
        <v>2.58250115446251E-2</v>
      </c>
      <c r="T580" s="395">
        <v>2.8103198998584201E-2</v>
      </c>
      <c r="U580" s="395">
        <v>4.4521679133797898E-2</v>
      </c>
      <c r="V580" s="395">
        <v>2.2156817448203501E-2</v>
      </c>
      <c r="W580" s="395">
        <v>4.3349983382503697E-2</v>
      </c>
      <c r="X580" s="395">
        <v>2.7257586764884E-2</v>
      </c>
      <c r="Y580" s="395">
        <v>4.0343805478349599E-2</v>
      </c>
      <c r="Z580" s="395">
        <v>0</v>
      </c>
      <c r="AA580" s="395">
        <v>0</v>
      </c>
      <c r="AB580" s="395">
        <v>2.09288725486158E-2</v>
      </c>
      <c r="AC580" s="395">
        <v>2.3732053129523398E-2</v>
      </c>
      <c r="AD580" s="395">
        <v>0</v>
      </c>
      <c r="AE580" s="395"/>
      <c r="AF580" s="395">
        <v>3.0100002216223401E-2</v>
      </c>
      <c r="AG580" s="395">
        <v>2.37680413309658E-2</v>
      </c>
      <c r="AH580" s="395">
        <v>2.7592378441414801E-2</v>
      </c>
      <c r="AI580" s="395">
        <v>2.02051894860217E-2</v>
      </c>
      <c r="AJ580" s="395">
        <v>7.8323620927571499E-3</v>
      </c>
      <c r="AK580" s="395">
        <v>4.5972934886386103E-2</v>
      </c>
      <c r="AL580" s="395"/>
      <c r="AM580" s="395">
        <v>1.19527857625786E-2</v>
      </c>
      <c r="AN580" s="395">
        <v>2.2830154539286201E-2</v>
      </c>
      <c r="AO580" s="395">
        <v>4.1327776861776702E-2</v>
      </c>
      <c r="AP580" s="395"/>
      <c r="AQ580" s="395">
        <v>8.6667524984624603E-3</v>
      </c>
      <c r="AR580" s="395">
        <v>2.3922866465108401E-2</v>
      </c>
      <c r="AS580" s="395">
        <v>2.5218195055238E-2</v>
      </c>
    </row>
    <row r="581" spans="2:45" x14ac:dyDescent="0.25">
      <c r="C581" s="395"/>
      <c r="D581" s="395"/>
      <c r="E581" s="395"/>
      <c r="F581" s="395"/>
      <c r="G581" s="395"/>
      <c r="H581" s="395"/>
      <c r="I581" s="395"/>
      <c r="J581" s="395"/>
      <c r="K581" s="395"/>
      <c r="L581" s="395"/>
      <c r="M581" s="395"/>
      <c r="N581" s="395"/>
      <c r="O581" s="395"/>
      <c r="P581" s="395"/>
      <c r="Q581" s="395"/>
      <c r="R581" s="395"/>
      <c r="S581" s="395"/>
      <c r="T581" s="395"/>
      <c r="U581" s="395"/>
      <c r="V581" s="395"/>
      <c r="W581" s="395"/>
      <c r="X581" s="395"/>
      <c r="Y581" s="395"/>
      <c r="Z581" s="395"/>
      <c r="AA581" s="395"/>
      <c r="AB581" s="395"/>
      <c r="AC581" s="395"/>
      <c r="AD581" s="395"/>
      <c r="AE581" s="395"/>
      <c r="AF581" s="395"/>
      <c r="AG581" s="395"/>
      <c r="AH581" s="395"/>
      <c r="AI581" s="395"/>
      <c r="AJ581" s="395"/>
      <c r="AK581" s="395"/>
      <c r="AL581" s="395"/>
      <c r="AM581" s="395"/>
      <c r="AN581" s="395"/>
      <c r="AO581" s="395"/>
      <c r="AP581" s="395"/>
      <c r="AQ581" s="395"/>
      <c r="AR581" s="395"/>
      <c r="AS581" s="395"/>
    </row>
    <row r="582" spans="2:45" x14ac:dyDescent="0.25">
      <c r="B582" s="2" t="s">
        <v>325</v>
      </c>
      <c r="C582" s="395"/>
      <c r="D582" s="395"/>
      <c r="E582" s="395"/>
      <c r="F582" s="395"/>
      <c r="G582" s="395"/>
      <c r="H582" s="395"/>
      <c r="I582" s="395"/>
      <c r="J582" s="395"/>
      <c r="K582" s="395"/>
      <c r="L582" s="395"/>
      <c r="M582" s="395"/>
      <c r="N582" s="395"/>
      <c r="O582" s="395"/>
      <c r="P582" s="395"/>
      <c r="Q582" s="395"/>
      <c r="R582" s="395"/>
      <c r="S582" s="395"/>
      <c r="T582" s="395"/>
      <c r="U582" s="395"/>
      <c r="V582" s="395"/>
      <c r="W582" s="395"/>
      <c r="X582" s="395"/>
      <c r="Y582" s="395"/>
      <c r="Z582" s="395"/>
      <c r="AA582" s="395"/>
      <c r="AB582" s="395"/>
      <c r="AC582" s="395"/>
      <c r="AD582" s="395"/>
      <c r="AE582" s="395"/>
      <c r="AF582" s="395"/>
      <c r="AG582" s="395"/>
      <c r="AH582" s="395"/>
      <c r="AI582" s="395"/>
      <c r="AJ582" s="395"/>
      <c r="AK582" s="395"/>
      <c r="AL582" s="395"/>
      <c r="AM582" s="395"/>
      <c r="AN582" s="395"/>
      <c r="AO582" s="395"/>
      <c r="AP582" s="395"/>
      <c r="AQ582" s="395"/>
      <c r="AR582" s="395"/>
      <c r="AS582" s="395"/>
    </row>
    <row r="583" spans="2:45" x14ac:dyDescent="0.25">
      <c r="B583" s="394" t="s">
        <v>326</v>
      </c>
      <c r="C583" s="395"/>
      <c r="D583" s="395"/>
      <c r="E583" s="395"/>
      <c r="F583" s="395"/>
      <c r="G583" s="395"/>
      <c r="H583" s="395"/>
      <c r="I583" s="395"/>
      <c r="J583" s="395"/>
      <c r="K583" s="395"/>
      <c r="L583" s="395"/>
      <c r="M583" s="395"/>
      <c r="N583" s="395"/>
      <c r="O583" s="395"/>
      <c r="P583" s="395"/>
      <c r="Q583" s="395"/>
      <c r="R583" s="395"/>
      <c r="S583" s="395"/>
      <c r="T583" s="395"/>
      <c r="U583" s="395"/>
      <c r="V583" s="395"/>
      <c r="W583" s="395"/>
      <c r="X583" s="395"/>
      <c r="Y583" s="395"/>
      <c r="Z583" s="395"/>
      <c r="AA583" s="395"/>
      <c r="AB583" s="395"/>
      <c r="AC583" s="395"/>
      <c r="AD583" s="395"/>
      <c r="AE583" s="395"/>
      <c r="AF583" s="395"/>
      <c r="AG583" s="395"/>
      <c r="AH583" s="395"/>
      <c r="AI583" s="395"/>
      <c r="AJ583" s="395"/>
      <c r="AK583" s="395"/>
      <c r="AL583" s="395"/>
      <c r="AM583" s="395"/>
      <c r="AN583" s="395"/>
      <c r="AO583" s="395"/>
      <c r="AP583" s="395"/>
      <c r="AQ583" s="395"/>
      <c r="AR583" s="395"/>
      <c r="AS583" s="395"/>
    </row>
    <row r="584" spans="2:45" x14ac:dyDescent="0.25">
      <c r="B584" t="s">
        <v>322</v>
      </c>
      <c r="C584" s="395">
        <v>0.513292341394333</v>
      </c>
      <c r="D584" s="395">
        <v>0.481818366777989</v>
      </c>
      <c r="E584" s="395">
        <v>0.54167084507156904</v>
      </c>
      <c r="F584" s="395"/>
      <c r="G584" s="395">
        <v>0.39693185585152002</v>
      </c>
      <c r="H584" s="395">
        <v>0.40861857319403</v>
      </c>
      <c r="I584" s="395">
        <v>0.550052519631688</v>
      </c>
      <c r="J584" s="395">
        <v>0.63599702799632796</v>
      </c>
      <c r="K584" s="395">
        <v>0.57344679781263996</v>
      </c>
      <c r="L584" s="395">
        <v>0.53551432776098196</v>
      </c>
      <c r="M584" s="395"/>
      <c r="N584" s="395">
        <v>0.51247687934553399</v>
      </c>
      <c r="O584" s="395">
        <v>0.54225720037821901</v>
      </c>
      <c r="P584" s="395">
        <v>0.51439299680361805</v>
      </c>
      <c r="Q584" s="395">
        <v>0.48490484112964199</v>
      </c>
      <c r="R584" s="395"/>
      <c r="S584" s="395">
        <v>0.583380256740194</v>
      </c>
      <c r="T584" s="395">
        <v>0.560594856447865</v>
      </c>
      <c r="U584" s="395">
        <v>0.46309132177288798</v>
      </c>
      <c r="V584" s="395">
        <v>0.48340828114305601</v>
      </c>
      <c r="W584" s="395">
        <v>0.53550158842847295</v>
      </c>
      <c r="X584" s="395">
        <v>0.38776210514059101</v>
      </c>
      <c r="Y584" s="395">
        <v>0.44923888737528</v>
      </c>
      <c r="Z584" s="395">
        <v>0.57960238278204801</v>
      </c>
      <c r="AA584" s="395">
        <v>0.60176573675020395</v>
      </c>
      <c r="AB584" s="395">
        <v>0.48980324472269698</v>
      </c>
      <c r="AC584" s="395">
        <v>0.36099684384876801</v>
      </c>
      <c r="AD584" s="395">
        <v>0.59297676935757804</v>
      </c>
      <c r="AE584" s="395"/>
      <c r="AF584" s="395">
        <v>0.58056872739502496</v>
      </c>
      <c r="AG584" s="395">
        <v>0.596146552778824</v>
      </c>
      <c r="AH584" s="395">
        <v>0.51054077408629495</v>
      </c>
      <c r="AI584" s="395">
        <v>0.47141233034692498</v>
      </c>
      <c r="AJ584" s="395">
        <v>0.298908683616397</v>
      </c>
      <c r="AK584" s="395">
        <v>0.40159532155266803</v>
      </c>
      <c r="AL584" s="395"/>
      <c r="AM584" s="395">
        <v>0.51418548284080401</v>
      </c>
      <c r="AN584" s="395">
        <v>0.51469091741690798</v>
      </c>
      <c r="AO584" s="395">
        <v>0.52202178575666203</v>
      </c>
      <c r="AP584" s="395"/>
      <c r="AQ584" s="395">
        <v>0.53647645556725299</v>
      </c>
      <c r="AR584" s="395">
        <v>0.49171769942253801</v>
      </c>
      <c r="AS584" s="395">
        <v>0.411791741781033</v>
      </c>
    </row>
    <row r="585" spans="2:45" x14ac:dyDescent="0.25">
      <c r="B585" t="s">
        <v>323</v>
      </c>
      <c r="C585" s="395">
        <v>0.38774149641008598</v>
      </c>
      <c r="D585" s="395">
        <v>0.43500381466710197</v>
      </c>
      <c r="E585" s="395">
        <v>0.34702120055602098</v>
      </c>
      <c r="F585" s="395"/>
      <c r="G585" s="395">
        <v>0.46790376029920899</v>
      </c>
      <c r="H585" s="395">
        <v>0.437861308214469</v>
      </c>
      <c r="I585" s="395">
        <v>0.37582374873788099</v>
      </c>
      <c r="J585" s="395">
        <v>0.30313927117999701</v>
      </c>
      <c r="K585" s="395">
        <v>0.35550197928301802</v>
      </c>
      <c r="L585" s="395">
        <v>0.37629790212388903</v>
      </c>
      <c r="M585" s="395"/>
      <c r="N585" s="395">
        <v>0.41160645241435601</v>
      </c>
      <c r="O585" s="395">
        <v>0.38317225624588303</v>
      </c>
      <c r="P585" s="395">
        <v>0.37147572758998898</v>
      </c>
      <c r="Q585" s="395">
        <v>0.37873003316989301</v>
      </c>
      <c r="R585" s="395"/>
      <c r="S585" s="395">
        <v>0.35188864536402997</v>
      </c>
      <c r="T585" s="395">
        <v>0.36885791256427197</v>
      </c>
      <c r="U585" s="395">
        <v>0.44005366931425299</v>
      </c>
      <c r="V585" s="395">
        <v>0.38291923115649701</v>
      </c>
      <c r="W585" s="395">
        <v>0.30178204131270497</v>
      </c>
      <c r="X585" s="395">
        <v>0.51215548580728198</v>
      </c>
      <c r="Y585" s="395">
        <v>0.40442722774989298</v>
      </c>
      <c r="Z585" s="395">
        <v>0.42039761721795199</v>
      </c>
      <c r="AA585" s="395">
        <v>0.36289072337268902</v>
      </c>
      <c r="AB585" s="395">
        <v>0.37762199212664899</v>
      </c>
      <c r="AC585" s="395">
        <v>0.39919453243229602</v>
      </c>
      <c r="AD585" s="395">
        <v>0.36560588962002799</v>
      </c>
      <c r="AE585" s="395"/>
      <c r="AF585" s="395">
        <v>0.33181851003402402</v>
      </c>
      <c r="AG585" s="395">
        <v>0.342835319915337</v>
      </c>
      <c r="AH585" s="395">
        <v>0.37828336001367102</v>
      </c>
      <c r="AI585" s="395">
        <v>0.41166759098779898</v>
      </c>
      <c r="AJ585" s="395">
        <v>0.54764627747683903</v>
      </c>
      <c r="AK585" s="395">
        <v>0.46486723907064298</v>
      </c>
      <c r="AL585" s="395"/>
      <c r="AM585" s="395">
        <v>0.40134690143323198</v>
      </c>
      <c r="AN585" s="395">
        <v>0.38359083879848399</v>
      </c>
      <c r="AO585" s="395">
        <v>0.37029312392930203</v>
      </c>
      <c r="AP585" s="395"/>
      <c r="AQ585" s="395">
        <v>0.39927179208619901</v>
      </c>
      <c r="AR585" s="395">
        <v>0.39471948343427299</v>
      </c>
      <c r="AS585" s="395">
        <v>0.46302835190580999</v>
      </c>
    </row>
    <row r="586" spans="2:45" x14ac:dyDescent="0.25">
      <c r="B586" t="s">
        <v>324</v>
      </c>
      <c r="C586" s="395">
        <v>7.9689472585499896E-2</v>
      </c>
      <c r="D586" s="395">
        <v>6.1581525932710997E-2</v>
      </c>
      <c r="E586" s="395">
        <v>9.6168954165459994E-2</v>
      </c>
      <c r="F586" s="395"/>
      <c r="G586" s="395">
        <v>8.90843785647734E-2</v>
      </c>
      <c r="H586" s="395">
        <v>0.12686095815892201</v>
      </c>
      <c r="I586" s="395">
        <v>5.4851483362531303E-2</v>
      </c>
      <c r="J586" s="395">
        <v>4.6429458435756701E-2</v>
      </c>
      <c r="K586" s="395">
        <v>7.1051222904342404E-2</v>
      </c>
      <c r="L586" s="395">
        <v>8.1438785647481901E-2</v>
      </c>
      <c r="M586" s="395"/>
      <c r="N586" s="395">
        <v>6.20263974258215E-2</v>
      </c>
      <c r="O586" s="395">
        <v>7.0022971864851805E-2</v>
      </c>
      <c r="P586" s="395">
        <v>9.8705277138181599E-2</v>
      </c>
      <c r="Q586" s="395">
        <v>9.1625558741302904E-2</v>
      </c>
      <c r="R586" s="395"/>
      <c r="S586" s="395">
        <v>4.0885381839183402E-2</v>
      </c>
      <c r="T586" s="395">
        <v>5.3273577403873403E-2</v>
      </c>
      <c r="U586" s="395">
        <v>6.8656581414817702E-2</v>
      </c>
      <c r="V586" s="395">
        <v>0.10682713501086399</v>
      </c>
      <c r="W586" s="395">
        <v>0.144551573351441</v>
      </c>
      <c r="X586" s="395">
        <v>8.2095187566303393E-2</v>
      </c>
      <c r="Y586" s="395">
        <v>0.117236944068058</v>
      </c>
      <c r="Z586" s="395">
        <v>0</v>
      </c>
      <c r="AA586" s="395">
        <v>3.5343539877106797E-2</v>
      </c>
      <c r="AB586" s="395">
        <v>9.2351799237816307E-2</v>
      </c>
      <c r="AC586" s="395">
        <v>0.23980862371893599</v>
      </c>
      <c r="AD586" s="395">
        <v>4.1417341022394E-2</v>
      </c>
      <c r="AE586" s="395"/>
      <c r="AF586" s="395">
        <v>7.0515726959262198E-2</v>
      </c>
      <c r="AG586" s="395">
        <v>3.2047352756405897E-2</v>
      </c>
      <c r="AH586" s="395">
        <v>8.0365852014699396E-2</v>
      </c>
      <c r="AI586" s="395">
        <v>0.116920078665275</v>
      </c>
      <c r="AJ586" s="395">
        <v>0.14209571533219401</v>
      </c>
      <c r="AK586" s="395">
        <v>0.10610231064072</v>
      </c>
      <c r="AL586" s="395"/>
      <c r="AM586" s="395">
        <v>8.1680735496636001E-2</v>
      </c>
      <c r="AN586" s="395">
        <v>8.1368920643695997E-2</v>
      </c>
      <c r="AO586" s="395">
        <v>6.5355708908769794E-2</v>
      </c>
      <c r="AP586" s="395"/>
      <c r="AQ586" s="395">
        <v>6.42517523465478E-2</v>
      </c>
      <c r="AR586" s="395">
        <v>8.8497840035421799E-2</v>
      </c>
      <c r="AS586" s="395">
        <v>8.4148423362252506E-2</v>
      </c>
    </row>
    <row r="587" spans="2:45" x14ac:dyDescent="0.25">
      <c r="B587" t="s">
        <v>78</v>
      </c>
      <c r="C587" s="395">
        <v>1.92766896100812E-2</v>
      </c>
      <c r="D587" s="395">
        <v>2.15962926221979E-2</v>
      </c>
      <c r="E587" s="395">
        <v>1.5139000206950101E-2</v>
      </c>
      <c r="F587" s="395"/>
      <c r="G587" s="395">
        <v>4.6080005284497502E-2</v>
      </c>
      <c r="H587" s="395">
        <v>2.6659160432579501E-2</v>
      </c>
      <c r="I587" s="395">
        <v>1.92722482678995E-2</v>
      </c>
      <c r="J587" s="395">
        <v>1.4434242387918E-2</v>
      </c>
      <c r="K587" s="395">
        <v>0</v>
      </c>
      <c r="L587" s="395">
        <v>6.7489844676474004E-3</v>
      </c>
      <c r="M587" s="395"/>
      <c r="N587" s="395">
        <v>1.3890270814289001E-2</v>
      </c>
      <c r="O587" s="395">
        <v>4.5475715110453799E-3</v>
      </c>
      <c r="P587" s="395">
        <v>1.5425998468211201E-2</v>
      </c>
      <c r="Q587" s="395">
        <v>4.4739566959162397E-2</v>
      </c>
      <c r="R587" s="395"/>
      <c r="S587" s="395">
        <v>2.38457160565923E-2</v>
      </c>
      <c r="T587" s="395">
        <v>1.7273653583989901E-2</v>
      </c>
      <c r="U587" s="395">
        <v>2.81984274980412E-2</v>
      </c>
      <c r="V587" s="395">
        <v>2.6845352689584299E-2</v>
      </c>
      <c r="W587" s="395">
        <v>1.8164796907381299E-2</v>
      </c>
      <c r="X587" s="395">
        <v>1.7987221485824299E-2</v>
      </c>
      <c r="Y587" s="395">
        <v>2.9096940806769701E-2</v>
      </c>
      <c r="Z587" s="395">
        <v>0</v>
      </c>
      <c r="AA587" s="395">
        <v>0</v>
      </c>
      <c r="AB587" s="395">
        <v>4.0222963912837001E-2</v>
      </c>
      <c r="AC587" s="395">
        <v>0</v>
      </c>
      <c r="AD587" s="395">
        <v>0</v>
      </c>
      <c r="AE587" s="395"/>
      <c r="AF587" s="395">
        <v>1.70970356116887E-2</v>
      </c>
      <c r="AG587" s="395">
        <v>2.8970774549433601E-2</v>
      </c>
      <c r="AH587" s="395">
        <v>3.08100138853349E-2</v>
      </c>
      <c r="AI587" s="395">
        <v>0</v>
      </c>
      <c r="AJ587" s="395">
        <v>1.1349323574569701E-2</v>
      </c>
      <c r="AK587" s="395">
        <v>2.74351287359684E-2</v>
      </c>
      <c r="AL587" s="395"/>
      <c r="AM587" s="395">
        <v>2.7868802293284402E-3</v>
      </c>
      <c r="AN587" s="395">
        <v>2.03493231409126E-2</v>
      </c>
      <c r="AO587" s="395">
        <v>4.23293814052665E-2</v>
      </c>
      <c r="AP587" s="395"/>
      <c r="AQ587" s="395">
        <v>0</v>
      </c>
      <c r="AR587" s="395">
        <v>2.5064977107766701E-2</v>
      </c>
      <c r="AS587" s="395">
        <v>4.1031482950904703E-2</v>
      </c>
    </row>
    <row r="588" spans="2:45" x14ac:dyDescent="0.25">
      <c r="C588" s="395"/>
      <c r="D588" s="395"/>
      <c r="E588" s="395"/>
      <c r="F588" s="395"/>
      <c r="G588" s="395"/>
      <c r="H588" s="395"/>
      <c r="I588" s="395"/>
      <c r="J588" s="395"/>
      <c r="K588" s="395"/>
      <c r="L588" s="395"/>
      <c r="M588" s="395"/>
      <c r="N588" s="395"/>
      <c r="O588" s="395"/>
      <c r="P588" s="395"/>
      <c r="Q588" s="395"/>
      <c r="R588" s="395"/>
      <c r="S588" s="395"/>
      <c r="T588" s="395"/>
      <c r="U588" s="395"/>
      <c r="V588" s="395"/>
      <c r="W588" s="395"/>
      <c r="X588" s="395"/>
      <c r="Y588" s="395"/>
      <c r="Z588" s="395"/>
      <c r="AA588" s="395"/>
      <c r="AB588" s="395"/>
      <c r="AC588" s="395"/>
      <c r="AD588" s="395"/>
      <c r="AE588" s="395"/>
      <c r="AF588" s="395"/>
      <c r="AG588" s="395"/>
      <c r="AH588" s="395"/>
      <c r="AI588" s="395"/>
      <c r="AJ588" s="395"/>
      <c r="AK588" s="395"/>
      <c r="AL588" s="395"/>
      <c r="AM588" s="395"/>
      <c r="AN588" s="395"/>
      <c r="AO588" s="395"/>
      <c r="AP588" s="395"/>
      <c r="AQ588" s="395"/>
      <c r="AR588" s="395"/>
      <c r="AS588" s="395"/>
    </row>
    <row r="589" spans="2:45" x14ac:dyDescent="0.25">
      <c r="B589" s="2" t="s">
        <v>332</v>
      </c>
      <c r="C589" s="395"/>
      <c r="D589" s="395"/>
      <c r="E589" s="395"/>
      <c r="F589" s="395"/>
      <c r="G589" s="395"/>
      <c r="H589" s="395"/>
      <c r="I589" s="395"/>
      <c r="J589" s="395"/>
      <c r="K589" s="395"/>
      <c r="L589" s="395"/>
      <c r="M589" s="395"/>
      <c r="N589" s="395"/>
      <c r="O589" s="395"/>
      <c r="P589" s="395"/>
      <c r="Q589" s="395"/>
      <c r="R589" s="395"/>
      <c r="S589" s="395"/>
      <c r="T589" s="395"/>
      <c r="U589" s="395"/>
      <c r="V589" s="395"/>
      <c r="W589" s="395"/>
      <c r="X589" s="395"/>
      <c r="Y589" s="395"/>
      <c r="Z589" s="395"/>
      <c r="AA589" s="395"/>
      <c r="AB589" s="395"/>
      <c r="AC589" s="395"/>
      <c r="AD589" s="395"/>
      <c r="AE589" s="395"/>
      <c r="AF589" s="395"/>
      <c r="AG589" s="395"/>
      <c r="AH589" s="395"/>
      <c r="AI589" s="395"/>
      <c r="AJ589" s="395"/>
      <c r="AK589" s="395"/>
      <c r="AL589" s="395"/>
      <c r="AM589" s="395"/>
      <c r="AN589" s="395"/>
      <c r="AO589" s="395"/>
      <c r="AP589" s="395"/>
      <c r="AQ589" s="395"/>
      <c r="AR589" s="395"/>
      <c r="AS589" s="395"/>
    </row>
    <row r="590" spans="2:45" x14ac:dyDescent="0.25">
      <c r="B590" s="394" t="s">
        <v>326</v>
      </c>
      <c r="C590" s="395"/>
      <c r="D590" s="395"/>
      <c r="E590" s="395"/>
      <c r="F590" s="395"/>
      <c r="G590" s="395"/>
      <c r="H590" s="395"/>
      <c r="I590" s="395"/>
      <c r="J590" s="395"/>
      <c r="K590" s="395"/>
      <c r="L590" s="395"/>
      <c r="M590" s="395"/>
      <c r="N590" s="395"/>
      <c r="O590" s="395"/>
      <c r="P590" s="395"/>
      <c r="Q590" s="395"/>
      <c r="R590" s="395"/>
      <c r="S590" s="395"/>
      <c r="T590" s="395"/>
      <c r="U590" s="395"/>
      <c r="V590" s="395"/>
      <c r="W590" s="395"/>
      <c r="X590" s="395"/>
      <c r="Y590" s="395"/>
      <c r="Z590" s="395"/>
      <c r="AA590" s="395"/>
      <c r="AB590" s="395"/>
      <c r="AC590" s="395"/>
      <c r="AD590" s="395"/>
      <c r="AE590" s="395"/>
      <c r="AF590" s="395"/>
      <c r="AG590" s="395"/>
      <c r="AH590" s="395"/>
      <c r="AI590" s="395"/>
      <c r="AJ590" s="395"/>
      <c r="AK590" s="395"/>
      <c r="AL590" s="395"/>
      <c r="AM590" s="395"/>
      <c r="AN590" s="395"/>
      <c r="AO590" s="395"/>
      <c r="AP590" s="395"/>
      <c r="AQ590" s="395"/>
      <c r="AR590" s="395"/>
      <c r="AS590" s="395"/>
    </row>
    <row r="591" spans="2:45" x14ac:dyDescent="0.25">
      <c r="B591" t="s">
        <v>327</v>
      </c>
      <c r="C591" s="395">
        <v>0.28749665115016498</v>
      </c>
      <c r="D591" s="395">
        <v>0.28631844948098001</v>
      </c>
      <c r="E591" s="395">
        <v>0.287213852535806</v>
      </c>
      <c r="F591" s="395"/>
      <c r="G591" s="395">
        <v>0.351392830222997</v>
      </c>
      <c r="H591" s="395">
        <v>0.27509782172756803</v>
      </c>
      <c r="I591" s="395">
        <v>0.286129754970191</v>
      </c>
      <c r="J591" s="395">
        <v>0.36492488925655903</v>
      </c>
      <c r="K591" s="395">
        <v>0.20551695189187999</v>
      </c>
      <c r="L591" s="395">
        <v>0.23820593029502299</v>
      </c>
      <c r="M591" s="395"/>
      <c r="N591" s="395">
        <v>0.293391972796127</v>
      </c>
      <c r="O591" s="395">
        <v>0.27216795372341301</v>
      </c>
      <c r="P591" s="395">
        <v>0.32092980620831502</v>
      </c>
      <c r="Q591" s="395">
        <v>0.26491498382710699</v>
      </c>
      <c r="R591" s="395"/>
      <c r="S591" s="395">
        <v>0.37952545477169602</v>
      </c>
      <c r="T591" s="395">
        <v>0.41438601037301298</v>
      </c>
      <c r="U591" s="395">
        <v>0.229217419601316</v>
      </c>
      <c r="V591" s="395">
        <v>0.28953875950949798</v>
      </c>
      <c r="W591" s="395">
        <v>0.20206033633119699</v>
      </c>
      <c r="X591" s="395">
        <v>0.27110779622526598</v>
      </c>
      <c r="Y591" s="395">
        <v>0.19408097520180601</v>
      </c>
      <c r="Z591" s="395">
        <v>0.24251385179900101</v>
      </c>
      <c r="AA591" s="395">
        <v>0.29798223663596601</v>
      </c>
      <c r="AB591" s="395">
        <v>0.28572502659047999</v>
      </c>
      <c r="AC591" s="395">
        <v>0.121537996988639</v>
      </c>
      <c r="AD591" s="395">
        <v>0.21920889116933601</v>
      </c>
      <c r="AE591" s="395"/>
      <c r="AF591" s="395">
        <v>0.45257607972205</v>
      </c>
      <c r="AG591" s="395">
        <v>0.28156422294550798</v>
      </c>
      <c r="AH591" s="395">
        <v>0.368815997008896</v>
      </c>
      <c r="AI591" s="395">
        <v>0.16822980541923899</v>
      </c>
      <c r="AJ591" s="395">
        <v>0.123763089693315</v>
      </c>
      <c r="AK591" s="395">
        <v>0.18141127482588901</v>
      </c>
      <c r="AL591" s="395"/>
      <c r="AM591" s="395">
        <v>0.27439116147963399</v>
      </c>
      <c r="AN591" s="395">
        <v>0.30358355079304</v>
      </c>
      <c r="AO591" s="395">
        <v>0.24817884977225199</v>
      </c>
      <c r="AP591" s="395"/>
      <c r="AQ591" s="395">
        <v>0.26951151425990899</v>
      </c>
      <c r="AR591" s="395">
        <v>0.314154445884749</v>
      </c>
      <c r="AS591" s="395">
        <v>4.3701122637340301E-2</v>
      </c>
    </row>
    <row r="592" spans="2:45" x14ac:dyDescent="0.25">
      <c r="B592" t="s">
        <v>328</v>
      </c>
      <c r="C592" s="395">
        <v>0.130322183234269</v>
      </c>
      <c r="D592" s="395">
        <v>0.158407743654324</v>
      </c>
      <c r="E592" s="395">
        <v>0.105556008301417</v>
      </c>
      <c r="F592" s="395"/>
      <c r="G592" s="395">
        <v>0.16955237718444399</v>
      </c>
      <c r="H592" s="395">
        <v>0.18267260894887699</v>
      </c>
      <c r="I592" s="395">
        <v>0.11487616542943099</v>
      </c>
      <c r="J592" s="395">
        <v>0.112651367293714</v>
      </c>
      <c r="K592" s="395">
        <v>0.106451109898374</v>
      </c>
      <c r="L592" s="395">
        <v>8.7566344916681901E-2</v>
      </c>
      <c r="M592" s="395"/>
      <c r="N592" s="395">
        <v>0.15150804773395901</v>
      </c>
      <c r="O592" s="395">
        <v>9.7586013481397393E-2</v>
      </c>
      <c r="P592" s="395">
        <v>0.15793373999356999</v>
      </c>
      <c r="Q592" s="395">
        <v>0.113125459484733</v>
      </c>
      <c r="R592" s="395"/>
      <c r="S592" s="395">
        <v>0.17139290022994799</v>
      </c>
      <c r="T592" s="395">
        <v>6.2722029421529796E-2</v>
      </c>
      <c r="U592" s="395">
        <v>9.5550409413966295E-2</v>
      </c>
      <c r="V592" s="395">
        <v>0.118085963831324</v>
      </c>
      <c r="W592" s="395">
        <v>0.17733939222567599</v>
      </c>
      <c r="X592" s="395">
        <v>0.18369904746632101</v>
      </c>
      <c r="Y592" s="395">
        <v>0.19173558863940801</v>
      </c>
      <c r="Z592" s="395">
        <v>9.0881272373415298E-2</v>
      </c>
      <c r="AA592" s="395">
        <v>0.11073638964202</v>
      </c>
      <c r="AB592" s="395">
        <v>9.3882359130296994E-2</v>
      </c>
      <c r="AC592" s="395">
        <v>0.18819173108516801</v>
      </c>
      <c r="AD592" s="395">
        <v>8.5922242693581299E-2</v>
      </c>
      <c r="AE592" s="395"/>
      <c r="AF592" s="395">
        <v>0.13827637555394401</v>
      </c>
      <c r="AG592" s="395">
        <v>0.160868553350625</v>
      </c>
      <c r="AH592" s="395">
        <v>0.18394752748850601</v>
      </c>
      <c r="AI592" s="395">
        <v>8.9912968745744504E-2</v>
      </c>
      <c r="AJ592" s="395">
        <v>3.6135218628651301E-2</v>
      </c>
      <c r="AK592" s="395">
        <v>0.115439066204174</v>
      </c>
      <c r="AL592" s="395"/>
      <c r="AM592" s="395">
        <v>0.13682736325320499</v>
      </c>
      <c r="AN592" s="395">
        <v>0.13749944806303599</v>
      </c>
      <c r="AO592" s="395">
        <v>0.10115620223757101</v>
      </c>
      <c r="AP592" s="395"/>
      <c r="AQ592" s="395">
        <v>0.12737804617259799</v>
      </c>
      <c r="AR592" s="395">
        <v>0.15507344785832899</v>
      </c>
      <c r="AS592" s="395">
        <v>0.28472118273331198</v>
      </c>
    </row>
    <row r="593" spans="2:45" x14ac:dyDescent="0.25">
      <c r="B593" t="s">
        <v>329</v>
      </c>
      <c r="C593" s="395">
        <v>0.32833818206543403</v>
      </c>
      <c r="D593" s="395">
        <v>0.32641598566518398</v>
      </c>
      <c r="E593" s="395">
        <v>0.33385831883855899</v>
      </c>
      <c r="F593" s="395"/>
      <c r="G593" s="395">
        <v>0.22468386950438199</v>
      </c>
      <c r="H593" s="395">
        <v>0.34981802590140099</v>
      </c>
      <c r="I593" s="395">
        <v>0.32054838242149097</v>
      </c>
      <c r="J593" s="395">
        <v>0.28346656439336398</v>
      </c>
      <c r="K593" s="395">
        <v>0.44578066350332801</v>
      </c>
      <c r="L593" s="395">
        <v>0.35420538568284898</v>
      </c>
      <c r="M593" s="395"/>
      <c r="N593" s="395">
        <v>0.32279775754218198</v>
      </c>
      <c r="O593" s="395">
        <v>0.351285672323215</v>
      </c>
      <c r="P593" s="395">
        <v>0.28024061265067701</v>
      </c>
      <c r="Q593" s="395">
        <v>0.35575711641021501</v>
      </c>
      <c r="R593" s="395"/>
      <c r="S593" s="395">
        <v>0.29533059667448103</v>
      </c>
      <c r="T593" s="395">
        <v>0.31307090486965999</v>
      </c>
      <c r="U593" s="395">
        <v>0.457520603090245</v>
      </c>
      <c r="V593" s="395">
        <v>0.33117549178109501</v>
      </c>
      <c r="W593" s="395">
        <v>0.34291820393306899</v>
      </c>
      <c r="X593" s="395">
        <v>0.25359463478285399</v>
      </c>
      <c r="Y593" s="395">
        <v>0.26809110302054801</v>
      </c>
      <c r="Z593" s="395">
        <v>0.451585376883888</v>
      </c>
      <c r="AA593" s="395">
        <v>0.36181850401071602</v>
      </c>
      <c r="AB593" s="395">
        <v>0.25987543566319199</v>
      </c>
      <c r="AC593" s="395">
        <v>0.428108747679804</v>
      </c>
      <c r="AD593" s="395">
        <v>0.29127587176408398</v>
      </c>
      <c r="AE593" s="395"/>
      <c r="AF593" s="395">
        <v>0.248339062687262</v>
      </c>
      <c r="AG593" s="395">
        <v>0.33226732486572402</v>
      </c>
      <c r="AH593" s="395">
        <v>0.221367150093642</v>
      </c>
      <c r="AI593" s="395">
        <v>0.38631670397397999</v>
      </c>
      <c r="AJ593" s="395">
        <v>0.471888754563143</v>
      </c>
      <c r="AK593" s="395">
        <v>0.43766132401097402</v>
      </c>
      <c r="AL593" s="395"/>
      <c r="AM593" s="395">
        <v>0.373031943757068</v>
      </c>
      <c r="AN593" s="395">
        <v>0.30522477176078</v>
      </c>
      <c r="AO593" s="395">
        <v>0.33713285517958302</v>
      </c>
      <c r="AP593" s="395"/>
      <c r="AQ593" s="395">
        <v>0.33902405422054999</v>
      </c>
      <c r="AR593" s="395">
        <v>0.31085905692703503</v>
      </c>
      <c r="AS593" s="395">
        <v>0.46116094316807799</v>
      </c>
    </row>
    <row r="594" spans="2:45" x14ac:dyDescent="0.25">
      <c r="B594" t="s">
        <v>330</v>
      </c>
      <c r="C594" s="395">
        <v>0.18941222120618501</v>
      </c>
      <c r="D594" s="395">
        <v>0.18858781646189701</v>
      </c>
      <c r="E594" s="395">
        <v>0.18982124317374899</v>
      </c>
      <c r="F594" s="395"/>
      <c r="G594" s="395">
        <v>0.17202552698163801</v>
      </c>
      <c r="H594" s="395">
        <v>0.14965833963186201</v>
      </c>
      <c r="I594" s="395">
        <v>0.22156555941525399</v>
      </c>
      <c r="J594" s="395">
        <v>0.17026475243279199</v>
      </c>
      <c r="K594" s="395">
        <v>0.161227599016638</v>
      </c>
      <c r="L594" s="395">
        <v>0.25612557799406599</v>
      </c>
      <c r="M594" s="395"/>
      <c r="N594" s="395">
        <v>0.17422852472597999</v>
      </c>
      <c r="O594" s="395">
        <v>0.195407063931887</v>
      </c>
      <c r="P594" s="395">
        <v>0.22843011591811899</v>
      </c>
      <c r="Q594" s="395">
        <v>0.16442570314366101</v>
      </c>
      <c r="R594" s="395"/>
      <c r="S594" s="395">
        <v>8.0780655044635094E-2</v>
      </c>
      <c r="T594" s="395">
        <v>0.14773609778828201</v>
      </c>
      <c r="U594" s="395">
        <v>0.13628565920452099</v>
      </c>
      <c r="V594" s="395">
        <v>0.20891457106723499</v>
      </c>
      <c r="W594" s="395">
        <v>0.20591103245268899</v>
      </c>
      <c r="X594" s="395">
        <v>0.24324152959713399</v>
      </c>
      <c r="Y594" s="395">
        <v>0.30202325510400801</v>
      </c>
      <c r="Z594" s="395">
        <v>0.122462477367992</v>
      </c>
      <c r="AA594" s="395">
        <v>0.20462162441479301</v>
      </c>
      <c r="AB594" s="395">
        <v>0.252204949410265</v>
      </c>
      <c r="AC594" s="395">
        <v>0.17681946950997601</v>
      </c>
      <c r="AD594" s="395">
        <v>0.36330325353181497</v>
      </c>
      <c r="AE594" s="395"/>
      <c r="AF594" s="395">
        <v>0.12323594532287201</v>
      </c>
      <c r="AG594" s="395">
        <v>0.16530976713189999</v>
      </c>
      <c r="AH594" s="395">
        <v>0.15857177102669001</v>
      </c>
      <c r="AI594" s="395">
        <v>0.28616261017738598</v>
      </c>
      <c r="AJ594" s="395">
        <v>0.240044015998927</v>
      </c>
      <c r="AK594" s="395">
        <v>0.222819619388543</v>
      </c>
      <c r="AL594" s="395"/>
      <c r="AM594" s="395">
        <v>0.16935908289327001</v>
      </c>
      <c r="AN594" s="395">
        <v>0.19788402161235999</v>
      </c>
      <c r="AO594" s="395">
        <v>0.20350335504088499</v>
      </c>
      <c r="AP594" s="395"/>
      <c r="AQ594" s="395">
        <v>0.20233991286875</v>
      </c>
      <c r="AR594" s="395">
        <v>0.169352176688432</v>
      </c>
      <c r="AS594" s="395">
        <v>0.16953715311178999</v>
      </c>
    </row>
    <row r="595" spans="2:45" x14ac:dyDescent="0.25">
      <c r="B595" t="s">
        <v>331</v>
      </c>
      <c r="C595" s="395">
        <v>4.7374576617357299E-2</v>
      </c>
      <c r="D595" s="395">
        <v>2.6878054065572098E-2</v>
      </c>
      <c r="E595" s="395">
        <v>6.5522978237755602E-2</v>
      </c>
      <c r="F595" s="395"/>
      <c r="G595" s="395">
        <v>2.8296285423921801E-2</v>
      </c>
      <c r="H595" s="395">
        <v>3.0360984116110799E-2</v>
      </c>
      <c r="I595" s="395">
        <v>4.2238970011278597E-2</v>
      </c>
      <c r="J595" s="395">
        <v>5.31619968702262E-2</v>
      </c>
      <c r="K595" s="395">
        <v>8.1023675689779695E-2</v>
      </c>
      <c r="L595" s="395">
        <v>5.7147776643732703E-2</v>
      </c>
      <c r="M595" s="395"/>
      <c r="N595" s="395">
        <v>3.2608109792926603E-2</v>
      </c>
      <c r="O595" s="395">
        <v>6.9843299356203301E-2</v>
      </c>
      <c r="P595" s="395">
        <v>1.24657252293199E-2</v>
      </c>
      <c r="Q595" s="395">
        <v>7.3323749109987596E-2</v>
      </c>
      <c r="R595" s="395"/>
      <c r="S595" s="395">
        <v>3.0780253417413202E-2</v>
      </c>
      <c r="T595" s="395">
        <v>5.3531530061226698E-2</v>
      </c>
      <c r="U595" s="395">
        <v>8.1425908689951906E-2</v>
      </c>
      <c r="V595" s="395">
        <v>3.8548814599671098E-2</v>
      </c>
      <c r="W595" s="395">
        <v>5.5530681031945202E-2</v>
      </c>
      <c r="X595" s="395">
        <v>3.3433275109998599E-2</v>
      </c>
      <c r="Y595" s="395">
        <v>2.9146878594126801E-2</v>
      </c>
      <c r="Z595" s="395">
        <v>9.2557021575703696E-2</v>
      </c>
      <c r="AA595" s="395">
        <v>2.4841245296504898E-2</v>
      </c>
      <c r="AB595" s="395">
        <v>8.1429963027112306E-2</v>
      </c>
      <c r="AC595" s="395">
        <v>3.0296183275714601E-2</v>
      </c>
      <c r="AD595" s="395">
        <v>4.0289740841183898E-2</v>
      </c>
      <c r="AE595" s="395"/>
      <c r="AF595" s="395">
        <v>3.2377493646234497E-2</v>
      </c>
      <c r="AG595" s="395">
        <v>3.3494228072924799E-2</v>
      </c>
      <c r="AH595" s="395">
        <v>3.6487540496929899E-2</v>
      </c>
      <c r="AI595" s="395">
        <v>6.3287720323516594E-2</v>
      </c>
      <c r="AJ595" s="395">
        <v>0.10372826791331601</v>
      </c>
      <c r="AK595" s="395">
        <v>4.26687155704207E-2</v>
      </c>
      <c r="AL595" s="395"/>
      <c r="AM595" s="395">
        <v>4.04761512791975E-2</v>
      </c>
      <c r="AN595" s="395">
        <v>4.6354903671654901E-2</v>
      </c>
      <c r="AO595" s="395">
        <v>6.7961362457707994E-2</v>
      </c>
      <c r="AP595" s="395"/>
      <c r="AQ595" s="395">
        <v>5.8004185684454597E-2</v>
      </c>
      <c r="AR595" s="395">
        <v>3.5408306599809897E-2</v>
      </c>
      <c r="AS595" s="395">
        <v>0</v>
      </c>
    </row>
    <row r="596" spans="2:45" x14ac:dyDescent="0.25">
      <c r="B596" t="s">
        <v>78</v>
      </c>
      <c r="C596" s="395">
        <v>1.7056185726591001E-2</v>
      </c>
      <c r="D596" s="395">
        <v>1.3391950672044E-2</v>
      </c>
      <c r="E596" s="395">
        <v>1.8027598912713098E-2</v>
      </c>
      <c r="F596" s="395"/>
      <c r="G596" s="395">
        <v>5.4049110682618202E-2</v>
      </c>
      <c r="H596" s="395">
        <v>1.2392219674181301E-2</v>
      </c>
      <c r="I596" s="395">
        <v>1.46411677523548E-2</v>
      </c>
      <c r="J596" s="395">
        <v>1.5530429753344401E-2</v>
      </c>
      <c r="K596" s="395">
        <v>0</v>
      </c>
      <c r="L596" s="395">
        <v>6.7489844676474004E-3</v>
      </c>
      <c r="M596" s="395"/>
      <c r="N596" s="395">
        <v>2.54655874088256E-2</v>
      </c>
      <c r="O596" s="395">
        <v>1.3709997183884E-2</v>
      </c>
      <c r="P596" s="395">
        <v>0</v>
      </c>
      <c r="Q596" s="395">
        <v>2.8452988024297399E-2</v>
      </c>
      <c r="R596" s="395"/>
      <c r="S596" s="395">
        <v>4.2190139861827097E-2</v>
      </c>
      <c r="T596" s="395">
        <v>8.5534274862881197E-3</v>
      </c>
      <c r="U596" s="395">
        <v>0</v>
      </c>
      <c r="V596" s="395">
        <v>1.3736399211176E-2</v>
      </c>
      <c r="W596" s="395">
        <v>1.6240354025424199E-2</v>
      </c>
      <c r="X596" s="395">
        <v>1.49237168184268E-2</v>
      </c>
      <c r="Y596" s="395">
        <v>1.49221994401034E-2</v>
      </c>
      <c r="Z596" s="395">
        <v>0</v>
      </c>
      <c r="AA596" s="395">
        <v>0</v>
      </c>
      <c r="AB596" s="395">
        <v>2.6882266178653798E-2</v>
      </c>
      <c r="AC596" s="395">
        <v>5.5045871460698802E-2</v>
      </c>
      <c r="AD596" s="395">
        <v>0</v>
      </c>
      <c r="AE596" s="395"/>
      <c r="AF596" s="395">
        <v>5.1950430676366401E-3</v>
      </c>
      <c r="AG596" s="395">
        <v>2.6495903633318E-2</v>
      </c>
      <c r="AH596" s="395">
        <v>3.08100138853349E-2</v>
      </c>
      <c r="AI596" s="395">
        <v>6.0901913601340398E-3</v>
      </c>
      <c r="AJ596" s="395">
        <v>2.4440653202647902E-2</v>
      </c>
      <c r="AK596" s="395">
        <v>0</v>
      </c>
      <c r="AL596" s="395"/>
      <c r="AM596" s="395">
        <v>5.91429733762545E-3</v>
      </c>
      <c r="AN596" s="395">
        <v>9.4533040991290705E-3</v>
      </c>
      <c r="AO596" s="395">
        <v>4.2067375312000901E-2</v>
      </c>
      <c r="AP596" s="395"/>
      <c r="AQ596" s="395">
        <v>3.74228679373846E-3</v>
      </c>
      <c r="AR596" s="395">
        <v>1.51525660416465E-2</v>
      </c>
      <c r="AS596" s="395">
        <v>4.0879598349478997E-2</v>
      </c>
    </row>
    <row r="597" spans="2:45" x14ac:dyDescent="0.25">
      <c r="C597" s="395"/>
      <c r="D597" s="395"/>
      <c r="E597" s="395"/>
      <c r="F597" s="395"/>
      <c r="G597" s="395"/>
      <c r="H597" s="395"/>
      <c r="I597" s="395"/>
      <c r="J597" s="395"/>
      <c r="K597" s="395"/>
      <c r="L597" s="395"/>
      <c r="M597" s="395"/>
      <c r="N597" s="395"/>
      <c r="O597" s="395"/>
      <c r="P597" s="395"/>
      <c r="Q597" s="395"/>
      <c r="R597" s="395"/>
      <c r="S597" s="395"/>
      <c r="T597" s="395"/>
      <c r="U597" s="395"/>
      <c r="V597" s="395"/>
      <c r="W597" s="395"/>
      <c r="X597" s="395"/>
      <c r="Y597" s="395"/>
      <c r="Z597" s="395"/>
      <c r="AA597" s="395"/>
      <c r="AB597" s="395"/>
      <c r="AC597" s="395"/>
      <c r="AD597" s="395"/>
      <c r="AE597" s="395"/>
      <c r="AF597" s="395"/>
      <c r="AG597" s="395"/>
      <c r="AH597" s="395"/>
      <c r="AI597" s="395"/>
      <c r="AJ597" s="395"/>
      <c r="AK597" s="395"/>
      <c r="AL597" s="395"/>
      <c r="AM597" s="395"/>
      <c r="AN597" s="395"/>
      <c r="AO597" s="395"/>
      <c r="AP597" s="395"/>
      <c r="AQ597" s="395"/>
      <c r="AR597" s="395"/>
      <c r="AS597" s="395"/>
    </row>
    <row r="598" spans="2:45" x14ac:dyDescent="0.25">
      <c r="B598" s="2" t="s">
        <v>345</v>
      </c>
      <c r="C598" s="395"/>
      <c r="D598" s="395"/>
      <c r="E598" s="395"/>
      <c r="F598" s="395"/>
      <c r="G598" s="395"/>
      <c r="H598" s="395"/>
      <c r="I598" s="395"/>
      <c r="J598" s="395"/>
      <c r="K598" s="395"/>
      <c r="L598" s="395"/>
      <c r="M598" s="395"/>
      <c r="N598" s="395"/>
      <c r="O598" s="395"/>
      <c r="P598" s="395"/>
      <c r="Q598" s="395"/>
      <c r="R598" s="395"/>
      <c r="S598" s="395"/>
      <c r="T598" s="395"/>
      <c r="U598" s="395"/>
      <c r="V598" s="395"/>
      <c r="W598" s="395"/>
      <c r="X598" s="395"/>
      <c r="Y598" s="395"/>
      <c r="Z598" s="395"/>
      <c r="AA598" s="395"/>
      <c r="AB598" s="395"/>
      <c r="AC598" s="395"/>
      <c r="AD598" s="395"/>
      <c r="AE598" s="395"/>
      <c r="AF598" s="395"/>
      <c r="AG598" s="395"/>
      <c r="AH598" s="395"/>
      <c r="AI598" s="395"/>
      <c r="AJ598" s="395"/>
      <c r="AK598" s="395"/>
      <c r="AL598" s="395"/>
      <c r="AM598" s="395"/>
      <c r="AN598" s="395"/>
      <c r="AO598" s="395"/>
      <c r="AP598" s="395"/>
      <c r="AQ598" s="395"/>
      <c r="AR598" s="395"/>
      <c r="AS598" s="395"/>
    </row>
    <row r="599" spans="2:45" x14ac:dyDescent="0.25">
      <c r="B599" s="394" t="s">
        <v>326</v>
      </c>
      <c r="C599" s="395"/>
      <c r="D599" s="395"/>
      <c r="E599" s="395"/>
      <c r="F599" s="395"/>
      <c r="G599" s="395"/>
      <c r="H599" s="395"/>
      <c r="I599" s="395"/>
      <c r="J599" s="395"/>
      <c r="K599" s="395"/>
      <c r="L599" s="395"/>
      <c r="M599" s="395"/>
      <c r="N599" s="395"/>
      <c r="O599" s="395"/>
      <c r="P599" s="395"/>
      <c r="Q599" s="395"/>
      <c r="R599" s="395"/>
      <c r="S599" s="395"/>
      <c r="T599" s="395"/>
      <c r="U599" s="395"/>
      <c r="V599" s="395"/>
      <c r="W599" s="395"/>
      <c r="X599" s="395"/>
      <c r="Y599" s="395"/>
      <c r="Z599" s="395"/>
      <c r="AA599" s="395"/>
      <c r="AB599" s="395"/>
      <c r="AC599" s="395"/>
      <c r="AD599" s="395"/>
      <c r="AE599" s="395"/>
      <c r="AF599" s="395"/>
      <c r="AG599" s="395"/>
      <c r="AH599" s="395"/>
      <c r="AI599" s="395"/>
      <c r="AJ599" s="395"/>
      <c r="AK599" s="395"/>
      <c r="AL599" s="395"/>
      <c r="AM599" s="395"/>
      <c r="AN599" s="395"/>
      <c r="AO599" s="395"/>
      <c r="AP599" s="395"/>
      <c r="AQ599" s="395"/>
      <c r="AR599" s="395"/>
      <c r="AS599" s="395"/>
    </row>
    <row r="600" spans="2:45" x14ac:dyDescent="0.25">
      <c r="B600" t="s">
        <v>333</v>
      </c>
      <c r="C600" s="395">
        <v>0.71447423025875001</v>
      </c>
      <c r="D600" s="395">
        <v>0.63811311654147396</v>
      </c>
      <c r="E600" s="395">
        <v>0.78162032960873595</v>
      </c>
      <c r="F600" s="395"/>
      <c r="G600" s="395">
        <v>0.62585940193771505</v>
      </c>
      <c r="H600" s="395">
        <v>0.63447332071697904</v>
      </c>
      <c r="I600" s="395">
        <v>0.64339767779045298</v>
      </c>
      <c r="J600" s="395">
        <v>0.86275547189220203</v>
      </c>
      <c r="K600" s="395">
        <v>0.73609578363832995</v>
      </c>
      <c r="L600" s="395">
        <v>0.80155601885304795</v>
      </c>
      <c r="M600" s="395"/>
      <c r="N600" s="395">
        <v>0.69316851055078299</v>
      </c>
      <c r="O600" s="395">
        <v>0.76664012677188897</v>
      </c>
      <c r="P600" s="395">
        <v>0.64925244416467198</v>
      </c>
      <c r="Q600" s="395">
        <v>0.74986795485110702</v>
      </c>
      <c r="R600" s="395"/>
      <c r="S600" s="395">
        <v>0.64168716227427602</v>
      </c>
      <c r="T600" s="395">
        <v>0.70733864202493901</v>
      </c>
      <c r="U600" s="395">
        <v>0.72197362852302704</v>
      </c>
      <c r="V600" s="395">
        <v>0.74561557942678403</v>
      </c>
      <c r="W600" s="395">
        <v>0.70403079780690203</v>
      </c>
      <c r="X600" s="395">
        <v>0.77634017594686999</v>
      </c>
      <c r="Y600" s="395">
        <v>0.78869188031787296</v>
      </c>
      <c r="Z600" s="395">
        <v>0.73520423466372298</v>
      </c>
      <c r="AA600" s="395">
        <v>0.71037828150179005</v>
      </c>
      <c r="AB600" s="395">
        <v>0.62782281568754705</v>
      </c>
      <c r="AC600" s="395">
        <v>0.67230052668713702</v>
      </c>
      <c r="AD600" s="395">
        <v>0.91338510537289197</v>
      </c>
      <c r="AE600" s="395"/>
      <c r="AF600" s="395">
        <v>0.63487459855287198</v>
      </c>
      <c r="AG600" s="395">
        <v>0.73958681641212998</v>
      </c>
      <c r="AH600" s="395">
        <v>0.74077605854194595</v>
      </c>
      <c r="AI600" s="395">
        <v>0.72752599740946999</v>
      </c>
      <c r="AJ600" s="395">
        <v>0.76217548178919303</v>
      </c>
      <c r="AK600" s="395">
        <v>0.68373274298873299</v>
      </c>
      <c r="AL600" s="395"/>
      <c r="AM600" s="395">
        <v>0.73120782613698798</v>
      </c>
      <c r="AN600" s="395">
        <v>0.687837045033176</v>
      </c>
      <c r="AO600" s="395">
        <v>0.73058244382097004</v>
      </c>
      <c r="AP600" s="395"/>
      <c r="AQ600" s="395">
        <v>0.71573828929828598</v>
      </c>
      <c r="AR600" s="395">
        <v>0.66054268896690604</v>
      </c>
      <c r="AS600" s="395">
        <v>0.71774366795863198</v>
      </c>
    </row>
    <row r="601" spans="2:45" x14ac:dyDescent="0.25">
      <c r="B601" t="s">
        <v>334</v>
      </c>
      <c r="C601" s="395">
        <v>0.136455650514725</v>
      </c>
      <c r="D601" s="395">
        <v>9.7725203552256099E-2</v>
      </c>
      <c r="E601" s="395">
        <v>0.168771048085778</v>
      </c>
      <c r="F601" s="395"/>
      <c r="G601" s="395">
        <v>0.19024040819369301</v>
      </c>
      <c r="H601" s="395">
        <v>0.18808478758560901</v>
      </c>
      <c r="I601" s="395">
        <v>0.10846673788837</v>
      </c>
      <c r="J601" s="395">
        <v>0.15812188627044499</v>
      </c>
      <c r="K601" s="395">
        <v>9.9730534505115903E-2</v>
      </c>
      <c r="L601" s="395">
        <v>6.8024202208068693E-2</v>
      </c>
      <c r="M601" s="395"/>
      <c r="N601" s="395">
        <v>0.12555283723316199</v>
      </c>
      <c r="O601" s="395">
        <v>0.16860261143705799</v>
      </c>
      <c r="P601" s="395">
        <v>0.13277734961669199</v>
      </c>
      <c r="Q601" s="395">
        <v>0.113879868315948</v>
      </c>
      <c r="R601" s="395"/>
      <c r="S601" s="395">
        <v>0.18538423068962101</v>
      </c>
      <c r="T601" s="395">
        <v>7.7336351994096303E-2</v>
      </c>
      <c r="U601" s="395">
        <v>0.19648328086446301</v>
      </c>
      <c r="V601" s="395">
        <v>0.110112596286838</v>
      </c>
      <c r="W601" s="395">
        <v>0.122113300230848</v>
      </c>
      <c r="X601" s="395">
        <v>9.9555339244341207E-2</v>
      </c>
      <c r="Y601" s="395">
        <v>0.163834427628193</v>
      </c>
      <c r="Z601" s="395">
        <v>6.1316118260430999E-2</v>
      </c>
      <c r="AA601" s="395">
        <v>0.18103614125044701</v>
      </c>
      <c r="AB601" s="395">
        <v>0.11176351545221901</v>
      </c>
      <c r="AC601" s="395">
        <v>0.17248582781146499</v>
      </c>
      <c r="AD601" s="395">
        <v>0.13236846952140299</v>
      </c>
      <c r="AE601" s="395"/>
      <c r="AF601" s="395">
        <v>0.18103722888246099</v>
      </c>
      <c r="AG601" s="395">
        <v>0.112411798444304</v>
      </c>
      <c r="AH601" s="395">
        <v>0.14117802563374399</v>
      </c>
      <c r="AI601" s="395">
        <v>0.119041175471979</v>
      </c>
      <c r="AJ601" s="395">
        <v>0.17582983682803999</v>
      </c>
      <c r="AK601" s="395">
        <v>5.8606875587398001E-2</v>
      </c>
      <c r="AL601" s="395"/>
      <c r="AM601" s="395">
        <v>0.122227737914236</v>
      </c>
      <c r="AN601" s="395">
        <v>0.135044833649067</v>
      </c>
      <c r="AO601" s="395">
        <v>0.16702655534475599</v>
      </c>
      <c r="AP601" s="395"/>
      <c r="AQ601" s="395">
        <v>9.8388441505886506E-2</v>
      </c>
      <c r="AR601" s="395">
        <v>0.17250736454771601</v>
      </c>
      <c r="AS601" s="395">
        <v>3.8165843048411301E-2</v>
      </c>
    </row>
    <row r="602" spans="2:45" x14ac:dyDescent="0.25">
      <c r="B602" t="s">
        <v>335</v>
      </c>
      <c r="C602" s="395">
        <v>0.16445070270387299</v>
      </c>
      <c r="D602" s="395">
        <v>0.203502435184784</v>
      </c>
      <c r="E602" s="395">
        <v>0.13064060815394099</v>
      </c>
      <c r="F602" s="395"/>
      <c r="G602" s="395">
        <v>0.19111496596519201</v>
      </c>
      <c r="H602" s="395">
        <v>0.174986324136854</v>
      </c>
      <c r="I602" s="395">
        <v>0.21633232788826801</v>
      </c>
      <c r="J602" s="395">
        <v>0.174443336893113</v>
      </c>
      <c r="K602" s="395">
        <v>0.12067810908910299</v>
      </c>
      <c r="L602" s="395">
        <v>0.100385777749187</v>
      </c>
      <c r="M602" s="395"/>
      <c r="N602" s="395">
        <v>0.17435642293154399</v>
      </c>
      <c r="O602" s="395">
        <v>0.155563031851885</v>
      </c>
      <c r="P602" s="395">
        <v>0.15152914127255901</v>
      </c>
      <c r="Q602" s="395">
        <v>0.17852882231464101</v>
      </c>
      <c r="R602" s="395"/>
      <c r="S602" s="395">
        <v>0.167761147819948</v>
      </c>
      <c r="T602" s="395">
        <v>0.14012016211025</v>
      </c>
      <c r="U602" s="395">
        <v>0.13688095120403199</v>
      </c>
      <c r="V602" s="395">
        <v>0.102699565427745</v>
      </c>
      <c r="W602" s="395">
        <v>0.18931675425705699</v>
      </c>
      <c r="X602" s="395">
        <v>0.158791068627818</v>
      </c>
      <c r="Y602" s="395">
        <v>8.6033801747956204E-2</v>
      </c>
      <c r="Z602" s="395">
        <v>0.30040093659009798</v>
      </c>
      <c r="AA602" s="395">
        <v>0.18814426568804399</v>
      </c>
      <c r="AB602" s="395">
        <v>0.24288593893028701</v>
      </c>
      <c r="AC602" s="395">
        <v>0.20462341987240801</v>
      </c>
      <c r="AD602" s="395">
        <v>0.13993325013972899</v>
      </c>
      <c r="AE602" s="395"/>
      <c r="AF602" s="395">
        <v>0.25083931851271102</v>
      </c>
      <c r="AG602" s="395">
        <v>0.15925570594921801</v>
      </c>
      <c r="AH602" s="395">
        <v>0.17324844326575001</v>
      </c>
      <c r="AI602" s="395">
        <v>7.8294533911622402E-2</v>
      </c>
      <c r="AJ602" s="395">
        <v>0.18835921124017599</v>
      </c>
      <c r="AK602" s="395">
        <v>8.4065032940578099E-2</v>
      </c>
      <c r="AL602" s="395"/>
      <c r="AM602" s="395">
        <v>0.16092057269993101</v>
      </c>
      <c r="AN602" s="395">
        <v>0.18052474440924399</v>
      </c>
      <c r="AO602" s="395">
        <v>0.12407867834226401</v>
      </c>
      <c r="AP602" s="395"/>
      <c r="AQ602" s="395">
        <v>0.17664296971658999</v>
      </c>
      <c r="AR602" s="395">
        <v>0.19168941503525899</v>
      </c>
      <c r="AS602" s="395">
        <v>0.23943962781185901</v>
      </c>
    </row>
    <row r="603" spans="2:45" x14ac:dyDescent="0.25">
      <c r="B603" t="s">
        <v>336</v>
      </c>
      <c r="C603" s="395">
        <v>7.3554384735924405E-2</v>
      </c>
      <c r="D603" s="395">
        <v>0.107501828534281</v>
      </c>
      <c r="E603" s="395">
        <v>4.52880559313159E-2</v>
      </c>
      <c r="F603" s="395"/>
      <c r="G603" s="395">
        <v>0.11302927265724499</v>
      </c>
      <c r="H603" s="395">
        <v>0.108249719672681</v>
      </c>
      <c r="I603" s="395">
        <v>9.1079861771481099E-2</v>
      </c>
      <c r="J603" s="395">
        <v>6.1351261951050097E-2</v>
      </c>
      <c r="K603" s="395">
        <v>4.7825345413628102E-2</v>
      </c>
      <c r="L603" s="395">
        <v>1.2896131695904501E-2</v>
      </c>
      <c r="M603" s="395"/>
      <c r="N603" s="395">
        <v>5.61638178135105E-2</v>
      </c>
      <c r="O603" s="395">
        <v>6.3579531745121806E-2</v>
      </c>
      <c r="P603" s="395">
        <v>0.11220591001442599</v>
      </c>
      <c r="Q603" s="395">
        <v>6.6515274002359195E-2</v>
      </c>
      <c r="R603" s="395"/>
      <c r="S603" s="395">
        <v>0.107352199365513</v>
      </c>
      <c r="T603" s="395">
        <v>8.6436250536124304E-2</v>
      </c>
      <c r="U603" s="395">
        <v>3.3313441086165199E-2</v>
      </c>
      <c r="V603" s="395">
        <v>6.23239212236677E-2</v>
      </c>
      <c r="W603" s="395">
        <v>0.14431035333495801</v>
      </c>
      <c r="X603" s="395">
        <v>3.5144822986927199E-2</v>
      </c>
      <c r="Y603" s="395">
        <v>7.2929373413033599E-2</v>
      </c>
      <c r="Z603" s="395">
        <v>9.1288797249376802E-2</v>
      </c>
      <c r="AA603" s="395">
        <v>7.2040390677378996E-2</v>
      </c>
      <c r="AB603" s="395">
        <v>2.3993032637127602E-2</v>
      </c>
      <c r="AC603" s="395">
        <v>5.7992690519543498E-2</v>
      </c>
      <c r="AD603" s="395">
        <v>8.9029628489631904E-2</v>
      </c>
      <c r="AE603" s="395"/>
      <c r="AF603" s="395">
        <v>0.12986594936097001</v>
      </c>
      <c r="AG603" s="395">
        <v>6.5063790908297406E-2</v>
      </c>
      <c r="AH603" s="395">
        <v>4.0198061114651802E-2</v>
      </c>
      <c r="AI603" s="395">
        <v>6.3086728613391804E-2</v>
      </c>
      <c r="AJ603" s="395">
        <v>3.88541024836246E-2</v>
      </c>
      <c r="AK603" s="395">
        <v>9.5601709254180697E-2</v>
      </c>
      <c r="AL603" s="395"/>
      <c r="AM603" s="395">
        <v>5.8577061483666697E-2</v>
      </c>
      <c r="AN603" s="395">
        <v>8.9515719062574495E-2</v>
      </c>
      <c r="AO603" s="395">
        <v>6.4457817988207503E-2</v>
      </c>
      <c r="AP603" s="395"/>
      <c r="AQ603" s="395">
        <v>7.4301954430399705E-2</v>
      </c>
      <c r="AR603" s="395">
        <v>8.2863991908585399E-2</v>
      </c>
      <c r="AS603" s="395">
        <v>9.2465209438671994E-2</v>
      </c>
    </row>
    <row r="604" spans="2:45" x14ac:dyDescent="0.25">
      <c r="B604" t="s">
        <v>337</v>
      </c>
      <c r="C604" s="395">
        <v>4.6018820132268302E-2</v>
      </c>
      <c r="D604" s="395">
        <v>5.98908269696318E-2</v>
      </c>
      <c r="E604" s="395">
        <v>3.2208282286790402E-2</v>
      </c>
      <c r="F604" s="395"/>
      <c r="G604" s="395">
        <v>8.7367982484619605E-2</v>
      </c>
      <c r="H604" s="395">
        <v>7.7279430060357701E-2</v>
      </c>
      <c r="I604" s="395">
        <v>4.9353255530154599E-2</v>
      </c>
      <c r="J604" s="395">
        <v>1.45464871220641E-2</v>
      </c>
      <c r="K604" s="395">
        <v>2.8439359510575201E-2</v>
      </c>
      <c r="L604" s="395">
        <v>1.3719574939554899E-2</v>
      </c>
      <c r="M604" s="395"/>
      <c r="N604" s="395">
        <v>3.6811180236548897E-2</v>
      </c>
      <c r="O604" s="395">
        <v>4.2090481241002897E-2</v>
      </c>
      <c r="P604" s="395">
        <v>7.0169047089829698E-2</v>
      </c>
      <c r="Q604" s="395">
        <v>3.7404236664506603E-2</v>
      </c>
      <c r="R604" s="395"/>
      <c r="S604" s="395">
        <v>8.7517314838782306E-2</v>
      </c>
      <c r="T604" s="395">
        <v>6.4386498417263696E-2</v>
      </c>
      <c r="U604" s="395">
        <v>4.09799487427241E-2</v>
      </c>
      <c r="V604" s="395">
        <v>1.08315353874844E-2</v>
      </c>
      <c r="W604" s="395">
        <v>4.78455828030145E-2</v>
      </c>
      <c r="X604" s="395">
        <v>6.4499579780401495E-2</v>
      </c>
      <c r="Y604" s="395">
        <v>0</v>
      </c>
      <c r="Z604" s="395">
        <v>5.62811702507134E-2</v>
      </c>
      <c r="AA604" s="395">
        <v>3.51272995910831E-2</v>
      </c>
      <c r="AB604" s="395">
        <v>1.33786767515551E-2</v>
      </c>
      <c r="AC604" s="395">
        <v>6.3564042261705006E-2</v>
      </c>
      <c r="AD604" s="395">
        <v>4.0166094513394299E-2</v>
      </c>
      <c r="AE604" s="395"/>
      <c r="AF604" s="395">
        <v>4.6500127566344203E-2</v>
      </c>
      <c r="AG604" s="395">
        <v>4.88525033369204E-2</v>
      </c>
      <c r="AH604" s="395">
        <v>7.0419800783624101E-2</v>
      </c>
      <c r="AI604" s="395">
        <v>3.1862330231143397E-2</v>
      </c>
      <c r="AJ604" s="395">
        <v>2.4038132077770599E-2</v>
      </c>
      <c r="AK604" s="395">
        <v>5.2365589622928303E-2</v>
      </c>
      <c r="AL604" s="395"/>
      <c r="AM604" s="395">
        <v>4.84587566473531E-2</v>
      </c>
      <c r="AN604" s="395">
        <v>4.0560006672427602E-2</v>
      </c>
      <c r="AO604" s="395">
        <v>3.2830757705107898E-2</v>
      </c>
      <c r="AP604" s="395"/>
      <c r="AQ604" s="395">
        <v>2.4358158360404301E-2</v>
      </c>
      <c r="AR604" s="395">
        <v>7.6104351782554702E-2</v>
      </c>
      <c r="AS604" s="395">
        <v>0</v>
      </c>
    </row>
    <row r="605" spans="2:45" x14ac:dyDescent="0.25">
      <c r="B605" t="s">
        <v>338</v>
      </c>
      <c r="C605" s="395">
        <v>0.37025566860967601</v>
      </c>
      <c r="D605" s="395">
        <v>0.31215814110318602</v>
      </c>
      <c r="E605" s="395">
        <v>0.422030943352948</v>
      </c>
      <c r="F605" s="395"/>
      <c r="G605" s="395">
        <v>0.23025843160050399</v>
      </c>
      <c r="H605" s="395">
        <v>0.41762177225321601</v>
      </c>
      <c r="I605" s="395">
        <v>0.37881014590316903</v>
      </c>
      <c r="J605" s="395">
        <v>0.30774387509989998</v>
      </c>
      <c r="K605" s="395">
        <v>0.39469417969930198</v>
      </c>
      <c r="L605" s="395">
        <v>0.47098630980434802</v>
      </c>
      <c r="M605" s="395"/>
      <c r="N605" s="395">
        <v>0.31579202760252001</v>
      </c>
      <c r="O605" s="395">
        <v>0.40642109598042903</v>
      </c>
      <c r="P605" s="395">
        <v>0.33806642552402599</v>
      </c>
      <c r="Q605" s="395">
        <v>0.420561712225901</v>
      </c>
      <c r="R605" s="395"/>
      <c r="S605" s="395">
        <v>0.29968683709280902</v>
      </c>
      <c r="T605" s="395">
        <v>0.37220908748178899</v>
      </c>
      <c r="U605" s="395">
        <v>0.36030729194986799</v>
      </c>
      <c r="V605" s="395">
        <v>0.40610768357460297</v>
      </c>
      <c r="W605" s="395">
        <v>0.30796053933705803</v>
      </c>
      <c r="X605" s="395">
        <v>0.42634588133114099</v>
      </c>
      <c r="Y605" s="395">
        <v>0.36033473088775397</v>
      </c>
      <c r="Z605" s="395">
        <v>0.27159300618115001</v>
      </c>
      <c r="AA605" s="395">
        <v>0.40384904557804702</v>
      </c>
      <c r="AB605" s="395">
        <v>0.36056832195007199</v>
      </c>
      <c r="AC605" s="395">
        <v>0.44552280465175798</v>
      </c>
      <c r="AD605" s="395">
        <v>0.55593932336645402</v>
      </c>
      <c r="AE605" s="395"/>
      <c r="AF605" s="395">
        <v>0.34121826405083899</v>
      </c>
      <c r="AG605" s="395">
        <v>0.33547241720423998</v>
      </c>
      <c r="AH605" s="395">
        <v>0.39196439617915502</v>
      </c>
      <c r="AI605" s="395">
        <v>0.41724820568988602</v>
      </c>
      <c r="AJ605" s="395">
        <v>0.41492291766417799</v>
      </c>
      <c r="AK605" s="395">
        <v>0.35080419978807098</v>
      </c>
      <c r="AL605" s="395"/>
      <c r="AM605" s="395">
        <v>0.37031956983992098</v>
      </c>
      <c r="AN605" s="395">
        <v>0.36586012389618</v>
      </c>
      <c r="AO605" s="395">
        <v>0.44882022712356301</v>
      </c>
      <c r="AP605" s="395"/>
      <c r="AQ605" s="395">
        <v>0.392555113300525</v>
      </c>
      <c r="AR605" s="395">
        <v>0.335875342414101</v>
      </c>
      <c r="AS605" s="395">
        <v>0.40247076594057002</v>
      </c>
    </row>
    <row r="606" spans="2:45" x14ac:dyDescent="0.25">
      <c r="B606" t="s">
        <v>339</v>
      </c>
      <c r="C606" s="395">
        <v>3.6233902500021099E-2</v>
      </c>
      <c r="D606" s="395">
        <v>5.0087238500133302E-2</v>
      </c>
      <c r="E606" s="395">
        <v>2.4772222028604799E-2</v>
      </c>
      <c r="F606" s="395"/>
      <c r="G606" s="395">
        <v>6.6846161461982995E-2</v>
      </c>
      <c r="H606" s="395">
        <v>5.1942837883671003E-2</v>
      </c>
      <c r="I606" s="395">
        <v>5.9335947592625199E-2</v>
      </c>
      <c r="J606" s="395">
        <v>7.40722664551784E-3</v>
      </c>
      <c r="K606" s="395">
        <v>1.07924027743161E-2</v>
      </c>
      <c r="L606" s="395">
        <v>1.4248576165741799E-2</v>
      </c>
      <c r="M606" s="395"/>
      <c r="N606" s="395">
        <v>2.7627043397689802E-2</v>
      </c>
      <c r="O606" s="395">
        <v>1.77049998083686E-2</v>
      </c>
      <c r="P606" s="395">
        <v>5.3526955418071197E-2</v>
      </c>
      <c r="Q606" s="395">
        <v>4.90578675209574E-2</v>
      </c>
      <c r="R606" s="395"/>
      <c r="S606" s="395">
        <v>5.4708301581375497E-2</v>
      </c>
      <c r="T606" s="395">
        <v>2.4692100336986999E-2</v>
      </c>
      <c r="U606" s="395">
        <v>3.4413438093003797E-2</v>
      </c>
      <c r="V606" s="395">
        <v>2.6836694137626699E-2</v>
      </c>
      <c r="W606" s="395">
        <v>5.4391595645427698E-2</v>
      </c>
      <c r="X606" s="395">
        <v>4.0279888232641101E-2</v>
      </c>
      <c r="Y606" s="395">
        <v>4.8357740713193001E-2</v>
      </c>
      <c r="Z606" s="395">
        <v>0</v>
      </c>
      <c r="AA606" s="395">
        <v>4.7214567639243497E-2</v>
      </c>
      <c r="AB606" s="395">
        <v>2.7234348501151799E-2</v>
      </c>
      <c r="AC606" s="395">
        <v>0</v>
      </c>
      <c r="AD606" s="395">
        <v>4.6049605379264502E-2</v>
      </c>
      <c r="AE606" s="395"/>
      <c r="AF606" s="395">
        <v>5.5008494924139201E-2</v>
      </c>
      <c r="AG606" s="395">
        <v>2.9710640269549601E-2</v>
      </c>
      <c r="AH606" s="395">
        <v>6.3262713116951502E-2</v>
      </c>
      <c r="AI606" s="395">
        <v>1.9703305734628199E-2</v>
      </c>
      <c r="AJ606" s="395">
        <v>1.07514473912471E-2</v>
      </c>
      <c r="AK606" s="395">
        <v>2.74351287359684E-2</v>
      </c>
      <c r="AL606" s="395"/>
      <c r="AM606" s="395">
        <v>2.99970304305801E-2</v>
      </c>
      <c r="AN606" s="395">
        <v>4.9715768954127902E-2</v>
      </c>
      <c r="AO606" s="395">
        <v>1.6869391640667801E-2</v>
      </c>
      <c r="AP606" s="395"/>
      <c r="AQ606" s="395">
        <v>2.5100582709374E-2</v>
      </c>
      <c r="AR606" s="395">
        <v>5.2878384381462001E-2</v>
      </c>
      <c r="AS606" s="395">
        <v>0.15296743936038801</v>
      </c>
    </row>
    <row r="607" spans="2:45" x14ac:dyDescent="0.25">
      <c r="B607" t="s">
        <v>340</v>
      </c>
      <c r="C607" s="395">
        <v>2.1520352127068501E-2</v>
      </c>
      <c r="D607" s="395">
        <v>2.5874533617393902E-2</v>
      </c>
      <c r="E607" s="395">
        <v>1.8037317754630799E-2</v>
      </c>
      <c r="F607" s="395"/>
      <c r="G607" s="395">
        <v>7.5581487537002404E-2</v>
      </c>
      <c r="H607" s="395">
        <v>4.2311735016967299E-2</v>
      </c>
      <c r="I607" s="395">
        <v>8.9017619689125901E-3</v>
      </c>
      <c r="J607" s="395">
        <v>0</v>
      </c>
      <c r="K607" s="395">
        <v>0</v>
      </c>
      <c r="L607" s="395">
        <v>0</v>
      </c>
      <c r="M607" s="395"/>
      <c r="N607" s="395">
        <v>1.73821599865258E-2</v>
      </c>
      <c r="O607" s="395">
        <v>1.88764845360158E-2</v>
      </c>
      <c r="P607" s="395">
        <v>2.6169224702405701E-2</v>
      </c>
      <c r="Q607" s="395">
        <v>2.45805475427502E-2</v>
      </c>
      <c r="R607" s="395"/>
      <c r="S607" s="395">
        <v>5.5180311918548303E-2</v>
      </c>
      <c r="T607" s="395">
        <v>1.15097180963829E-2</v>
      </c>
      <c r="U607" s="395">
        <v>1.37239908428163E-2</v>
      </c>
      <c r="V607" s="395">
        <v>0</v>
      </c>
      <c r="W607" s="395">
        <v>3.2214365743631498E-2</v>
      </c>
      <c r="X607" s="395">
        <v>1.5989550971522701E-2</v>
      </c>
      <c r="Y607" s="395">
        <v>4.4314674495957398E-2</v>
      </c>
      <c r="Z607" s="395">
        <v>2.9740553133915101E-2</v>
      </c>
      <c r="AA607" s="395">
        <v>2.44984686659649E-2</v>
      </c>
      <c r="AB607" s="395">
        <v>0</v>
      </c>
      <c r="AC607" s="395">
        <v>0</v>
      </c>
      <c r="AD607" s="395">
        <v>0</v>
      </c>
      <c r="AE607" s="395"/>
      <c r="AF607" s="395">
        <v>4.5333219021184701E-2</v>
      </c>
      <c r="AG607" s="395">
        <v>1.6844273939941298E-2</v>
      </c>
      <c r="AH607" s="395">
        <v>1.5918335568543399E-2</v>
      </c>
      <c r="AI607" s="395">
        <v>1.75375369194091E-2</v>
      </c>
      <c r="AJ607" s="395">
        <v>0</v>
      </c>
      <c r="AK607" s="395">
        <v>2.43881685495324E-2</v>
      </c>
      <c r="AL607" s="395"/>
      <c r="AM607" s="395">
        <v>1.1895639780362901E-2</v>
      </c>
      <c r="AN607" s="395">
        <v>3.1221427739595398E-2</v>
      </c>
      <c r="AO607" s="395">
        <v>1.9766031603622999E-2</v>
      </c>
      <c r="AP607" s="395"/>
      <c r="AQ607" s="395">
        <v>7.78782661175956E-3</v>
      </c>
      <c r="AR607" s="395">
        <v>3.0830676765677599E-2</v>
      </c>
      <c r="AS607" s="395">
        <v>0</v>
      </c>
    </row>
    <row r="608" spans="2:45" x14ac:dyDescent="0.25">
      <c r="B608" t="s">
        <v>341</v>
      </c>
      <c r="C608" s="395">
        <v>0.23733784148870399</v>
      </c>
      <c r="D608" s="395">
        <v>0.219832261153007</v>
      </c>
      <c r="E608" s="395">
        <v>0.25072430095842402</v>
      </c>
      <c r="F608" s="395"/>
      <c r="G608" s="395">
        <v>0.243158742874613</v>
      </c>
      <c r="H608" s="395">
        <v>0.259514870334423</v>
      </c>
      <c r="I608" s="395">
        <v>0.25309684006653899</v>
      </c>
      <c r="J608" s="395">
        <v>0.161795307731633</v>
      </c>
      <c r="K608" s="395">
        <v>0.219497914503272</v>
      </c>
      <c r="L608" s="395">
        <v>0.27500599780914198</v>
      </c>
      <c r="M608" s="395"/>
      <c r="N608" s="395">
        <v>0.25332139600997899</v>
      </c>
      <c r="O608" s="395">
        <v>0.26452833927390002</v>
      </c>
      <c r="P608" s="395">
        <v>0.192841129220964</v>
      </c>
      <c r="Q608" s="395">
        <v>0.23796824169876299</v>
      </c>
      <c r="R608" s="395"/>
      <c r="S608" s="395">
        <v>0.19806016014547101</v>
      </c>
      <c r="T608" s="395">
        <v>0.235577303673562</v>
      </c>
      <c r="U608" s="395">
        <v>0.23132546259012399</v>
      </c>
      <c r="V608" s="395">
        <v>0.227776979065242</v>
      </c>
      <c r="W608" s="395">
        <v>0.156921314775891</v>
      </c>
      <c r="X608" s="395">
        <v>0.24403357594712499</v>
      </c>
      <c r="Y608" s="395">
        <v>0.25705677180150399</v>
      </c>
      <c r="Z608" s="395">
        <v>0.35256828207908603</v>
      </c>
      <c r="AA608" s="395">
        <v>0.25879437654711701</v>
      </c>
      <c r="AB608" s="395">
        <v>0.22852682838025101</v>
      </c>
      <c r="AC608" s="395">
        <v>0.29252538297710901</v>
      </c>
      <c r="AD608" s="395">
        <v>0.29883461310494303</v>
      </c>
      <c r="AE608" s="395"/>
      <c r="AF608" s="395">
        <v>0.22101151806064601</v>
      </c>
      <c r="AG608" s="395">
        <v>0.20697748734751301</v>
      </c>
      <c r="AH608" s="395">
        <v>0.25739598439914801</v>
      </c>
      <c r="AI608" s="395">
        <v>0.249739384599133</v>
      </c>
      <c r="AJ608" s="395">
        <v>0.250941236565072</v>
      </c>
      <c r="AK608" s="395">
        <v>0.32754149324035597</v>
      </c>
      <c r="AL608" s="395"/>
      <c r="AM608" s="395">
        <v>0.22301718871544199</v>
      </c>
      <c r="AN608" s="395">
        <v>0.27065683704247701</v>
      </c>
      <c r="AO608" s="395">
        <v>0.21696889751547199</v>
      </c>
      <c r="AP608" s="395"/>
      <c r="AQ608" s="395">
        <v>0.23366054623350599</v>
      </c>
      <c r="AR608" s="395">
        <v>0.23470905339913001</v>
      </c>
      <c r="AS608" s="395">
        <v>0.25281271359912599</v>
      </c>
    </row>
    <row r="609" spans="2:45" x14ac:dyDescent="0.25">
      <c r="B609" t="s">
        <v>342</v>
      </c>
      <c r="C609" s="395">
        <v>0.232046213578566</v>
      </c>
      <c r="D609" s="395">
        <v>0.24695860871105799</v>
      </c>
      <c r="E609" s="395">
        <v>0.21953575620094501</v>
      </c>
      <c r="F609" s="395"/>
      <c r="G609" s="395">
        <v>0.27185562924220502</v>
      </c>
      <c r="H609" s="395">
        <v>0.25220306795188802</v>
      </c>
      <c r="I609" s="395">
        <v>0.243594156397126</v>
      </c>
      <c r="J609" s="395">
        <v>0.238937453331515</v>
      </c>
      <c r="K609" s="395">
        <v>0.16855059586978199</v>
      </c>
      <c r="L609" s="395">
        <v>0.205237197037968</v>
      </c>
      <c r="M609" s="395"/>
      <c r="N609" s="395">
        <v>0.26442301143325297</v>
      </c>
      <c r="O609" s="395">
        <v>0.18450075699518501</v>
      </c>
      <c r="P609" s="395">
        <v>0.265889898223929</v>
      </c>
      <c r="Q609" s="395">
        <v>0.21973650874981801</v>
      </c>
      <c r="R609" s="395"/>
      <c r="S609" s="395">
        <v>0.299967101168998</v>
      </c>
      <c r="T609" s="395">
        <v>0.196194579610975</v>
      </c>
      <c r="U609" s="395">
        <v>0.21141447106328801</v>
      </c>
      <c r="V609" s="395">
        <v>0.26442968626479302</v>
      </c>
      <c r="W609" s="395">
        <v>0.25527833571117797</v>
      </c>
      <c r="X609" s="395">
        <v>0.20019633919108601</v>
      </c>
      <c r="Y609" s="395">
        <v>0.21029621293032399</v>
      </c>
      <c r="Z609" s="395">
        <v>0.26309221131878202</v>
      </c>
      <c r="AA609" s="395">
        <v>0.25327606795551899</v>
      </c>
      <c r="AB609" s="395">
        <v>0.28704652996707503</v>
      </c>
      <c r="AC609" s="395">
        <v>9.1449703510095598E-2</v>
      </c>
      <c r="AD609" s="395">
        <v>8.5508774806590401E-2</v>
      </c>
      <c r="AE609" s="395"/>
      <c r="AF609" s="395">
        <v>0.29648570643283201</v>
      </c>
      <c r="AG609" s="395">
        <v>0.27196230780842001</v>
      </c>
      <c r="AH609" s="395">
        <v>0.21336057334471101</v>
      </c>
      <c r="AI609" s="395">
        <v>0.21147697138191801</v>
      </c>
      <c r="AJ609" s="395">
        <v>0.11187878447566001</v>
      </c>
      <c r="AK609" s="395">
        <v>0.13822703192889499</v>
      </c>
      <c r="AL609" s="395"/>
      <c r="AM609" s="395">
        <v>0.23253169336959401</v>
      </c>
      <c r="AN609" s="395">
        <v>0.242266480022088</v>
      </c>
      <c r="AO609" s="395">
        <v>0.17368547059033501</v>
      </c>
      <c r="AP609" s="395"/>
      <c r="AQ609" s="395">
        <v>0.26097293561999502</v>
      </c>
      <c r="AR609" s="395">
        <v>0.24234135182500399</v>
      </c>
      <c r="AS609" s="395">
        <v>0.171605842235029</v>
      </c>
    </row>
    <row r="610" spans="2:45" x14ac:dyDescent="0.25">
      <c r="B610" t="s">
        <v>343</v>
      </c>
      <c r="C610" s="395">
        <v>0.12867374840390799</v>
      </c>
      <c r="D610" s="395">
        <v>0.14161003592930599</v>
      </c>
      <c r="E610" s="395">
        <v>0.11908877274700699</v>
      </c>
      <c r="F610" s="395"/>
      <c r="G610" s="395">
        <v>0.175208637594501</v>
      </c>
      <c r="H610" s="395">
        <v>0.103804956776868</v>
      </c>
      <c r="I610" s="395">
        <v>0.14893363304076501</v>
      </c>
      <c r="J610" s="395">
        <v>0.143943789449922</v>
      </c>
      <c r="K610" s="395">
        <v>0.110700469632283</v>
      </c>
      <c r="L610" s="395">
        <v>9.4458907947235701E-2</v>
      </c>
      <c r="M610" s="395"/>
      <c r="N610" s="395">
        <v>0.12154462230904101</v>
      </c>
      <c r="O610" s="395">
        <v>0.10790883097394099</v>
      </c>
      <c r="P610" s="395">
        <v>0.149882024531974</v>
      </c>
      <c r="Q610" s="395">
        <v>0.140009537054302</v>
      </c>
      <c r="R610" s="395"/>
      <c r="S610" s="395">
        <v>0.137566188943965</v>
      </c>
      <c r="T610" s="395">
        <v>6.76816370292838E-2</v>
      </c>
      <c r="U610" s="395">
        <v>5.4152091563975997E-2</v>
      </c>
      <c r="V610" s="395">
        <v>0.131873938684339</v>
      </c>
      <c r="W610" s="395">
        <v>0.16017513667504801</v>
      </c>
      <c r="X610" s="395">
        <v>0.13239698518847601</v>
      </c>
      <c r="Y610" s="395">
        <v>0.20067696455314801</v>
      </c>
      <c r="Z610" s="395">
        <v>8.6666638594585496E-2</v>
      </c>
      <c r="AA610" s="395">
        <v>0.15166883622896901</v>
      </c>
      <c r="AB610" s="395">
        <v>0.183692583064721</v>
      </c>
      <c r="AC610" s="395">
        <v>0.119828059499894</v>
      </c>
      <c r="AD610" s="395">
        <v>0.124624385992961</v>
      </c>
      <c r="AE610" s="395"/>
      <c r="AF610" s="395">
        <v>0.14314632931236801</v>
      </c>
      <c r="AG610" s="395">
        <v>0.125258563218169</v>
      </c>
      <c r="AH610" s="395">
        <v>0.128266543172499</v>
      </c>
      <c r="AI610" s="395">
        <v>0.146580325674148</v>
      </c>
      <c r="AJ610" s="395">
        <v>5.4445307007094899E-2</v>
      </c>
      <c r="AK610" s="395">
        <v>0.172630172605304</v>
      </c>
      <c r="AL610" s="395"/>
      <c r="AM610" s="395">
        <v>0.12208197267009099</v>
      </c>
      <c r="AN610" s="395">
        <v>0.133056224129458</v>
      </c>
      <c r="AO610" s="395">
        <v>0.14035916726011999</v>
      </c>
      <c r="AP610" s="395"/>
      <c r="AQ610" s="395">
        <v>0.101413430613192</v>
      </c>
      <c r="AR610" s="395">
        <v>0.14819640511482399</v>
      </c>
      <c r="AS610" s="395">
        <v>0.19448458782851999</v>
      </c>
    </row>
    <row r="611" spans="2:45" x14ac:dyDescent="0.25">
      <c r="B611" t="s">
        <v>344</v>
      </c>
      <c r="C611" s="395">
        <v>2.8485511005224302E-2</v>
      </c>
      <c r="D611" s="395">
        <v>3.3483546414299202E-2</v>
      </c>
      <c r="E611" s="395">
        <v>2.45320335942317E-2</v>
      </c>
      <c r="F611" s="395"/>
      <c r="G611" s="395">
        <v>5.2620756276447501E-2</v>
      </c>
      <c r="H611" s="395">
        <v>3.9800984143974601E-2</v>
      </c>
      <c r="I611" s="395">
        <v>5.1125537065192801E-2</v>
      </c>
      <c r="J611" s="395">
        <v>7.1379555567629002E-3</v>
      </c>
      <c r="K611" s="395">
        <v>8.0734653861809797E-3</v>
      </c>
      <c r="L611" s="395">
        <v>6.7959626548835103E-3</v>
      </c>
      <c r="M611" s="395"/>
      <c r="N611" s="395">
        <v>1.91610386269375E-2</v>
      </c>
      <c r="O611" s="395">
        <v>2.9387030538499E-2</v>
      </c>
      <c r="P611" s="395">
        <v>3.9196335219785702E-2</v>
      </c>
      <c r="Q611" s="395">
        <v>2.7501551480024498E-2</v>
      </c>
      <c r="R611" s="395"/>
      <c r="S611" s="395">
        <v>4.6272317990618102E-2</v>
      </c>
      <c r="T611" s="395">
        <v>3.6250184666552103E-2</v>
      </c>
      <c r="U611" s="395">
        <v>3.4340404269032503E-2</v>
      </c>
      <c r="V611" s="395">
        <v>1.3121492994533799E-2</v>
      </c>
      <c r="W611" s="395">
        <v>3.9896383645239397E-2</v>
      </c>
      <c r="X611" s="395">
        <v>0</v>
      </c>
      <c r="Y611" s="395">
        <v>1.4174741366666299E-2</v>
      </c>
      <c r="Z611" s="395">
        <v>2.9740553133915101E-2</v>
      </c>
      <c r="AA611" s="395">
        <v>2.38246997204433E-2</v>
      </c>
      <c r="AB611" s="395">
        <v>1.26704453350225E-2</v>
      </c>
      <c r="AC611" s="395">
        <v>8.7177659912373501E-2</v>
      </c>
      <c r="AD611" s="395">
        <v>0</v>
      </c>
      <c r="AE611" s="395"/>
      <c r="AF611" s="395">
        <v>2.9050783997373101E-2</v>
      </c>
      <c r="AG611" s="395">
        <v>4.4833392088320601E-2</v>
      </c>
      <c r="AH611" s="395">
        <v>3.0354266274271999E-2</v>
      </c>
      <c r="AI611" s="395">
        <v>2.05706404598048E-2</v>
      </c>
      <c r="AJ611" s="395">
        <v>1.0803781050991499E-2</v>
      </c>
      <c r="AK611" s="395">
        <v>0</v>
      </c>
      <c r="AL611" s="395"/>
      <c r="AM611" s="395">
        <v>1.7794396109568299E-2</v>
      </c>
      <c r="AN611" s="395">
        <v>3.9271222640922497E-2</v>
      </c>
      <c r="AO611" s="395">
        <v>3.0167847914446998E-2</v>
      </c>
      <c r="AP611" s="395"/>
      <c r="AQ611" s="395">
        <v>1.7754995867614701E-2</v>
      </c>
      <c r="AR611" s="395">
        <v>5.1862811444519798E-2</v>
      </c>
      <c r="AS611" s="395">
        <v>0</v>
      </c>
    </row>
    <row r="612" spans="2:45" x14ac:dyDescent="0.25">
      <c r="B612" t="s">
        <v>99</v>
      </c>
      <c r="C612" s="395">
        <v>1.7516342064139399E-2</v>
      </c>
      <c r="D612" s="395">
        <v>2.0468441591519001E-2</v>
      </c>
      <c r="E612" s="395">
        <v>1.51893622079643E-2</v>
      </c>
      <c r="F612" s="395"/>
      <c r="G612" s="395">
        <v>0</v>
      </c>
      <c r="H612" s="395">
        <v>1.2112920778434301E-2</v>
      </c>
      <c r="I612" s="395">
        <v>9.3953972697694704E-3</v>
      </c>
      <c r="J612" s="395">
        <v>1.3137793725207699E-2</v>
      </c>
      <c r="K612" s="395">
        <v>4.36874009216544E-2</v>
      </c>
      <c r="L612" s="395">
        <v>3.11634163174981E-2</v>
      </c>
      <c r="M612" s="395"/>
      <c r="N612" s="395">
        <v>2.59141458885053E-2</v>
      </c>
      <c r="O612" s="395">
        <v>1.6673420461223401E-2</v>
      </c>
      <c r="P612" s="395">
        <v>7.1707032188066304E-3</v>
      </c>
      <c r="Q612" s="395">
        <v>1.4513770535160699E-2</v>
      </c>
      <c r="R612" s="395"/>
      <c r="S612" s="395">
        <v>1.6709474899808799E-2</v>
      </c>
      <c r="T612" s="395">
        <v>0</v>
      </c>
      <c r="U612" s="395">
        <v>4.0754199068473003E-2</v>
      </c>
      <c r="V612" s="395">
        <v>4.20635985369592E-2</v>
      </c>
      <c r="W612" s="395">
        <v>0</v>
      </c>
      <c r="X612" s="395">
        <v>1.5877833061790102E-2</v>
      </c>
      <c r="Y612" s="395">
        <v>0</v>
      </c>
      <c r="Z612" s="395">
        <v>0</v>
      </c>
      <c r="AA612" s="395">
        <v>0</v>
      </c>
      <c r="AB612" s="395">
        <v>7.5388934103393798E-2</v>
      </c>
      <c r="AC612" s="395">
        <v>0</v>
      </c>
      <c r="AD612" s="395">
        <v>0</v>
      </c>
      <c r="AE612" s="395"/>
      <c r="AF612" s="395">
        <v>4.74264777640198E-3</v>
      </c>
      <c r="AG612" s="395">
        <v>1.4051001675028299E-2</v>
      </c>
      <c r="AH612" s="395">
        <v>1.5450038517180201E-2</v>
      </c>
      <c r="AI612" s="395">
        <v>3.0978173919582901E-2</v>
      </c>
      <c r="AJ612" s="395">
        <v>3.0171662724478101E-2</v>
      </c>
      <c r="AK612" s="395">
        <v>1.9449068388882999E-2</v>
      </c>
      <c r="AL612" s="395"/>
      <c r="AM612" s="395">
        <v>2.2584459580796499E-2</v>
      </c>
      <c r="AN612" s="395">
        <v>1.95359168863679E-2</v>
      </c>
      <c r="AO612" s="395">
        <v>0</v>
      </c>
      <c r="AP612" s="395"/>
      <c r="AQ612" s="395">
        <v>2.3236219588411901E-2</v>
      </c>
      <c r="AR612" s="395">
        <v>1.01560274592281E-2</v>
      </c>
      <c r="AS612" s="395">
        <v>0</v>
      </c>
    </row>
    <row r="613" spans="2:45" x14ac:dyDescent="0.25">
      <c r="B613" t="s">
        <v>85</v>
      </c>
      <c r="C613" s="395">
        <v>3.1215579640972799E-2</v>
      </c>
      <c r="D613" s="395">
        <v>3.3371762040162602E-2</v>
      </c>
      <c r="E613" s="395">
        <v>2.9733138716143501E-2</v>
      </c>
      <c r="F613" s="395"/>
      <c r="G613" s="395">
        <v>3.6501464991723701E-2</v>
      </c>
      <c r="H613" s="395">
        <v>6.5573301114271202E-3</v>
      </c>
      <c r="I613" s="395">
        <v>1.2611654142478701E-2</v>
      </c>
      <c r="J613" s="395">
        <v>1.45118995489588E-2</v>
      </c>
      <c r="K613" s="395">
        <v>0.10139806693708001</v>
      </c>
      <c r="L613" s="395">
        <v>3.4379055014015697E-2</v>
      </c>
      <c r="M613" s="395"/>
      <c r="N613" s="395">
        <v>4.0911846893159298E-2</v>
      </c>
      <c r="O613" s="395">
        <v>2.8126446604001099E-2</v>
      </c>
      <c r="P613" s="395">
        <v>2.7136259449508902E-2</v>
      </c>
      <c r="Q613" s="395">
        <v>2.3638994808182202E-2</v>
      </c>
      <c r="R613" s="395"/>
      <c r="S613" s="395">
        <v>1.6617863498165401E-2</v>
      </c>
      <c r="T613" s="395">
        <v>5.46484649314787E-2</v>
      </c>
      <c r="U613" s="395">
        <v>2.7520335390596101E-2</v>
      </c>
      <c r="V613" s="395">
        <v>4.97956372740158E-2</v>
      </c>
      <c r="W613" s="395">
        <v>6.5816266351892305E-2</v>
      </c>
      <c r="X613" s="395">
        <v>1.71918235758001E-2</v>
      </c>
      <c r="Y613" s="395">
        <v>2.9375697119601099E-2</v>
      </c>
      <c r="Z613" s="395">
        <v>0</v>
      </c>
      <c r="AA613" s="395">
        <v>2.4156285176261099E-2</v>
      </c>
      <c r="AB613" s="395">
        <v>2.5673904915485001E-2</v>
      </c>
      <c r="AC613" s="395">
        <v>2.71008160068558E-2</v>
      </c>
      <c r="AD613" s="395">
        <v>0</v>
      </c>
      <c r="AE613" s="395"/>
      <c r="AF613" s="395">
        <v>1.2931764345587E-2</v>
      </c>
      <c r="AG613" s="395">
        <v>2.5312407077450499E-2</v>
      </c>
      <c r="AH613" s="395">
        <v>4.7484390991053803E-2</v>
      </c>
      <c r="AI613" s="395">
        <v>3.4995395096111999E-2</v>
      </c>
      <c r="AJ613" s="395">
        <v>3.5852208360421002E-2</v>
      </c>
      <c r="AK613" s="395">
        <v>6.3503643526887602E-2</v>
      </c>
      <c r="AL613" s="395"/>
      <c r="AM613" s="395">
        <v>2.6521501533058E-2</v>
      </c>
      <c r="AN613" s="395">
        <v>3.4368225900340998E-2</v>
      </c>
      <c r="AO613" s="395">
        <v>2.1246878173998399E-2</v>
      </c>
      <c r="AP613" s="395"/>
      <c r="AQ613" s="395">
        <v>3.5343627493236301E-2</v>
      </c>
      <c r="AR613" s="395">
        <v>1.8316710493913299E-2</v>
      </c>
      <c r="AS613" s="395">
        <v>4.6723221062907001E-2</v>
      </c>
    </row>
    <row r="614" spans="2:45" x14ac:dyDescent="0.25">
      <c r="C614" s="395"/>
      <c r="D614" s="395"/>
      <c r="E614" s="395"/>
      <c r="F614" s="395"/>
      <c r="G614" s="395"/>
      <c r="H614" s="395"/>
      <c r="I614" s="395"/>
      <c r="J614" s="395"/>
      <c r="K614" s="395"/>
      <c r="L614" s="395"/>
      <c r="M614" s="395"/>
      <c r="N614" s="395"/>
      <c r="O614" s="395"/>
      <c r="P614" s="395"/>
      <c r="Q614" s="395"/>
      <c r="R614" s="395"/>
      <c r="S614" s="395"/>
      <c r="T614" s="395"/>
      <c r="U614" s="395"/>
      <c r="V614" s="395"/>
      <c r="W614" s="395"/>
      <c r="X614" s="395"/>
      <c r="Y614" s="395"/>
      <c r="Z614" s="395"/>
      <c r="AA614" s="395"/>
      <c r="AB614" s="395"/>
      <c r="AC614" s="395"/>
      <c r="AD614" s="395"/>
      <c r="AE614" s="395"/>
      <c r="AF614" s="395"/>
      <c r="AG614" s="395"/>
      <c r="AH614" s="395"/>
      <c r="AI614" s="395"/>
      <c r="AJ614" s="395"/>
      <c r="AK614" s="395"/>
      <c r="AL614" s="395"/>
      <c r="AM614" s="395"/>
      <c r="AN614" s="395"/>
      <c r="AO614" s="395"/>
      <c r="AP614" s="395"/>
      <c r="AQ614" s="395"/>
      <c r="AR614" s="395"/>
      <c r="AS614" s="395"/>
    </row>
    <row r="615" spans="2:45" x14ac:dyDescent="0.25">
      <c r="B615" s="2" t="s">
        <v>348</v>
      </c>
      <c r="C615" s="395"/>
      <c r="D615" s="395"/>
      <c r="E615" s="395"/>
      <c r="F615" s="395"/>
      <c r="G615" s="395"/>
      <c r="H615" s="395"/>
      <c r="I615" s="395"/>
      <c r="J615" s="395"/>
      <c r="K615" s="395"/>
      <c r="L615" s="395"/>
      <c r="M615" s="395"/>
      <c r="N615" s="395"/>
      <c r="O615" s="395"/>
      <c r="P615" s="395"/>
      <c r="Q615" s="395"/>
      <c r="R615" s="395"/>
      <c r="S615" s="395"/>
      <c r="T615" s="395"/>
      <c r="U615" s="395"/>
      <c r="V615" s="395"/>
      <c r="W615" s="395"/>
      <c r="X615" s="395"/>
      <c r="Y615" s="395"/>
      <c r="Z615" s="395"/>
      <c r="AA615" s="395"/>
      <c r="AB615" s="395"/>
      <c r="AC615" s="395"/>
      <c r="AD615" s="395"/>
      <c r="AE615" s="395"/>
      <c r="AF615" s="395"/>
      <c r="AG615" s="395"/>
      <c r="AH615" s="395"/>
      <c r="AI615" s="395"/>
      <c r="AJ615" s="395"/>
      <c r="AK615" s="395"/>
      <c r="AL615" s="395"/>
      <c r="AM615" s="395"/>
      <c r="AN615" s="395"/>
      <c r="AO615" s="395"/>
      <c r="AP615" s="395"/>
      <c r="AQ615" s="395"/>
      <c r="AR615" s="395"/>
      <c r="AS615" s="395"/>
    </row>
    <row r="616" spans="2:45" x14ac:dyDescent="0.25">
      <c r="B616" s="394" t="s">
        <v>68</v>
      </c>
      <c r="C616" s="395"/>
      <c r="D616" s="395"/>
      <c r="E616" s="395"/>
      <c r="F616" s="395"/>
      <c r="G616" s="395"/>
      <c r="H616" s="395"/>
      <c r="I616" s="395"/>
      <c r="J616" s="395"/>
      <c r="K616" s="395"/>
      <c r="L616" s="395"/>
      <c r="M616" s="395"/>
      <c r="N616" s="395"/>
      <c r="O616" s="395"/>
      <c r="P616" s="395"/>
      <c r="Q616" s="395"/>
      <c r="R616" s="395"/>
      <c r="S616" s="395"/>
      <c r="T616" s="395"/>
      <c r="U616" s="395"/>
      <c r="V616" s="395"/>
      <c r="W616" s="395"/>
      <c r="X616" s="395"/>
      <c r="Y616" s="395"/>
      <c r="Z616" s="395"/>
      <c r="AA616" s="395"/>
      <c r="AB616" s="395"/>
      <c r="AC616" s="395"/>
      <c r="AD616" s="395"/>
      <c r="AE616" s="395"/>
      <c r="AF616" s="395"/>
      <c r="AG616" s="395"/>
      <c r="AH616" s="395"/>
      <c r="AI616" s="395"/>
      <c r="AJ616" s="395"/>
      <c r="AK616" s="395"/>
      <c r="AL616" s="395"/>
      <c r="AM616" s="395"/>
      <c r="AN616" s="395"/>
      <c r="AO616" s="395"/>
      <c r="AP616" s="395"/>
      <c r="AQ616" s="395"/>
      <c r="AR616" s="395"/>
      <c r="AS616" s="395"/>
    </row>
    <row r="617" spans="2:45" x14ac:dyDescent="0.25">
      <c r="B617" t="s">
        <v>346</v>
      </c>
      <c r="C617" s="395">
        <v>0.51456040607643805</v>
      </c>
      <c r="D617" s="395">
        <v>0.51628649405020199</v>
      </c>
      <c r="E617" s="395">
        <v>0.50713650206630201</v>
      </c>
      <c r="F617" s="395"/>
      <c r="G617" s="395">
        <v>0.60424571998403698</v>
      </c>
      <c r="H617" s="395">
        <v>0.50963770887575899</v>
      </c>
      <c r="I617" s="395">
        <v>0.60002210717381199</v>
      </c>
      <c r="J617" s="395">
        <v>0.52582927932879697</v>
      </c>
      <c r="K617" s="395">
        <v>0.46316629413671201</v>
      </c>
      <c r="L617" s="395">
        <v>0.41527467025828302</v>
      </c>
      <c r="M617" s="395"/>
      <c r="N617" s="395">
        <v>0.54060011434442001</v>
      </c>
      <c r="O617" s="395">
        <v>0.49318121105934998</v>
      </c>
      <c r="P617" s="395">
        <v>0.53189692802141497</v>
      </c>
      <c r="Q617" s="395">
        <v>0.49392734761880802</v>
      </c>
      <c r="R617" s="395"/>
      <c r="S617" s="395">
        <v>0.56886688327485702</v>
      </c>
      <c r="T617" s="395">
        <v>0.42936796239816899</v>
      </c>
      <c r="U617" s="395">
        <v>0.64500202520274796</v>
      </c>
      <c r="V617" s="395">
        <v>0.619047486773454</v>
      </c>
      <c r="W617" s="395">
        <v>0.51666856770555902</v>
      </c>
      <c r="X617" s="395">
        <v>0.466838981245149</v>
      </c>
      <c r="Y617" s="395">
        <v>0.42998346800810799</v>
      </c>
      <c r="Z617" s="395">
        <v>0.58985451857230298</v>
      </c>
      <c r="AA617" s="395">
        <v>0.53893571396948703</v>
      </c>
      <c r="AB617" s="395">
        <v>0.43530762205762302</v>
      </c>
      <c r="AC617" s="395">
        <v>0.41996990228571901</v>
      </c>
      <c r="AD617" s="395">
        <v>0.536497119176363</v>
      </c>
      <c r="AE617" s="395"/>
      <c r="AF617" s="395">
        <v>0.55425985055819404</v>
      </c>
      <c r="AG617" s="395">
        <v>0.48197435431507002</v>
      </c>
      <c r="AH617" s="395">
        <v>0.47268791748573302</v>
      </c>
      <c r="AI617" s="395">
        <v>0.51763612163324202</v>
      </c>
      <c r="AJ617" s="395">
        <v>0.54737801239815198</v>
      </c>
      <c r="AK617" s="395">
        <v>0.567801646746942</v>
      </c>
      <c r="AL617" s="395"/>
      <c r="AM617" s="395">
        <v>0.50831117723452901</v>
      </c>
      <c r="AN617" s="395">
        <v>0.51760483384026501</v>
      </c>
      <c r="AO617" s="395">
        <v>0.49789541475074001</v>
      </c>
      <c r="AP617" s="395"/>
      <c r="AQ617" s="395">
        <v>0.50825910923866502</v>
      </c>
      <c r="AR617" s="395">
        <v>0.52791952593240099</v>
      </c>
      <c r="AS617" s="395">
        <v>0.422850758475523</v>
      </c>
    </row>
    <row r="618" spans="2:45" x14ac:dyDescent="0.25">
      <c r="B618" t="s">
        <v>347</v>
      </c>
      <c r="C618" s="395">
        <v>0.36403329785983102</v>
      </c>
      <c r="D618" s="395">
        <v>0.38040954545005401</v>
      </c>
      <c r="E618" s="395">
        <v>0.35234559754198302</v>
      </c>
      <c r="F618" s="395"/>
      <c r="G618" s="395">
        <v>0.28121863865748398</v>
      </c>
      <c r="H618" s="395">
        <v>0.38800037153586198</v>
      </c>
      <c r="I618" s="395">
        <v>0.32135189470762998</v>
      </c>
      <c r="J618" s="395">
        <v>0.37197346922866698</v>
      </c>
      <c r="K618" s="395">
        <v>0.34849261035545498</v>
      </c>
      <c r="L618" s="395">
        <v>0.43787677904164501</v>
      </c>
      <c r="M618" s="395"/>
      <c r="N618" s="395">
        <v>0.38044088368951301</v>
      </c>
      <c r="O618" s="395">
        <v>0.382317347073103</v>
      </c>
      <c r="P618" s="395">
        <v>0.33833786241312103</v>
      </c>
      <c r="Q618" s="395">
        <v>0.34760382360331599</v>
      </c>
      <c r="R618" s="395"/>
      <c r="S618" s="395">
        <v>0.34795810073536199</v>
      </c>
      <c r="T618" s="395">
        <v>0.41910468918270499</v>
      </c>
      <c r="U618" s="395">
        <v>0.25307762512396098</v>
      </c>
      <c r="V618" s="395">
        <v>0.26514127425308698</v>
      </c>
      <c r="W618" s="395">
        <v>0.38246763287589403</v>
      </c>
      <c r="X618" s="395">
        <v>0.38189200986455801</v>
      </c>
      <c r="Y618" s="395">
        <v>0.370912091960729</v>
      </c>
      <c r="Z618" s="395">
        <v>0.38422787740268999</v>
      </c>
      <c r="AA618" s="395">
        <v>0.31975774497460802</v>
      </c>
      <c r="AB618" s="395">
        <v>0.45659881492740501</v>
      </c>
      <c r="AC618" s="395">
        <v>0.44838736617417801</v>
      </c>
      <c r="AD618" s="395">
        <v>0.39729149296224597</v>
      </c>
      <c r="AE618" s="395"/>
      <c r="AF618" s="395">
        <v>0.34130562098805101</v>
      </c>
      <c r="AG618" s="395">
        <v>0.38770391041672497</v>
      </c>
      <c r="AH618" s="395">
        <v>0.37864134467817701</v>
      </c>
      <c r="AI618" s="395">
        <v>0.37227311399755803</v>
      </c>
      <c r="AJ618" s="395">
        <v>0.33712165440131497</v>
      </c>
      <c r="AK618" s="395">
        <v>0.31690133404154203</v>
      </c>
      <c r="AL618" s="395"/>
      <c r="AM618" s="395">
        <v>0.39832197909558797</v>
      </c>
      <c r="AN618" s="395">
        <v>0.36074280436450601</v>
      </c>
      <c r="AO618" s="395">
        <v>0.29845649410808001</v>
      </c>
      <c r="AP618" s="395"/>
      <c r="AQ618" s="395">
        <v>0.378497073899213</v>
      </c>
      <c r="AR618" s="395">
        <v>0.375679246137686</v>
      </c>
      <c r="AS618" s="395">
        <v>0.39010447798001402</v>
      </c>
    </row>
    <row r="619" spans="2:45" x14ac:dyDescent="0.25">
      <c r="B619" t="s">
        <v>101</v>
      </c>
      <c r="C619" s="395">
        <v>0.12140629606373</v>
      </c>
      <c r="D619" s="395">
        <v>0.103303960499745</v>
      </c>
      <c r="E619" s="395">
        <v>0.140517900391714</v>
      </c>
      <c r="F619" s="395"/>
      <c r="G619" s="395">
        <v>0.114535641358479</v>
      </c>
      <c r="H619" s="395">
        <v>0.10236191958837899</v>
      </c>
      <c r="I619" s="395">
        <v>7.8625998118558596E-2</v>
      </c>
      <c r="J619" s="395">
        <v>0.102197251442536</v>
      </c>
      <c r="K619" s="395">
        <v>0.18834109550783301</v>
      </c>
      <c r="L619" s="395">
        <v>0.14684855070007199</v>
      </c>
      <c r="M619" s="395"/>
      <c r="N619" s="395">
        <v>7.8959001966066297E-2</v>
      </c>
      <c r="O619" s="395">
        <v>0.124501441867547</v>
      </c>
      <c r="P619" s="395">
        <v>0.129765209565464</v>
      </c>
      <c r="Q619" s="395">
        <v>0.15846882877787599</v>
      </c>
      <c r="R619" s="395"/>
      <c r="S619" s="395">
        <v>8.3175015989781595E-2</v>
      </c>
      <c r="T619" s="395">
        <v>0.15152734841912599</v>
      </c>
      <c r="U619" s="395">
        <v>0.101920349673291</v>
      </c>
      <c r="V619" s="395">
        <v>0.115811238973459</v>
      </c>
      <c r="W619" s="395">
        <v>0.10086379941854701</v>
      </c>
      <c r="X619" s="395">
        <v>0.15126900889029199</v>
      </c>
      <c r="Y619" s="395">
        <v>0.19910444003116301</v>
      </c>
      <c r="Z619" s="395">
        <v>2.5917604025006698E-2</v>
      </c>
      <c r="AA619" s="395">
        <v>0.14130654105590601</v>
      </c>
      <c r="AB619" s="395">
        <v>0.108093563014972</v>
      </c>
      <c r="AC619" s="395">
        <v>0.131642731540104</v>
      </c>
      <c r="AD619" s="395">
        <v>6.6211387861391302E-2</v>
      </c>
      <c r="AE619" s="395"/>
      <c r="AF619" s="395">
        <v>0.104434528453756</v>
      </c>
      <c r="AG619" s="395">
        <v>0.13032173526820401</v>
      </c>
      <c r="AH619" s="395">
        <v>0.14867073783609</v>
      </c>
      <c r="AI619" s="395">
        <v>0.1100907643692</v>
      </c>
      <c r="AJ619" s="395">
        <v>0.115500333200533</v>
      </c>
      <c r="AK619" s="395">
        <v>0.115297019211516</v>
      </c>
      <c r="AL619" s="395"/>
      <c r="AM619" s="395">
        <v>9.3366843669883196E-2</v>
      </c>
      <c r="AN619" s="395">
        <v>0.121652361795228</v>
      </c>
      <c r="AO619" s="395">
        <v>0.20364809114117999</v>
      </c>
      <c r="AP619" s="395"/>
      <c r="AQ619" s="395">
        <v>0.113243816862122</v>
      </c>
      <c r="AR619" s="395">
        <v>9.6401227929912806E-2</v>
      </c>
      <c r="AS619" s="395">
        <v>0.18704476354446301</v>
      </c>
    </row>
    <row r="620" spans="2:45" x14ac:dyDescent="0.25">
      <c r="C620" s="395"/>
      <c r="D620" s="395"/>
      <c r="E620" s="395"/>
      <c r="F620" s="395"/>
      <c r="G620" s="395"/>
      <c r="H620" s="395"/>
      <c r="I620" s="395"/>
      <c r="J620" s="395"/>
      <c r="K620" s="395"/>
      <c r="L620" s="395"/>
      <c r="M620" s="395"/>
      <c r="N620" s="395"/>
      <c r="O620" s="395"/>
      <c r="P620" s="395"/>
      <c r="Q620" s="395"/>
      <c r="R620" s="395"/>
      <c r="S620" s="395"/>
      <c r="T620" s="395"/>
      <c r="U620" s="395"/>
      <c r="V620" s="395"/>
      <c r="W620" s="395"/>
      <c r="X620" s="395"/>
      <c r="Y620" s="395"/>
      <c r="Z620" s="395"/>
      <c r="AA620" s="395"/>
      <c r="AB620" s="395"/>
      <c r="AC620" s="395"/>
      <c r="AD620" s="395"/>
      <c r="AE620" s="395"/>
      <c r="AF620" s="395"/>
      <c r="AG620" s="395"/>
      <c r="AH620" s="395"/>
      <c r="AI620" s="395"/>
      <c r="AJ620" s="395"/>
      <c r="AK620" s="395"/>
      <c r="AL620" s="395"/>
      <c r="AM620" s="395"/>
      <c r="AN620" s="395"/>
      <c r="AO620" s="395"/>
      <c r="AP620" s="395"/>
      <c r="AQ620" s="395"/>
      <c r="AR620" s="395"/>
      <c r="AS620" s="395"/>
    </row>
    <row r="621" spans="2:45" x14ac:dyDescent="0.25">
      <c r="B621" s="2" t="s">
        <v>354</v>
      </c>
      <c r="C621" s="395"/>
      <c r="D621" s="395"/>
      <c r="E621" s="395"/>
      <c r="F621" s="395"/>
      <c r="G621" s="395"/>
      <c r="H621" s="395"/>
      <c r="I621" s="395"/>
      <c r="J621" s="395"/>
      <c r="K621" s="395"/>
      <c r="L621" s="395"/>
      <c r="M621" s="395"/>
      <c r="N621" s="395"/>
      <c r="O621" s="395"/>
      <c r="P621" s="395"/>
      <c r="Q621" s="395"/>
      <c r="R621" s="395"/>
      <c r="S621" s="395"/>
      <c r="T621" s="395"/>
      <c r="U621" s="395"/>
      <c r="V621" s="395"/>
      <c r="W621" s="395"/>
      <c r="X621" s="395"/>
      <c r="Y621" s="395"/>
      <c r="Z621" s="395"/>
      <c r="AA621" s="395"/>
      <c r="AB621" s="395"/>
      <c r="AC621" s="395"/>
      <c r="AD621" s="395"/>
      <c r="AE621" s="395"/>
      <c r="AF621" s="395"/>
      <c r="AG621" s="395"/>
      <c r="AH621" s="395"/>
      <c r="AI621" s="395"/>
      <c r="AJ621" s="395"/>
      <c r="AK621" s="395"/>
      <c r="AL621" s="395"/>
      <c r="AM621" s="395"/>
      <c r="AN621" s="395"/>
      <c r="AO621" s="395"/>
      <c r="AP621" s="395"/>
      <c r="AQ621" s="395"/>
      <c r="AR621" s="395"/>
      <c r="AS621" s="395"/>
    </row>
    <row r="622" spans="2:45" x14ac:dyDescent="0.25">
      <c r="B622" s="394" t="s">
        <v>68</v>
      </c>
      <c r="C622" s="395"/>
      <c r="D622" s="395"/>
      <c r="E622" s="395"/>
      <c r="F622" s="395"/>
      <c r="G622" s="395"/>
      <c r="H622" s="395"/>
      <c r="I622" s="395"/>
      <c r="J622" s="395"/>
      <c r="K622" s="395"/>
      <c r="L622" s="395"/>
      <c r="M622" s="395"/>
      <c r="N622" s="395"/>
      <c r="O622" s="395"/>
      <c r="P622" s="395"/>
      <c r="Q622" s="395"/>
      <c r="R622" s="395"/>
      <c r="S622" s="395"/>
      <c r="T622" s="395"/>
      <c r="U622" s="395"/>
      <c r="V622" s="395"/>
      <c r="W622" s="395"/>
      <c r="X622" s="395"/>
      <c r="Y622" s="395"/>
      <c r="Z622" s="395"/>
      <c r="AA622" s="395"/>
      <c r="AB622" s="395"/>
      <c r="AC622" s="395"/>
      <c r="AD622" s="395"/>
      <c r="AE622" s="395"/>
      <c r="AF622" s="395"/>
      <c r="AG622" s="395"/>
      <c r="AH622" s="395"/>
      <c r="AI622" s="395"/>
      <c r="AJ622" s="395"/>
      <c r="AK622" s="395"/>
      <c r="AL622" s="395"/>
      <c r="AM622" s="395"/>
      <c r="AN622" s="395"/>
      <c r="AO622" s="395"/>
      <c r="AP622" s="395"/>
      <c r="AQ622" s="395"/>
      <c r="AR622" s="395"/>
      <c r="AS622" s="395"/>
    </row>
    <row r="623" spans="2:45" x14ac:dyDescent="0.25">
      <c r="B623" t="s">
        <v>349</v>
      </c>
      <c r="C623" s="395">
        <v>1.9990479959321999E-2</v>
      </c>
      <c r="D623" s="395">
        <v>3.1280561216269299E-2</v>
      </c>
      <c r="E623" s="395">
        <v>9.2023248985285792E-3</v>
      </c>
      <c r="F623" s="395"/>
      <c r="G623" s="395">
        <v>1.9271159332461402E-2</v>
      </c>
      <c r="H623" s="395">
        <v>3.4753716289822399E-2</v>
      </c>
      <c r="I623" s="395">
        <v>3.7445984650015599E-2</v>
      </c>
      <c r="J623" s="395">
        <v>2.3212981641402501E-2</v>
      </c>
      <c r="K623" s="395">
        <v>0</v>
      </c>
      <c r="L623" s="395">
        <v>5.0458984596452204E-3</v>
      </c>
      <c r="M623" s="395"/>
      <c r="N623" s="395">
        <v>1.7599989705828298E-2</v>
      </c>
      <c r="O623" s="395">
        <v>3.18121908289903E-3</v>
      </c>
      <c r="P623" s="395">
        <v>2.74857664354165E-2</v>
      </c>
      <c r="Q623" s="395">
        <v>3.37229066183252E-2</v>
      </c>
      <c r="R623" s="395"/>
      <c r="S623" s="395">
        <v>5.5966370055795897E-2</v>
      </c>
      <c r="T623" s="395">
        <v>2.9987071348339299E-2</v>
      </c>
      <c r="U623" s="395">
        <v>1.5849130200355201E-2</v>
      </c>
      <c r="V623" s="395">
        <v>0</v>
      </c>
      <c r="W623" s="395">
        <v>2.921796395084E-2</v>
      </c>
      <c r="X623" s="395">
        <v>0</v>
      </c>
      <c r="Y623" s="395">
        <v>0</v>
      </c>
      <c r="Z623" s="395">
        <v>0</v>
      </c>
      <c r="AA623" s="395">
        <v>1.72046432918182E-2</v>
      </c>
      <c r="AB623" s="395">
        <v>2.1314909515317199E-2</v>
      </c>
      <c r="AC623" s="395">
        <v>0</v>
      </c>
      <c r="AD623" s="395">
        <v>3.5815741148914101E-2</v>
      </c>
      <c r="AE623" s="395"/>
      <c r="AF623" s="395">
        <v>5.62483410048202E-2</v>
      </c>
      <c r="AG623" s="395">
        <v>1.0430276994418E-2</v>
      </c>
      <c r="AH623" s="395">
        <v>1.31472977168882E-2</v>
      </c>
      <c r="AI623" s="395">
        <v>4.9864262382580699E-3</v>
      </c>
      <c r="AJ623" s="395">
        <v>1.6537548152765601E-2</v>
      </c>
      <c r="AK623" s="395">
        <v>1.3099040365678299E-2</v>
      </c>
      <c r="AL623" s="395"/>
      <c r="AM623" s="395">
        <v>2.1466025645851799E-2</v>
      </c>
      <c r="AN623" s="395">
        <v>2.1203265721349802E-2</v>
      </c>
      <c r="AO623" s="395">
        <v>1.87587099736394E-2</v>
      </c>
      <c r="AP623" s="395"/>
      <c r="AQ623" s="395">
        <v>3.9021301063138503E-2</v>
      </c>
      <c r="AR623" s="395">
        <v>8.0744313058847793E-3</v>
      </c>
      <c r="AS623" s="395">
        <v>2.8447969063882601E-2</v>
      </c>
    </row>
    <row r="624" spans="2:45" x14ac:dyDescent="0.25">
      <c r="B624" t="s">
        <v>350</v>
      </c>
      <c r="C624" s="395">
        <v>4.4725352765981899E-2</v>
      </c>
      <c r="D624" s="395">
        <v>5.60475611372796E-2</v>
      </c>
      <c r="E624" s="395">
        <v>3.4198219581463803E-2</v>
      </c>
      <c r="F624" s="395"/>
      <c r="G624" s="395">
        <v>9.2656492648422004E-2</v>
      </c>
      <c r="H624" s="395">
        <v>9.6795551635330601E-2</v>
      </c>
      <c r="I624" s="395">
        <v>4.4740101171443301E-2</v>
      </c>
      <c r="J624" s="395">
        <v>3.3284275078073002E-2</v>
      </c>
      <c r="K624" s="395">
        <v>0</v>
      </c>
      <c r="L624" s="395">
        <v>9.1655487054059792E-3</v>
      </c>
      <c r="M624" s="395"/>
      <c r="N624" s="395">
        <v>4.7681097762537199E-2</v>
      </c>
      <c r="O624" s="395">
        <v>3.7641924351881503E-2</v>
      </c>
      <c r="P624" s="395">
        <v>6.5900137272586395E-2</v>
      </c>
      <c r="Q624" s="395">
        <v>3.1036464551667701E-2</v>
      </c>
      <c r="R624" s="395"/>
      <c r="S624" s="395">
        <v>8.1367963128802095E-2</v>
      </c>
      <c r="T624" s="395">
        <v>2.8905934486234498E-2</v>
      </c>
      <c r="U624" s="395">
        <v>5.8735048115228498E-2</v>
      </c>
      <c r="V624" s="395">
        <v>4.11693694838303E-2</v>
      </c>
      <c r="W624" s="395">
        <v>7.0233886668049195E-2</v>
      </c>
      <c r="X624" s="395">
        <v>1.14643527054992E-2</v>
      </c>
      <c r="Y624" s="395">
        <v>1.6236758523800399E-2</v>
      </c>
      <c r="Z624" s="395">
        <v>4.9658232292230299E-2</v>
      </c>
      <c r="AA624" s="395">
        <v>6.0035399544154801E-2</v>
      </c>
      <c r="AB624" s="395">
        <v>2.07185101729901E-2</v>
      </c>
      <c r="AC624" s="395">
        <v>6.76013563228237E-2</v>
      </c>
      <c r="AD624" s="395">
        <v>0</v>
      </c>
      <c r="AE624" s="395"/>
      <c r="AF624" s="395">
        <v>8.6925185735790597E-2</v>
      </c>
      <c r="AG624" s="395">
        <v>3.6881856910617801E-2</v>
      </c>
      <c r="AH624" s="395">
        <v>3.8846223169625799E-2</v>
      </c>
      <c r="AI624" s="395">
        <v>4.1178600908515203E-2</v>
      </c>
      <c r="AJ624" s="395">
        <v>8.8462697027640695E-3</v>
      </c>
      <c r="AK624" s="395">
        <v>3.0459692343563299E-2</v>
      </c>
      <c r="AL624" s="395"/>
      <c r="AM624" s="395">
        <v>3.0571511966858301E-2</v>
      </c>
      <c r="AN624" s="395">
        <v>5.66685403513335E-2</v>
      </c>
      <c r="AO624" s="395">
        <v>3.7869822100353299E-2</v>
      </c>
      <c r="AP624" s="395"/>
      <c r="AQ624" s="395">
        <v>2.39085781310952E-2</v>
      </c>
      <c r="AR624" s="395">
        <v>8.7879099054517504E-2</v>
      </c>
      <c r="AS624" s="395">
        <v>3.55721910251059E-2</v>
      </c>
    </row>
    <row r="625" spans="2:45" x14ac:dyDescent="0.25">
      <c r="B625" t="s">
        <v>351</v>
      </c>
      <c r="C625" s="395">
        <v>5.9683954768044001E-2</v>
      </c>
      <c r="D625" s="395">
        <v>5.8323213078093399E-2</v>
      </c>
      <c r="E625" s="395">
        <v>6.1718212248778402E-2</v>
      </c>
      <c r="F625" s="395"/>
      <c r="G625" s="395">
        <v>8.6284513466499596E-2</v>
      </c>
      <c r="H625" s="395">
        <v>8.7171514640077802E-2</v>
      </c>
      <c r="I625" s="395">
        <v>8.9166934613752497E-2</v>
      </c>
      <c r="J625" s="395">
        <v>1.66061135819425E-2</v>
      </c>
      <c r="K625" s="395">
        <v>5.0582406176609397E-2</v>
      </c>
      <c r="L625" s="395">
        <v>3.6437688820790202E-2</v>
      </c>
      <c r="M625" s="395"/>
      <c r="N625" s="395">
        <v>6.9740219336756698E-2</v>
      </c>
      <c r="O625" s="395">
        <v>4.1538166514064799E-2</v>
      </c>
      <c r="P625" s="395">
        <v>8.3848209830741399E-2</v>
      </c>
      <c r="Q625" s="395">
        <v>4.7434206631633301E-2</v>
      </c>
      <c r="R625" s="395"/>
      <c r="S625" s="395">
        <v>7.1084123896052898E-2</v>
      </c>
      <c r="T625" s="395">
        <v>7.6412322317647399E-2</v>
      </c>
      <c r="U625" s="395">
        <v>5.8745539437462503E-2</v>
      </c>
      <c r="V625" s="395">
        <v>3.8949904957117698E-2</v>
      </c>
      <c r="W625" s="395">
        <v>4.3070627524790697E-2</v>
      </c>
      <c r="X625" s="395">
        <v>6.6010128894740103E-2</v>
      </c>
      <c r="Y625" s="395">
        <v>8.5823270888759795E-2</v>
      </c>
      <c r="Z625" s="395">
        <v>0</v>
      </c>
      <c r="AA625" s="395">
        <v>5.2290037669425998E-2</v>
      </c>
      <c r="AB625" s="395">
        <v>4.7042096348850697E-2</v>
      </c>
      <c r="AC625" s="395">
        <v>0.114347940465076</v>
      </c>
      <c r="AD625" s="395">
        <v>0</v>
      </c>
      <c r="AE625" s="395"/>
      <c r="AF625" s="395">
        <v>5.56747513476053E-2</v>
      </c>
      <c r="AG625" s="395">
        <v>6.0574786650583898E-2</v>
      </c>
      <c r="AH625" s="395">
        <v>6.4116068222165798E-2</v>
      </c>
      <c r="AI625" s="395">
        <v>6.1826013811945399E-2</v>
      </c>
      <c r="AJ625" s="395">
        <v>4.6966909567784099E-2</v>
      </c>
      <c r="AK625" s="395">
        <v>7.3824576036519596E-2</v>
      </c>
      <c r="AL625" s="395"/>
      <c r="AM625" s="395">
        <v>5.3662050754579603E-2</v>
      </c>
      <c r="AN625" s="395">
        <v>7.1153293015817104E-2</v>
      </c>
      <c r="AO625" s="395">
        <v>2.44053329191752E-2</v>
      </c>
      <c r="AP625" s="395"/>
      <c r="AQ625" s="395">
        <v>5.58984091879157E-2</v>
      </c>
      <c r="AR625" s="395">
        <v>8.4016981072249794E-2</v>
      </c>
      <c r="AS625" s="395">
        <v>5.8781304497353103E-2</v>
      </c>
    </row>
    <row r="626" spans="2:45" x14ac:dyDescent="0.25">
      <c r="B626" t="s">
        <v>352</v>
      </c>
      <c r="C626" s="395">
        <v>6.8023321573805404E-2</v>
      </c>
      <c r="D626" s="395">
        <v>7.6417146324110105E-2</v>
      </c>
      <c r="E626" s="395">
        <v>5.6572785691252001E-2</v>
      </c>
      <c r="F626" s="395"/>
      <c r="G626" s="395">
        <v>0.104253588738226</v>
      </c>
      <c r="H626" s="395">
        <v>9.6079968471148899E-2</v>
      </c>
      <c r="I626" s="395">
        <v>3.71267692170155E-2</v>
      </c>
      <c r="J626" s="395">
        <v>5.1421852606933403E-2</v>
      </c>
      <c r="K626" s="395">
        <v>5.8205852111709401E-2</v>
      </c>
      <c r="L626" s="395">
        <v>6.5707280310964095E-2</v>
      </c>
      <c r="M626" s="395"/>
      <c r="N626" s="395">
        <v>7.6749983899924698E-2</v>
      </c>
      <c r="O626" s="395">
        <v>5.4297443845826E-2</v>
      </c>
      <c r="P626" s="395">
        <v>7.0247657017516396E-2</v>
      </c>
      <c r="Q626" s="395">
        <v>7.1988536194925706E-2</v>
      </c>
      <c r="R626" s="395"/>
      <c r="S626" s="395">
        <v>9.4323652671214897E-2</v>
      </c>
      <c r="T626" s="395">
        <v>7.2001367306675099E-2</v>
      </c>
      <c r="U626" s="395">
        <v>7.0830336024826496E-2</v>
      </c>
      <c r="V626" s="395">
        <v>5.2522437115078702E-2</v>
      </c>
      <c r="W626" s="395">
        <v>2.6680925137066502E-2</v>
      </c>
      <c r="X626" s="395">
        <v>6.23580103209136E-2</v>
      </c>
      <c r="Y626" s="395">
        <v>0.103951218079521</v>
      </c>
      <c r="Z626" s="395">
        <v>0.10088158485163699</v>
      </c>
      <c r="AA626" s="395">
        <v>7.3032596350316004E-2</v>
      </c>
      <c r="AB626" s="395">
        <v>1.5085873991880499E-2</v>
      </c>
      <c r="AC626" s="395">
        <v>0.111412924648288</v>
      </c>
      <c r="AD626" s="395">
        <v>0</v>
      </c>
      <c r="AE626" s="395"/>
      <c r="AF626" s="395">
        <v>8.28802487330417E-2</v>
      </c>
      <c r="AG626" s="395">
        <v>7.1848528334081896E-2</v>
      </c>
      <c r="AH626" s="395">
        <v>0.106130666298896</v>
      </c>
      <c r="AI626" s="395">
        <v>4.8592050119934997E-2</v>
      </c>
      <c r="AJ626" s="395">
        <v>3.9576046814535297E-2</v>
      </c>
      <c r="AK626" s="395">
        <v>1.9695159957543999E-2</v>
      </c>
      <c r="AL626" s="395"/>
      <c r="AM626" s="395">
        <v>8.3088487741471095E-2</v>
      </c>
      <c r="AN626" s="395">
        <v>6.7780595945887104E-2</v>
      </c>
      <c r="AO626" s="395">
        <v>1.7093624876256899E-2</v>
      </c>
      <c r="AP626" s="395"/>
      <c r="AQ626" s="395">
        <v>5.67668177181175E-2</v>
      </c>
      <c r="AR626" s="395">
        <v>8.8155319296852094E-2</v>
      </c>
      <c r="AS626" s="395">
        <v>8.6187467777347399E-2</v>
      </c>
    </row>
    <row r="627" spans="2:45" x14ac:dyDescent="0.25">
      <c r="B627" t="s">
        <v>353</v>
      </c>
      <c r="C627" s="395">
        <v>0.17689439825233699</v>
      </c>
      <c r="D627" s="395">
        <v>0.193779285497443</v>
      </c>
      <c r="E627" s="395">
        <v>0.16062485817532901</v>
      </c>
      <c r="F627" s="395"/>
      <c r="G627" s="395">
        <v>0.15643262549759601</v>
      </c>
      <c r="H627" s="395">
        <v>0.123560994539056</v>
      </c>
      <c r="I627" s="395">
        <v>0.124952581908905</v>
      </c>
      <c r="J627" s="395">
        <v>0.19573084848596001</v>
      </c>
      <c r="K627" s="395">
        <v>0.189012490820017</v>
      </c>
      <c r="L627" s="395">
        <v>0.25286398776914798</v>
      </c>
      <c r="M627" s="395"/>
      <c r="N627" s="395">
        <v>0.18708187767544299</v>
      </c>
      <c r="O627" s="395">
        <v>0.19154869475224601</v>
      </c>
      <c r="P627" s="395">
        <v>0.158717869992854</v>
      </c>
      <c r="Q627" s="395">
        <v>0.16950665831560499</v>
      </c>
      <c r="R627" s="395"/>
      <c r="S627" s="395">
        <v>0.20856433948626199</v>
      </c>
      <c r="T627" s="395">
        <v>0.179455911328464</v>
      </c>
      <c r="U627" s="395">
        <v>0.20205527776356899</v>
      </c>
      <c r="V627" s="395">
        <v>0.16830350334243299</v>
      </c>
      <c r="W627" s="395">
        <v>0.13086993458049401</v>
      </c>
      <c r="X627" s="395">
        <v>0.15671298081902901</v>
      </c>
      <c r="Y627" s="395">
        <v>0.25622725314818601</v>
      </c>
      <c r="Z627" s="395">
        <v>0.19515229098246101</v>
      </c>
      <c r="AA627" s="395">
        <v>0.15614134090760901</v>
      </c>
      <c r="AB627" s="395">
        <v>0.20069508421611401</v>
      </c>
      <c r="AC627" s="395">
        <v>8.86303820949257E-2</v>
      </c>
      <c r="AD627" s="395">
        <v>7.0610485521062902E-2</v>
      </c>
      <c r="AE627" s="395"/>
      <c r="AF627" s="395">
        <v>0.16480330039909599</v>
      </c>
      <c r="AG627" s="395">
        <v>0.177868975425267</v>
      </c>
      <c r="AH627" s="395">
        <v>0.172677872218891</v>
      </c>
      <c r="AI627" s="395">
        <v>0.223431706557745</v>
      </c>
      <c r="AJ627" s="395">
        <v>0.12289795607712101</v>
      </c>
      <c r="AK627" s="395">
        <v>0.17633522017352801</v>
      </c>
      <c r="AL627" s="395"/>
      <c r="AM627" s="395">
        <v>0.17160762925246301</v>
      </c>
      <c r="AN627" s="395">
        <v>0.18327359732519</v>
      </c>
      <c r="AO627" s="395">
        <v>0.16842276216322599</v>
      </c>
      <c r="AP627" s="395"/>
      <c r="AQ627" s="395">
        <v>0.18901480164502699</v>
      </c>
      <c r="AR627" s="395">
        <v>0.16874440075229299</v>
      </c>
      <c r="AS627" s="395">
        <v>0.15973714146293999</v>
      </c>
    </row>
    <row r="628" spans="2:45" x14ac:dyDescent="0.25">
      <c r="B628" t="s">
        <v>307</v>
      </c>
      <c r="C628" s="395">
        <v>0.20797984793978799</v>
      </c>
      <c r="D628" s="395">
        <v>0.195010811774948</v>
      </c>
      <c r="E628" s="395">
        <v>0.22310231554092499</v>
      </c>
      <c r="F628" s="395"/>
      <c r="G628" s="395">
        <v>0.12909566213013701</v>
      </c>
      <c r="H628" s="395">
        <v>0.182310822259896</v>
      </c>
      <c r="I628" s="395">
        <v>0.19441145850059899</v>
      </c>
      <c r="J628" s="395">
        <v>0.245491838606959</v>
      </c>
      <c r="K628" s="395">
        <v>0.237110270547392</v>
      </c>
      <c r="L628" s="395">
        <v>0.24282454162268299</v>
      </c>
      <c r="M628" s="395"/>
      <c r="N628" s="395">
        <v>0.21232699390479901</v>
      </c>
      <c r="O628" s="395">
        <v>0.215429156150481</v>
      </c>
      <c r="P628" s="395">
        <v>0.23140257911058301</v>
      </c>
      <c r="Q628" s="395">
        <v>0.174252462003747</v>
      </c>
      <c r="R628" s="395"/>
      <c r="S628" s="395">
        <v>0.17902291057662501</v>
      </c>
      <c r="T628" s="395">
        <v>0.16804261577430901</v>
      </c>
      <c r="U628" s="395">
        <v>0.209047605270233</v>
      </c>
      <c r="V628" s="395">
        <v>0.21014294354100599</v>
      </c>
      <c r="W628" s="395">
        <v>0.27704308573306702</v>
      </c>
      <c r="X628" s="395">
        <v>0.220989825700348</v>
      </c>
      <c r="Y628" s="395">
        <v>0.16376611814196401</v>
      </c>
      <c r="Z628" s="395">
        <v>0.22807086993918399</v>
      </c>
      <c r="AA628" s="395">
        <v>0.21256037648222201</v>
      </c>
      <c r="AB628" s="395">
        <v>0.265147586460517</v>
      </c>
      <c r="AC628" s="395">
        <v>0.19282179072300401</v>
      </c>
      <c r="AD628" s="395">
        <v>0.24754862155808699</v>
      </c>
      <c r="AE628" s="395"/>
      <c r="AF628" s="395">
        <v>0.19814166877630801</v>
      </c>
      <c r="AG628" s="395">
        <v>0.21721767374343401</v>
      </c>
      <c r="AH628" s="395">
        <v>0.166859529476095</v>
      </c>
      <c r="AI628" s="395">
        <v>0.238638698280557</v>
      </c>
      <c r="AJ628" s="395">
        <v>0.21946783534613101</v>
      </c>
      <c r="AK628" s="395">
        <v>0.183145032017169</v>
      </c>
      <c r="AL628" s="395"/>
      <c r="AM628" s="395">
        <v>0.209848697101471</v>
      </c>
      <c r="AN628" s="395">
        <v>0.216642148883087</v>
      </c>
      <c r="AO628" s="395">
        <v>0.19862427296978999</v>
      </c>
      <c r="AP628" s="395"/>
      <c r="AQ628" s="395">
        <v>0.22326666346653601</v>
      </c>
      <c r="AR628" s="395">
        <v>0.19547635393295301</v>
      </c>
      <c r="AS628" s="395">
        <v>0.16897819429917199</v>
      </c>
    </row>
    <row r="629" spans="2:45" x14ac:dyDescent="0.25">
      <c r="B629" t="s">
        <v>308</v>
      </c>
      <c r="C629" s="395">
        <v>0.16744941809970601</v>
      </c>
      <c r="D629" s="395">
        <v>0.14872077232327299</v>
      </c>
      <c r="E629" s="395">
        <v>0.18563228018089001</v>
      </c>
      <c r="F629" s="395"/>
      <c r="G629" s="395">
        <v>0.18566699585678001</v>
      </c>
      <c r="H629" s="395">
        <v>0.14320392864611101</v>
      </c>
      <c r="I629" s="395">
        <v>0.17462280675498701</v>
      </c>
      <c r="J629" s="395">
        <v>0.17874414879648701</v>
      </c>
      <c r="K629" s="395">
        <v>0.17685204668914101</v>
      </c>
      <c r="L629" s="395">
        <v>0.154057875395607</v>
      </c>
      <c r="M629" s="395"/>
      <c r="N629" s="395">
        <v>0.178755740220156</v>
      </c>
      <c r="O629" s="395">
        <v>0.16435763617110499</v>
      </c>
      <c r="P629" s="395">
        <v>0.151256864363468</v>
      </c>
      <c r="Q629" s="395">
        <v>0.167483385460613</v>
      </c>
      <c r="R629" s="395"/>
      <c r="S629" s="395">
        <v>7.4569835283380098E-2</v>
      </c>
      <c r="T629" s="395">
        <v>0.20994264180357899</v>
      </c>
      <c r="U629" s="395">
        <v>0.185739848209831</v>
      </c>
      <c r="V629" s="395">
        <v>0.197386047088385</v>
      </c>
      <c r="W629" s="395">
        <v>0.12685991403902899</v>
      </c>
      <c r="X629" s="395">
        <v>0.153398296412704</v>
      </c>
      <c r="Y629" s="395">
        <v>0.105171527089816</v>
      </c>
      <c r="Z629" s="395">
        <v>0.17317174355965001</v>
      </c>
      <c r="AA629" s="395">
        <v>0.189861846608122</v>
      </c>
      <c r="AB629" s="395">
        <v>0.174821970967459</v>
      </c>
      <c r="AC629" s="395">
        <v>0.203416019562245</v>
      </c>
      <c r="AD629" s="395">
        <v>0.39861239620940297</v>
      </c>
      <c r="AE629" s="395"/>
      <c r="AF629" s="395">
        <v>0.10376601155972499</v>
      </c>
      <c r="AG629" s="395">
        <v>0.154363944248398</v>
      </c>
      <c r="AH629" s="395">
        <v>0.21248953159780801</v>
      </c>
      <c r="AI629" s="395">
        <v>0.14592613571381799</v>
      </c>
      <c r="AJ629" s="395">
        <v>0.273222487978307</v>
      </c>
      <c r="AK629" s="395">
        <v>0.20847050478808701</v>
      </c>
      <c r="AL629" s="395"/>
      <c r="AM629" s="395">
        <v>0.17548198964269399</v>
      </c>
      <c r="AN629" s="395">
        <v>0.164100412907144</v>
      </c>
      <c r="AO629" s="395">
        <v>0.120215177972924</v>
      </c>
      <c r="AP629" s="395"/>
      <c r="AQ629" s="395">
        <v>0.16693043616349301</v>
      </c>
      <c r="AR629" s="395">
        <v>0.14837187448036501</v>
      </c>
      <c r="AS629" s="395">
        <v>0.28364035907895602</v>
      </c>
    </row>
    <row r="630" spans="2:45" x14ac:dyDescent="0.25">
      <c r="B630" t="s">
        <v>309</v>
      </c>
      <c r="C630" s="395">
        <v>0.112045949245009</v>
      </c>
      <c r="D630" s="395">
        <v>0.107333387785609</v>
      </c>
      <c r="E630" s="395">
        <v>0.117972145489617</v>
      </c>
      <c r="F630" s="395"/>
      <c r="G630" s="395">
        <v>7.5935264873440905E-2</v>
      </c>
      <c r="H630" s="395">
        <v>9.5117205061905602E-2</v>
      </c>
      <c r="I630" s="395">
        <v>0.16012025965472301</v>
      </c>
      <c r="J630" s="395">
        <v>8.7938846931281706E-2</v>
      </c>
      <c r="K630" s="395">
        <v>0.12957997613908401</v>
      </c>
      <c r="L630" s="395">
        <v>0.11894307146756899</v>
      </c>
      <c r="M630" s="395"/>
      <c r="N630" s="395">
        <v>8.6741763893453505E-2</v>
      </c>
      <c r="O630" s="395">
        <v>0.145912957228853</v>
      </c>
      <c r="P630" s="395">
        <v>0.10549080750258701</v>
      </c>
      <c r="Q630" s="395">
        <v>0.11171536338618</v>
      </c>
      <c r="R630" s="395"/>
      <c r="S630" s="395">
        <v>0.126016731360655</v>
      </c>
      <c r="T630" s="395">
        <v>0.114441717936594</v>
      </c>
      <c r="U630" s="395">
        <v>5.6408394411636101E-2</v>
      </c>
      <c r="V630" s="395">
        <v>0.141255011222021</v>
      </c>
      <c r="W630" s="395">
        <v>8.2240327791469406E-2</v>
      </c>
      <c r="X630" s="395">
        <v>0.15127090838422599</v>
      </c>
      <c r="Y630" s="395">
        <v>7.8551937550289705E-2</v>
      </c>
      <c r="Z630" s="395">
        <v>0.15661273016728899</v>
      </c>
      <c r="AA630" s="395">
        <v>9.6358959868423605E-2</v>
      </c>
      <c r="AB630" s="395">
        <v>7.2156004326924997E-2</v>
      </c>
      <c r="AC630" s="395">
        <v>0.15076557864721299</v>
      </c>
      <c r="AD630" s="395">
        <v>0.180201647585125</v>
      </c>
      <c r="AE630" s="395"/>
      <c r="AF630" s="395">
        <v>0.132560744772344</v>
      </c>
      <c r="AG630" s="395">
        <v>0.10191123245199001</v>
      </c>
      <c r="AH630" s="395">
        <v>0.10576409300940701</v>
      </c>
      <c r="AI630" s="395">
        <v>0.11950599075377701</v>
      </c>
      <c r="AJ630" s="395">
        <v>0.100282931493232</v>
      </c>
      <c r="AK630" s="395">
        <v>0.104878395587876</v>
      </c>
      <c r="AL630" s="395"/>
      <c r="AM630" s="395">
        <v>0.118152880397645</v>
      </c>
      <c r="AN630" s="395">
        <v>0.105122964641252</v>
      </c>
      <c r="AO630" s="395">
        <v>0.14237793965084</v>
      </c>
      <c r="AP630" s="395"/>
      <c r="AQ630" s="395">
        <v>0.15096603001417599</v>
      </c>
      <c r="AR630" s="395">
        <v>8.2518376129863402E-2</v>
      </c>
      <c r="AS630" s="395">
        <v>2.3544107899844399E-2</v>
      </c>
    </row>
    <row r="631" spans="2:45" x14ac:dyDescent="0.25">
      <c r="B631" t="s">
        <v>312</v>
      </c>
      <c r="C631" s="395">
        <v>0.10546120077198599</v>
      </c>
      <c r="D631" s="395">
        <v>9.9856817366826403E-2</v>
      </c>
      <c r="E631" s="395">
        <v>0.11218039854452699</v>
      </c>
      <c r="F631" s="395"/>
      <c r="G631" s="395">
        <v>7.2922977645511797E-2</v>
      </c>
      <c r="H631" s="395">
        <v>9.21736181715192E-2</v>
      </c>
      <c r="I631" s="395">
        <v>0.105981107653835</v>
      </c>
      <c r="J631" s="395">
        <v>0.15389767498955501</v>
      </c>
      <c r="K631" s="395">
        <v>0.12469563011667301</v>
      </c>
      <c r="L631" s="395">
        <v>8.5752363165606901E-2</v>
      </c>
      <c r="M631" s="395"/>
      <c r="N631" s="395">
        <v>9.1937114958908203E-2</v>
      </c>
      <c r="O631" s="395">
        <v>0.11106549460807</v>
      </c>
      <c r="P631" s="395">
        <v>7.3442247157836302E-2</v>
      </c>
      <c r="Q631" s="395">
        <v>0.13999958421758599</v>
      </c>
      <c r="R631" s="395"/>
      <c r="S631" s="395">
        <v>6.8714787605416605E-2</v>
      </c>
      <c r="T631" s="395">
        <v>7.8526790113762804E-2</v>
      </c>
      <c r="U631" s="395">
        <v>0.132685949133763</v>
      </c>
      <c r="V631" s="395">
        <v>0.108693511296422</v>
      </c>
      <c r="W631" s="395">
        <v>0.179974554847674</v>
      </c>
      <c r="X631" s="395">
        <v>0.10884832013057801</v>
      </c>
      <c r="Y631" s="395">
        <v>0.13029388197122399</v>
      </c>
      <c r="Z631" s="395">
        <v>4.8945279884145501E-2</v>
      </c>
      <c r="AA631" s="395">
        <v>0.10664474901268001</v>
      </c>
      <c r="AB631" s="395">
        <v>0.16333299758506101</v>
      </c>
      <c r="AC631" s="395">
        <v>5.0736426356531902E-2</v>
      </c>
      <c r="AD631" s="395">
        <v>6.7211107977408299E-2</v>
      </c>
      <c r="AE631" s="395"/>
      <c r="AF631" s="395">
        <v>8.4977130062328696E-2</v>
      </c>
      <c r="AG631" s="395">
        <v>0.112989710342322</v>
      </c>
      <c r="AH631" s="395">
        <v>7.3291822191600395E-2</v>
      </c>
      <c r="AI631" s="395">
        <v>9.4161135380538996E-2</v>
      </c>
      <c r="AJ631" s="395">
        <v>0.15493775147903199</v>
      </c>
      <c r="AK631" s="395">
        <v>0.161293668080215</v>
      </c>
      <c r="AL631" s="395"/>
      <c r="AM631" s="395">
        <v>0.114074941556293</v>
      </c>
      <c r="AN631" s="395">
        <v>9.0320039087631296E-2</v>
      </c>
      <c r="AO631" s="395">
        <v>0.15411871166240301</v>
      </c>
      <c r="AP631" s="395"/>
      <c r="AQ631" s="395">
        <v>7.4063389063922902E-2</v>
      </c>
      <c r="AR631" s="395">
        <v>0.102513253940339</v>
      </c>
      <c r="AS631" s="395">
        <v>0.13040019353988</v>
      </c>
    </row>
    <row r="632" spans="2:45" x14ac:dyDescent="0.25">
      <c r="B632" t="s">
        <v>313</v>
      </c>
      <c r="C632" s="395">
        <v>2.4126956403670099E-2</v>
      </c>
      <c r="D632" s="395">
        <v>2.52530678069426E-2</v>
      </c>
      <c r="E632" s="395">
        <v>2.15289908880106E-2</v>
      </c>
      <c r="F632" s="395"/>
      <c r="G632" s="395">
        <v>3.33887617567145E-2</v>
      </c>
      <c r="H632" s="395">
        <v>2.9964523549238901E-2</v>
      </c>
      <c r="I632" s="395">
        <v>2.00061938310254E-2</v>
      </c>
      <c r="J632" s="395">
        <v>6.0833369332115696E-3</v>
      </c>
      <c r="K632" s="395">
        <v>2.68554267691836E-2</v>
      </c>
      <c r="L632" s="395">
        <v>2.9201744282580499E-2</v>
      </c>
      <c r="M632" s="395"/>
      <c r="N632" s="395">
        <v>1.7171137117939401E-2</v>
      </c>
      <c r="O632" s="395">
        <v>2.16183252013449E-2</v>
      </c>
      <c r="P632" s="395">
        <v>1.59930823819593E-2</v>
      </c>
      <c r="Q632" s="395">
        <v>4.1721679232924802E-2</v>
      </c>
      <c r="R632" s="395"/>
      <c r="S632" s="395">
        <v>2.7755266733150701E-2</v>
      </c>
      <c r="T632" s="395">
        <v>2.8217430594767799E-2</v>
      </c>
      <c r="U632" s="395">
        <v>0</v>
      </c>
      <c r="V632" s="395">
        <v>3.0232534407290901E-2</v>
      </c>
      <c r="W632" s="395">
        <v>3.3808779727520902E-2</v>
      </c>
      <c r="X632" s="395">
        <v>4.0114258716270501E-2</v>
      </c>
      <c r="Y632" s="395">
        <v>2.51608223767502E-2</v>
      </c>
      <c r="Z632" s="395">
        <v>4.7507268323404801E-2</v>
      </c>
      <c r="AA632" s="395">
        <v>2.66141773287185E-2</v>
      </c>
      <c r="AB632" s="395">
        <v>1.0658393612339299E-2</v>
      </c>
      <c r="AC632" s="395">
        <v>0</v>
      </c>
      <c r="AD632" s="395">
        <v>0</v>
      </c>
      <c r="AE632" s="395"/>
      <c r="AF632" s="395">
        <v>2.9674454880119001E-2</v>
      </c>
      <c r="AG632" s="395">
        <v>4.1126037026606402E-2</v>
      </c>
      <c r="AH632" s="395">
        <v>1.37853458368984E-2</v>
      </c>
      <c r="AI632" s="395">
        <v>1.26477380346059E-2</v>
      </c>
      <c r="AJ632" s="395">
        <v>0</v>
      </c>
      <c r="AK632" s="395">
        <v>2.8798710649820099E-2</v>
      </c>
      <c r="AL632" s="395"/>
      <c r="AM632" s="395">
        <v>1.89804407915895E-2</v>
      </c>
      <c r="AN632" s="395">
        <v>1.36791517080444E-2</v>
      </c>
      <c r="AO632" s="395">
        <v>7.7613946270884401E-2</v>
      </c>
      <c r="AP632" s="395"/>
      <c r="AQ632" s="395">
        <v>1.6075821657382999E-2</v>
      </c>
      <c r="AR632" s="395">
        <v>1.47578739150445E-2</v>
      </c>
      <c r="AS632" s="395">
        <v>2.4711071355518099E-2</v>
      </c>
    </row>
    <row r="633" spans="2:45" x14ac:dyDescent="0.25">
      <c r="B633" t="s">
        <v>85</v>
      </c>
      <c r="C633" s="395">
        <v>1.3619120220350001E-2</v>
      </c>
      <c r="D633" s="395">
        <v>7.9773756892053595E-3</v>
      </c>
      <c r="E633" s="395">
        <v>1.7267468760678702E-2</v>
      </c>
      <c r="F633" s="395"/>
      <c r="G633" s="395">
        <v>4.4091958054211101E-2</v>
      </c>
      <c r="H633" s="395">
        <v>1.88681567358941E-2</v>
      </c>
      <c r="I633" s="395">
        <v>1.14258020436985E-2</v>
      </c>
      <c r="J633" s="395">
        <v>7.5880823481936704E-3</v>
      </c>
      <c r="K633" s="395">
        <v>7.1059006301914798E-3</v>
      </c>
      <c r="L633" s="395">
        <v>0</v>
      </c>
      <c r="M633" s="395"/>
      <c r="N633" s="395">
        <v>1.42140815242529E-2</v>
      </c>
      <c r="O633" s="395">
        <v>1.3408982093229001E-2</v>
      </c>
      <c r="P633" s="395">
        <v>1.62147789344512E-2</v>
      </c>
      <c r="Q633" s="395">
        <v>1.11387533867914E-2</v>
      </c>
      <c r="R633" s="395"/>
      <c r="S633" s="395">
        <v>1.2614019202645399E-2</v>
      </c>
      <c r="T633" s="395">
        <v>1.4066196989627E-2</v>
      </c>
      <c r="U633" s="395">
        <v>9.9028714330949997E-3</v>
      </c>
      <c r="V633" s="395">
        <v>1.13447375464158E-2</v>
      </c>
      <c r="W633" s="395">
        <v>0</v>
      </c>
      <c r="X633" s="395">
        <v>2.8832917915691699E-2</v>
      </c>
      <c r="Y633" s="395">
        <v>3.4817212229688997E-2</v>
      </c>
      <c r="Z633" s="395">
        <v>0</v>
      </c>
      <c r="AA633" s="395">
        <v>9.2558729365099807E-3</v>
      </c>
      <c r="AB633" s="395">
        <v>9.02657280254557E-3</v>
      </c>
      <c r="AC633" s="395">
        <v>2.0267581179892701E-2</v>
      </c>
      <c r="AD633" s="395">
        <v>0</v>
      </c>
      <c r="AE633" s="395"/>
      <c r="AF633" s="395">
        <v>4.3481627288218397E-3</v>
      </c>
      <c r="AG633" s="395">
        <v>1.47869778722818E-2</v>
      </c>
      <c r="AH633" s="395">
        <v>3.2891550261724301E-2</v>
      </c>
      <c r="AI633" s="395">
        <v>9.1055042003042892E-3</v>
      </c>
      <c r="AJ633" s="395">
        <v>1.7264263388328999E-2</v>
      </c>
      <c r="AK633" s="395">
        <v>0</v>
      </c>
      <c r="AL633" s="395"/>
      <c r="AM633" s="395">
        <v>3.0653451490844602E-3</v>
      </c>
      <c r="AN633" s="395">
        <v>1.00559904132632E-2</v>
      </c>
      <c r="AO633" s="395">
        <v>4.0499699440507797E-2</v>
      </c>
      <c r="AP633" s="395"/>
      <c r="AQ633" s="395">
        <v>4.0877518891956803E-3</v>
      </c>
      <c r="AR633" s="395">
        <v>1.9492036119637901E-2</v>
      </c>
      <c r="AS633" s="395">
        <v>0</v>
      </c>
    </row>
    <row r="634" spans="2:45" x14ac:dyDescent="0.25">
      <c r="C634" s="395"/>
      <c r="D634" s="395"/>
      <c r="E634" s="395"/>
      <c r="F634" s="395"/>
      <c r="G634" s="395"/>
      <c r="H634" s="395"/>
      <c r="I634" s="395"/>
      <c r="J634" s="395"/>
      <c r="K634" s="395"/>
      <c r="L634" s="395"/>
      <c r="M634" s="395"/>
      <c r="N634" s="395"/>
      <c r="O634" s="395"/>
      <c r="P634" s="395"/>
      <c r="Q634" s="395"/>
      <c r="R634" s="395"/>
      <c r="S634" s="395"/>
      <c r="T634" s="395"/>
      <c r="U634" s="395"/>
      <c r="V634" s="395"/>
      <c r="W634" s="395"/>
      <c r="X634" s="395"/>
      <c r="Y634" s="395"/>
      <c r="Z634" s="395"/>
      <c r="AA634" s="395"/>
      <c r="AB634" s="395"/>
      <c r="AC634" s="395"/>
      <c r="AD634" s="395"/>
      <c r="AE634" s="395"/>
      <c r="AF634" s="395"/>
      <c r="AG634" s="395"/>
      <c r="AH634" s="395"/>
      <c r="AI634" s="395"/>
      <c r="AJ634" s="395"/>
      <c r="AK634" s="395"/>
      <c r="AL634" s="395"/>
      <c r="AM634" s="395"/>
      <c r="AN634" s="395"/>
      <c r="AO634" s="395"/>
      <c r="AP634" s="395"/>
      <c r="AQ634" s="395"/>
      <c r="AR634" s="395"/>
      <c r="AS634" s="395"/>
    </row>
    <row r="635" spans="2:45" x14ac:dyDescent="0.25">
      <c r="B635" s="2" t="s">
        <v>355</v>
      </c>
      <c r="C635" s="395"/>
      <c r="D635" s="395"/>
      <c r="E635" s="395"/>
      <c r="F635" s="395"/>
      <c r="G635" s="395"/>
      <c r="H635" s="395"/>
      <c r="I635" s="395"/>
      <c r="J635" s="395"/>
      <c r="K635" s="395"/>
      <c r="L635" s="395"/>
      <c r="M635" s="395"/>
      <c r="N635" s="395"/>
      <c r="O635" s="395"/>
      <c r="P635" s="395"/>
      <c r="Q635" s="395"/>
      <c r="R635" s="395"/>
      <c r="S635" s="395"/>
      <c r="T635" s="395"/>
      <c r="U635" s="395"/>
      <c r="V635" s="395"/>
      <c r="W635" s="395"/>
      <c r="X635" s="395"/>
      <c r="Y635" s="395"/>
      <c r="Z635" s="395"/>
      <c r="AA635" s="395"/>
      <c r="AB635" s="395"/>
      <c r="AC635" s="395"/>
      <c r="AD635" s="395"/>
      <c r="AE635" s="395"/>
      <c r="AF635" s="395"/>
      <c r="AG635" s="395"/>
      <c r="AH635" s="395"/>
      <c r="AI635" s="395"/>
      <c r="AJ635" s="395"/>
      <c r="AK635" s="395"/>
      <c r="AL635" s="395"/>
      <c r="AM635" s="395"/>
      <c r="AN635" s="395"/>
      <c r="AO635" s="395"/>
      <c r="AP635" s="395"/>
      <c r="AQ635" s="395"/>
      <c r="AR635" s="395"/>
      <c r="AS635" s="395"/>
    </row>
    <row r="636" spans="2:45" x14ac:dyDescent="0.25">
      <c r="B636" s="394" t="s">
        <v>68</v>
      </c>
      <c r="C636" s="395"/>
      <c r="D636" s="395"/>
      <c r="E636" s="395"/>
      <c r="F636" s="395"/>
      <c r="G636" s="395"/>
      <c r="H636" s="395"/>
      <c r="I636" s="395"/>
      <c r="J636" s="395"/>
      <c r="K636" s="395"/>
      <c r="L636" s="395"/>
      <c r="M636" s="395"/>
      <c r="N636" s="395"/>
      <c r="O636" s="395"/>
      <c r="P636" s="395"/>
      <c r="Q636" s="395"/>
      <c r="R636" s="395"/>
      <c r="S636" s="395"/>
      <c r="T636" s="395"/>
      <c r="U636" s="395"/>
      <c r="V636" s="395"/>
      <c r="W636" s="395"/>
      <c r="X636" s="395"/>
      <c r="Y636" s="395"/>
      <c r="Z636" s="395"/>
      <c r="AA636" s="395"/>
      <c r="AB636" s="395"/>
      <c r="AC636" s="395"/>
      <c r="AD636" s="395"/>
      <c r="AE636" s="395"/>
      <c r="AF636" s="395"/>
      <c r="AG636" s="395"/>
      <c r="AH636" s="395"/>
      <c r="AI636" s="395"/>
      <c r="AJ636" s="395"/>
      <c r="AK636" s="395"/>
      <c r="AL636" s="395"/>
      <c r="AM636" s="395"/>
      <c r="AN636" s="395"/>
      <c r="AO636" s="395"/>
      <c r="AP636" s="395"/>
      <c r="AQ636" s="395"/>
      <c r="AR636" s="395"/>
      <c r="AS636" s="395"/>
    </row>
    <row r="637" spans="2:45" x14ac:dyDescent="0.25">
      <c r="B637" t="s">
        <v>349</v>
      </c>
      <c r="C637" s="395">
        <v>7.6785413279690101E-3</v>
      </c>
      <c r="D637" s="395">
        <v>1.3914928119055101E-2</v>
      </c>
      <c r="E637" s="395">
        <v>1.67964408209174E-3</v>
      </c>
      <c r="F637" s="395"/>
      <c r="G637" s="395">
        <v>1.9133731945877499E-2</v>
      </c>
      <c r="H637" s="395">
        <v>2.9071373210229502E-2</v>
      </c>
      <c r="I637" s="395">
        <v>0</v>
      </c>
      <c r="J637" s="395">
        <v>0</v>
      </c>
      <c r="K637" s="395">
        <v>0</v>
      </c>
      <c r="L637" s="395">
        <v>0</v>
      </c>
      <c r="M637" s="395"/>
      <c r="N637" s="395">
        <v>1.3894636589309299E-2</v>
      </c>
      <c r="O637" s="395">
        <v>0</v>
      </c>
      <c r="P637" s="395">
        <v>4.9545568415980496E-3</v>
      </c>
      <c r="Q637" s="395">
        <v>1.14556958181027E-2</v>
      </c>
      <c r="R637" s="395"/>
      <c r="S637" s="395">
        <v>1.3922355045336701E-2</v>
      </c>
      <c r="T637" s="395">
        <v>1.31588668047564E-2</v>
      </c>
      <c r="U637" s="395">
        <v>0</v>
      </c>
      <c r="V637" s="395">
        <v>0</v>
      </c>
      <c r="W637" s="395">
        <v>2.99521841504907E-2</v>
      </c>
      <c r="X637" s="395">
        <v>0</v>
      </c>
      <c r="Y637" s="395">
        <v>0</v>
      </c>
      <c r="Z637" s="395">
        <v>0</v>
      </c>
      <c r="AA637" s="395">
        <v>1.6837939639379899E-2</v>
      </c>
      <c r="AB637" s="395">
        <v>0</v>
      </c>
      <c r="AC637" s="395">
        <v>0</v>
      </c>
      <c r="AD637" s="395">
        <v>0</v>
      </c>
      <c r="AE637" s="395"/>
      <c r="AF637" s="395">
        <v>5.0848619506401096E-3</v>
      </c>
      <c r="AG637" s="395">
        <v>1.6223369287203498E-2</v>
      </c>
      <c r="AH637" s="395">
        <v>6.9590276317740996E-3</v>
      </c>
      <c r="AI637" s="395">
        <v>4.9864262382580699E-3</v>
      </c>
      <c r="AJ637" s="395">
        <v>0</v>
      </c>
      <c r="AK637" s="395">
        <v>0</v>
      </c>
      <c r="AL637" s="395"/>
      <c r="AM637" s="395">
        <v>4.3885473338812903E-3</v>
      </c>
      <c r="AN637" s="395">
        <v>1.18444479017463E-2</v>
      </c>
      <c r="AO637" s="395">
        <v>0</v>
      </c>
      <c r="AP637" s="395"/>
      <c r="AQ637" s="395">
        <v>1.21415013221779E-2</v>
      </c>
      <c r="AR637" s="395">
        <v>8.5971703613908906E-3</v>
      </c>
      <c r="AS637" s="395">
        <v>2.8447969063882601E-2</v>
      </c>
    </row>
    <row r="638" spans="2:45" x14ac:dyDescent="0.25">
      <c r="B638" t="s">
        <v>350</v>
      </c>
      <c r="C638" s="395">
        <v>3.1977206196613199E-2</v>
      </c>
      <c r="D638" s="395">
        <v>4.53188168765047E-2</v>
      </c>
      <c r="E638" s="395">
        <v>1.9327483338868499E-2</v>
      </c>
      <c r="F638" s="395"/>
      <c r="G638" s="395">
        <v>5.4008880046188E-2</v>
      </c>
      <c r="H638" s="395">
        <v>7.6333204972771601E-2</v>
      </c>
      <c r="I638" s="395">
        <v>4.9094101717385798E-2</v>
      </c>
      <c r="J638" s="395">
        <v>5.3517924915619398E-3</v>
      </c>
      <c r="K638" s="395">
        <v>1.48603590229659E-2</v>
      </c>
      <c r="L638" s="395">
        <v>0</v>
      </c>
      <c r="M638" s="395"/>
      <c r="N638" s="395">
        <v>5.8749077257959699E-2</v>
      </c>
      <c r="O638" s="395">
        <v>1.76470347936609E-2</v>
      </c>
      <c r="P638" s="395">
        <v>2.4743548361176201E-2</v>
      </c>
      <c r="Q638" s="395">
        <v>2.4872636183811098E-2</v>
      </c>
      <c r="R638" s="395"/>
      <c r="S638" s="395">
        <v>8.9940823152557803E-2</v>
      </c>
      <c r="T638" s="395">
        <v>3.3372870857824803E-2</v>
      </c>
      <c r="U638" s="395">
        <v>3.9877768647489001E-2</v>
      </c>
      <c r="V638" s="395">
        <v>9.9452501522455505E-3</v>
      </c>
      <c r="W638" s="395">
        <v>1.21906154206167E-2</v>
      </c>
      <c r="X638" s="395">
        <v>2.46631707672114E-2</v>
      </c>
      <c r="Y638" s="395">
        <v>2.4311840399488801E-2</v>
      </c>
      <c r="Z638" s="395">
        <v>0</v>
      </c>
      <c r="AA638" s="395">
        <v>4.2419981499889001E-2</v>
      </c>
      <c r="AB638" s="395">
        <v>0</v>
      </c>
      <c r="AC638" s="395">
        <v>2.3077083384100399E-2</v>
      </c>
      <c r="AD638" s="395">
        <v>0</v>
      </c>
      <c r="AE638" s="395"/>
      <c r="AF638" s="395">
        <v>5.2379527341157299E-2</v>
      </c>
      <c r="AG638" s="395">
        <v>2.5015779155113601E-2</v>
      </c>
      <c r="AH638" s="395">
        <v>2.5265324915939299E-2</v>
      </c>
      <c r="AI638" s="395">
        <v>2.01102226495046E-2</v>
      </c>
      <c r="AJ638" s="395">
        <v>8.9284479818161708E-3</v>
      </c>
      <c r="AK638" s="395">
        <v>8.8980287343157299E-2</v>
      </c>
      <c r="AL638" s="395"/>
      <c r="AM638" s="395">
        <v>3.1571856574467101E-2</v>
      </c>
      <c r="AN638" s="395">
        <v>3.4839741329882101E-2</v>
      </c>
      <c r="AO638" s="395">
        <v>2.8519290963767499E-2</v>
      </c>
      <c r="AP638" s="395"/>
      <c r="AQ638" s="395">
        <v>2.38208358992868E-2</v>
      </c>
      <c r="AR638" s="395">
        <v>5.7037440949198298E-2</v>
      </c>
      <c r="AS638" s="395">
        <v>0</v>
      </c>
    </row>
    <row r="639" spans="2:45" x14ac:dyDescent="0.25">
      <c r="B639" t="s">
        <v>351</v>
      </c>
      <c r="C639" s="395">
        <v>4.3670742168300303E-2</v>
      </c>
      <c r="D639" s="395">
        <v>4.6095113138652097E-2</v>
      </c>
      <c r="E639" s="395">
        <v>4.1819644102192001E-2</v>
      </c>
      <c r="F639" s="395"/>
      <c r="G639" s="395">
        <v>7.3094775502089399E-2</v>
      </c>
      <c r="H639" s="395">
        <v>9.6485492584659202E-2</v>
      </c>
      <c r="I639" s="395">
        <v>3.2552598271414497E-2</v>
      </c>
      <c r="J639" s="395">
        <v>2.9809106334503899E-2</v>
      </c>
      <c r="K639" s="395">
        <v>7.9252513578642603E-3</v>
      </c>
      <c r="L639" s="395">
        <v>2.47442075547296E-2</v>
      </c>
      <c r="M639" s="395"/>
      <c r="N639" s="395">
        <v>2.83959705053555E-2</v>
      </c>
      <c r="O639" s="395">
        <v>2.9800956180115901E-2</v>
      </c>
      <c r="P639" s="395">
        <v>7.2433085812914105E-2</v>
      </c>
      <c r="Q639" s="395">
        <v>4.9954806203285303E-2</v>
      </c>
      <c r="R639" s="395"/>
      <c r="S639" s="395">
        <v>5.2647637028545899E-2</v>
      </c>
      <c r="T639" s="395">
        <v>2.42841654229453E-2</v>
      </c>
      <c r="U639" s="395">
        <v>4.9163500632225E-2</v>
      </c>
      <c r="V639" s="395">
        <v>1.9782536621006E-2</v>
      </c>
      <c r="W639" s="395">
        <v>5.6786616298981997E-2</v>
      </c>
      <c r="X639" s="395">
        <v>4.1013441615776601E-2</v>
      </c>
      <c r="Y639" s="395">
        <v>7.2727880248699597E-2</v>
      </c>
      <c r="Z639" s="395">
        <v>4.9658232292230299E-2</v>
      </c>
      <c r="AA639" s="395">
        <v>3.6003521542530698E-2</v>
      </c>
      <c r="AB639" s="395">
        <v>2.5181226340101E-2</v>
      </c>
      <c r="AC639" s="395">
        <v>0.113638592408237</v>
      </c>
      <c r="AD639" s="395">
        <v>0</v>
      </c>
      <c r="AE639" s="395"/>
      <c r="AF639" s="395">
        <v>7.2332104924747301E-2</v>
      </c>
      <c r="AG639" s="395">
        <v>3.5207534213438502E-2</v>
      </c>
      <c r="AH639" s="395">
        <v>3.3819788176648602E-2</v>
      </c>
      <c r="AI639" s="395">
        <v>3.9224191641244799E-2</v>
      </c>
      <c r="AJ639" s="395">
        <v>1.8097328491862501E-2</v>
      </c>
      <c r="AK639" s="395">
        <v>7.0373773790429195E-2</v>
      </c>
      <c r="AL639" s="395"/>
      <c r="AM639" s="395">
        <v>3.9965370345621497E-2</v>
      </c>
      <c r="AN639" s="395">
        <v>4.99083884316174E-2</v>
      </c>
      <c r="AO639" s="395">
        <v>2.5707247161244399E-2</v>
      </c>
      <c r="AP639" s="395"/>
      <c r="AQ639" s="395">
        <v>3.7865615575723002E-2</v>
      </c>
      <c r="AR639" s="395">
        <v>7.53250775827152E-2</v>
      </c>
      <c r="AS639" s="395">
        <v>2.5311891071326399E-2</v>
      </c>
    </row>
    <row r="640" spans="2:45" x14ac:dyDescent="0.25">
      <c r="B640" t="s">
        <v>352</v>
      </c>
      <c r="C640" s="395">
        <v>3.2336273873791503E-2</v>
      </c>
      <c r="D640" s="395">
        <v>4.2727554085881102E-2</v>
      </c>
      <c r="E640" s="395">
        <v>2.2571714884987101E-2</v>
      </c>
      <c r="F640" s="395"/>
      <c r="G640" s="395">
        <v>6.5353808913631795E-2</v>
      </c>
      <c r="H640" s="395">
        <v>4.6558051188884599E-2</v>
      </c>
      <c r="I640" s="395">
        <v>4.9414884567975E-2</v>
      </c>
      <c r="J640" s="395">
        <v>1.1726682371122701E-2</v>
      </c>
      <c r="K640" s="395">
        <v>2.0510560747010902E-2</v>
      </c>
      <c r="L640" s="395">
        <v>9.4211400937056905E-3</v>
      </c>
      <c r="M640" s="395"/>
      <c r="N640" s="395">
        <v>4.1904623728166099E-2</v>
      </c>
      <c r="O640" s="395">
        <v>2.1293459669498301E-2</v>
      </c>
      <c r="P640" s="395">
        <v>5.1679738690755803E-2</v>
      </c>
      <c r="Q640" s="395">
        <v>1.7043286097688199E-2</v>
      </c>
      <c r="R640" s="395"/>
      <c r="S640" s="395">
        <v>5.6134634461202197E-2</v>
      </c>
      <c r="T640" s="395">
        <v>3.8512569683167401E-2</v>
      </c>
      <c r="U640" s="395">
        <v>3.2494808138230698E-2</v>
      </c>
      <c r="V640" s="395">
        <v>2.0502536127760301E-2</v>
      </c>
      <c r="W640" s="395">
        <v>5.6128164874208797E-2</v>
      </c>
      <c r="X640" s="395">
        <v>0</v>
      </c>
      <c r="Y640" s="395">
        <v>2.46977870311525E-2</v>
      </c>
      <c r="Z640" s="395">
        <v>4.6197030976377701E-2</v>
      </c>
      <c r="AA640" s="395">
        <v>5.56358990114579E-2</v>
      </c>
      <c r="AB640" s="395">
        <v>1.13609138405947E-2</v>
      </c>
      <c r="AC640" s="395">
        <v>0</v>
      </c>
      <c r="AD640" s="395">
        <v>0</v>
      </c>
      <c r="AE640" s="395"/>
      <c r="AF640" s="395">
        <v>7.0514008889315499E-2</v>
      </c>
      <c r="AG640" s="395">
        <v>2.4247905011257401E-2</v>
      </c>
      <c r="AH640" s="395">
        <v>2.5956307586983501E-2</v>
      </c>
      <c r="AI640" s="395">
        <v>3.2432604587808098E-2</v>
      </c>
      <c r="AJ640" s="395">
        <v>9.4454800624847492E-3</v>
      </c>
      <c r="AK640" s="395">
        <v>0</v>
      </c>
      <c r="AL640" s="395"/>
      <c r="AM640" s="395">
        <v>1.8603563204900801E-2</v>
      </c>
      <c r="AN640" s="395">
        <v>5.1733441975063597E-2</v>
      </c>
      <c r="AO640" s="395">
        <v>2.4772538075205099E-2</v>
      </c>
      <c r="AP640" s="395"/>
      <c r="AQ640" s="395">
        <v>3.35829566378857E-2</v>
      </c>
      <c r="AR640" s="395">
        <v>4.5125422127340699E-2</v>
      </c>
      <c r="AS640" s="395">
        <v>6.2062261336745903E-2</v>
      </c>
    </row>
    <row r="641" spans="2:45" x14ac:dyDescent="0.25">
      <c r="B641" t="s">
        <v>353</v>
      </c>
      <c r="C641" s="395">
        <v>5.2660806322257302E-2</v>
      </c>
      <c r="D641" s="395">
        <v>6.1199555668035602E-2</v>
      </c>
      <c r="E641" s="395">
        <v>4.4945452614772501E-2</v>
      </c>
      <c r="F641" s="395"/>
      <c r="G641" s="395">
        <v>5.9922084257284E-2</v>
      </c>
      <c r="H641" s="395">
        <v>6.2988470875928695E-2</v>
      </c>
      <c r="I641" s="395">
        <v>5.5776502217394802E-2</v>
      </c>
      <c r="J641" s="395">
        <v>5.8159375220171797E-2</v>
      </c>
      <c r="K641" s="395">
        <v>2.1794613666528701E-2</v>
      </c>
      <c r="L641" s="395">
        <v>5.3026712758100399E-2</v>
      </c>
      <c r="M641" s="395"/>
      <c r="N641" s="395">
        <v>1.7685296675955899E-2</v>
      </c>
      <c r="O641" s="395">
        <v>6.4139512191506404E-2</v>
      </c>
      <c r="P641" s="395">
        <v>4.75169784772888E-2</v>
      </c>
      <c r="Q641" s="395">
        <v>8.3741321978347993E-2</v>
      </c>
      <c r="R641" s="395"/>
      <c r="S641" s="395">
        <v>6.4524409549733402E-2</v>
      </c>
      <c r="T641" s="395">
        <v>2.8434755325712002E-2</v>
      </c>
      <c r="U641" s="395">
        <v>9.9107512462889097E-2</v>
      </c>
      <c r="V641" s="395">
        <v>2.9363570446871601E-2</v>
      </c>
      <c r="W641" s="395">
        <v>2.83843273236195E-2</v>
      </c>
      <c r="X641" s="395">
        <v>3.7099845207906199E-2</v>
      </c>
      <c r="Y641" s="395">
        <v>0.11438995071024601</v>
      </c>
      <c r="Z641" s="395">
        <v>2.3842055318756099E-2</v>
      </c>
      <c r="AA641" s="395">
        <v>2.18366632844719E-2</v>
      </c>
      <c r="AB641" s="395">
        <v>4.3136866227215603E-2</v>
      </c>
      <c r="AC641" s="395">
        <v>0.131758828662836</v>
      </c>
      <c r="AD641" s="395">
        <v>3.7008758771809001E-2</v>
      </c>
      <c r="AE641" s="395"/>
      <c r="AF641" s="395">
        <v>6.5879820281474794E-2</v>
      </c>
      <c r="AG641" s="395">
        <v>3.8770580891843799E-2</v>
      </c>
      <c r="AH641" s="395">
        <v>6.6476714227146905E-2</v>
      </c>
      <c r="AI641" s="395">
        <v>7.4575645195401205E-2</v>
      </c>
      <c r="AJ641" s="395">
        <v>3.8442738585985903E-2</v>
      </c>
      <c r="AK641" s="395">
        <v>0</v>
      </c>
      <c r="AL641" s="395"/>
      <c r="AM641" s="395">
        <v>4.81722443621906E-2</v>
      </c>
      <c r="AN641" s="395">
        <v>5.8336406936805099E-2</v>
      </c>
      <c r="AO641" s="395">
        <v>4.5776358074762498E-2</v>
      </c>
      <c r="AP641" s="395"/>
      <c r="AQ641" s="395">
        <v>3.58745103761526E-2</v>
      </c>
      <c r="AR641" s="395">
        <v>6.11723800143706E-2</v>
      </c>
      <c r="AS641" s="395">
        <v>0.17677104217021999</v>
      </c>
    </row>
    <row r="642" spans="2:45" x14ac:dyDescent="0.25">
      <c r="B642" t="s">
        <v>307</v>
      </c>
      <c r="C642" s="395">
        <v>0.144409435576177</v>
      </c>
      <c r="D642" s="395">
        <v>0.157417456356096</v>
      </c>
      <c r="E642" s="395">
        <v>0.13154154491890099</v>
      </c>
      <c r="F642" s="395"/>
      <c r="G642" s="395">
        <v>9.9318723971801498E-2</v>
      </c>
      <c r="H642" s="395">
        <v>0.13865886447814299</v>
      </c>
      <c r="I642" s="395">
        <v>9.2223212340494798E-2</v>
      </c>
      <c r="J642" s="395">
        <v>0.18064342969087499</v>
      </c>
      <c r="K642" s="395">
        <v>0.208442593729115</v>
      </c>
      <c r="L642" s="395">
        <v>0.14925460658376399</v>
      </c>
      <c r="M642" s="395"/>
      <c r="N642" s="395">
        <v>0.131443401076976</v>
      </c>
      <c r="O642" s="395">
        <v>0.15870322996811201</v>
      </c>
      <c r="P642" s="395">
        <v>0.19795612738728899</v>
      </c>
      <c r="Q642" s="395">
        <v>9.4799337799060496E-2</v>
      </c>
      <c r="R642" s="395"/>
      <c r="S642" s="395">
        <v>0.25775373284722503</v>
      </c>
      <c r="T642" s="395">
        <v>0.12956506683427599</v>
      </c>
      <c r="U642" s="395">
        <v>0.10486475373052399</v>
      </c>
      <c r="V642" s="395">
        <v>0.16092033205623499</v>
      </c>
      <c r="W642" s="395">
        <v>0.124544006572005</v>
      </c>
      <c r="X642" s="395">
        <v>0.14403300160323901</v>
      </c>
      <c r="Y642" s="395">
        <v>0.125897728639734</v>
      </c>
      <c r="Z642" s="395">
        <v>0.158573403458974</v>
      </c>
      <c r="AA642" s="395">
        <v>8.1878538718650404E-2</v>
      </c>
      <c r="AB642" s="395">
        <v>0.11918969433964501</v>
      </c>
      <c r="AC642" s="395">
        <v>8.7550592718693407E-2</v>
      </c>
      <c r="AD642" s="395">
        <v>0.20829024231020399</v>
      </c>
      <c r="AE642" s="395"/>
      <c r="AF642" s="395">
        <v>0.18053382218891301</v>
      </c>
      <c r="AG642" s="395">
        <v>0.15500572954670699</v>
      </c>
      <c r="AH642" s="395">
        <v>0.17025490291555001</v>
      </c>
      <c r="AI642" s="395">
        <v>0.120934476725348</v>
      </c>
      <c r="AJ642" s="395">
        <v>0.11113143180592901</v>
      </c>
      <c r="AK642" s="395">
        <v>4.5429819320289097E-2</v>
      </c>
      <c r="AL642" s="395"/>
      <c r="AM642" s="395">
        <v>0.14976157339658899</v>
      </c>
      <c r="AN642" s="395">
        <v>0.14792793599611401</v>
      </c>
      <c r="AO642" s="395">
        <v>0.124304667999995</v>
      </c>
      <c r="AP642" s="395"/>
      <c r="AQ642" s="395">
        <v>0.14393837813621099</v>
      </c>
      <c r="AR642" s="395">
        <v>0.120580108750912</v>
      </c>
      <c r="AS642" s="395">
        <v>0.14604999245223199</v>
      </c>
    </row>
    <row r="643" spans="2:45" x14ac:dyDescent="0.25">
      <c r="B643" t="s">
        <v>308</v>
      </c>
      <c r="C643" s="395">
        <v>8.2219185321493596E-2</v>
      </c>
      <c r="D643" s="395">
        <v>7.6193468746333898E-2</v>
      </c>
      <c r="E643" s="395">
        <v>8.9075057788762305E-2</v>
      </c>
      <c r="F643" s="395"/>
      <c r="G643" s="395">
        <v>9.3758881919298501E-2</v>
      </c>
      <c r="H643" s="395">
        <v>5.6841681794041199E-2</v>
      </c>
      <c r="I643" s="395">
        <v>8.2353994797621302E-2</v>
      </c>
      <c r="J643" s="395">
        <v>7.9737101837750707E-2</v>
      </c>
      <c r="K643" s="395">
        <v>9.7078508347140602E-2</v>
      </c>
      <c r="L643" s="395">
        <v>8.7324890237596806E-2</v>
      </c>
      <c r="M643" s="395"/>
      <c r="N643" s="395">
        <v>8.8015516298411201E-2</v>
      </c>
      <c r="O643" s="395">
        <v>6.82898224902828E-2</v>
      </c>
      <c r="P643" s="395">
        <v>9.4508488671741095E-2</v>
      </c>
      <c r="Q643" s="395">
        <v>7.6737496251562606E-2</v>
      </c>
      <c r="R643" s="395"/>
      <c r="S643" s="395">
        <v>7.0709957304003396E-2</v>
      </c>
      <c r="T643" s="395">
        <v>9.0141540464138997E-2</v>
      </c>
      <c r="U643" s="395">
        <v>8.3358147639936195E-2</v>
      </c>
      <c r="V643" s="395">
        <v>6.3472439911761297E-2</v>
      </c>
      <c r="W643" s="395">
        <v>4.8776421418181497E-2</v>
      </c>
      <c r="X643" s="395">
        <v>8.6873484992239305E-2</v>
      </c>
      <c r="Y643" s="395">
        <v>8.9608492633787104E-2</v>
      </c>
      <c r="Z643" s="395">
        <v>0.123295349116923</v>
      </c>
      <c r="AA643" s="395">
        <v>8.1033654946708597E-2</v>
      </c>
      <c r="AB643" s="395">
        <v>9.5766116518830102E-2</v>
      </c>
      <c r="AC643" s="395">
        <v>6.4342888659566499E-2</v>
      </c>
      <c r="AD643" s="395">
        <v>0.137798765197191</v>
      </c>
      <c r="AE643" s="395"/>
      <c r="AF643" s="395">
        <v>7.6953121816121794E-2</v>
      </c>
      <c r="AG643" s="395">
        <v>6.4796322086382405E-2</v>
      </c>
      <c r="AH643" s="395">
        <v>9.7429575587193895E-2</v>
      </c>
      <c r="AI643" s="395">
        <v>0.106042250758353</v>
      </c>
      <c r="AJ643" s="395">
        <v>7.9310206101342998E-2</v>
      </c>
      <c r="AK643" s="395">
        <v>7.7132479705898205E-2</v>
      </c>
      <c r="AL643" s="395"/>
      <c r="AM643" s="395">
        <v>7.2090213504706305E-2</v>
      </c>
      <c r="AN643" s="395">
        <v>9.3038643263629997E-2</v>
      </c>
      <c r="AO643" s="395">
        <v>5.5261118532757302E-2</v>
      </c>
      <c r="AP643" s="395"/>
      <c r="AQ643" s="395">
        <v>8.6333130751560197E-2</v>
      </c>
      <c r="AR643" s="395">
        <v>7.2345791795120504E-2</v>
      </c>
      <c r="AS643" s="395">
        <v>5.5492502156258297E-2</v>
      </c>
    </row>
    <row r="644" spans="2:45" x14ac:dyDescent="0.25">
      <c r="B644" t="s">
        <v>309</v>
      </c>
      <c r="C644" s="395">
        <v>8.8981828348361394E-2</v>
      </c>
      <c r="D644" s="395">
        <v>9.4741356876909197E-2</v>
      </c>
      <c r="E644" s="395">
        <v>8.2254284110277104E-2</v>
      </c>
      <c r="F644" s="395"/>
      <c r="G644" s="395">
        <v>9.3722632434299596E-2</v>
      </c>
      <c r="H644" s="395">
        <v>8.6137667964989797E-2</v>
      </c>
      <c r="I644" s="395">
        <v>0.120859725680194</v>
      </c>
      <c r="J644" s="395">
        <v>6.7301424155366801E-2</v>
      </c>
      <c r="K644" s="395">
        <v>9.8190916028154301E-2</v>
      </c>
      <c r="L644" s="395">
        <v>7.3783347221052994E-2</v>
      </c>
      <c r="M644" s="395"/>
      <c r="N644" s="395">
        <v>0.118739005144399</v>
      </c>
      <c r="O644" s="395">
        <v>7.8995797945110496E-2</v>
      </c>
      <c r="P644" s="395">
        <v>5.9224971427866799E-2</v>
      </c>
      <c r="Q644" s="395">
        <v>9.4815955861577705E-2</v>
      </c>
      <c r="R644" s="395"/>
      <c r="S644" s="395">
        <v>7.5271543437853097E-2</v>
      </c>
      <c r="T644" s="395">
        <v>8.4189524135667604E-2</v>
      </c>
      <c r="U644" s="395">
        <v>0.106836181001741</v>
      </c>
      <c r="V644" s="395">
        <v>0.15490495993542699</v>
      </c>
      <c r="W644" s="395">
        <v>7.6102587373231695E-2</v>
      </c>
      <c r="X644" s="395">
        <v>0.116530721360946</v>
      </c>
      <c r="Y644" s="395">
        <v>7.3770392226230205E-2</v>
      </c>
      <c r="Z644" s="395">
        <v>2.67933390713847E-2</v>
      </c>
      <c r="AA644" s="395">
        <v>8.10860599186599E-2</v>
      </c>
      <c r="AB644" s="395">
        <v>7.3375403583346294E-2</v>
      </c>
      <c r="AC644" s="395">
        <v>6.7269653632286999E-2</v>
      </c>
      <c r="AD644" s="395">
        <v>0.112168439318684</v>
      </c>
      <c r="AE644" s="395"/>
      <c r="AF644" s="395">
        <v>6.5899021062826094E-2</v>
      </c>
      <c r="AG644" s="395">
        <v>0.100566656921738</v>
      </c>
      <c r="AH644" s="395">
        <v>7.9456548948154404E-2</v>
      </c>
      <c r="AI644" s="395">
        <v>8.7087786431830003E-2</v>
      </c>
      <c r="AJ644" s="395">
        <v>0.113312433845196</v>
      </c>
      <c r="AK644" s="395">
        <v>9.6724808474143803E-2</v>
      </c>
      <c r="AL644" s="395"/>
      <c r="AM644" s="395">
        <v>8.74068454291482E-2</v>
      </c>
      <c r="AN644" s="395">
        <v>8.8793237082056206E-2</v>
      </c>
      <c r="AO644" s="395">
        <v>7.9302733948383802E-2</v>
      </c>
      <c r="AP644" s="395"/>
      <c r="AQ644" s="395">
        <v>9.2075982149300004E-2</v>
      </c>
      <c r="AR644" s="395">
        <v>0.102851032100572</v>
      </c>
      <c r="AS644" s="395">
        <v>5.3026937124084898E-2</v>
      </c>
    </row>
    <row r="645" spans="2:45" x14ac:dyDescent="0.25">
      <c r="B645" t="s">
        <v>312</v>
      </c>
      <c r="C645" s="395">
        <v>0.15709167851241601</v>
      </c>
      <c r="D645" s="395">
        <v>0.155055128078155</v>
      </c>
      <c r="E645" s="395">
        <v>0.15885271331047901</v>
      </c>
      <c r="F645" s="395"/>
      <c r="G645" s="395">
        <v>0.13070322924323299</v>
      </c>
      <c r="H645" s="395">
        <v>0.174619376240881</v>
      </c>
      <c r="I645" s="395">
        <v>0.14179868882842001</v>
      </c>
      <c r="J645" s="395">
        <v>0.204537971174866</v>
      </c>
      <c r="K645" s="395">
        <v>0.189501005467616</v>
      </c>
      <c r="L645" s="395">
        <v>0.112748251597137</v>
      </c>
      <c r="M645" s="395"/>
      <c r="N645" s="395">
        <v>0.125717033463979</v>
      </c>
      <c r="O645" s="395">
        <v>0.14738094067663901</v>
      </c>
      <c r="P645" s="395">
        <v>0.17347649357574499</v>
      </c>
      <c r="Q645" s="395">
        <v>0.18904248887296299</v>
      </c>
      <c r="R645" s="395"/>
      <c r="S645" s="395">
        <v>0.103241970629178</v>
      </c>
      <c r="T645" s="395">
        <v>0.1232355951474</v>
      </c>
      <c r="U645" s="395">
        <v>0.105151116530132</v>
      </c>
      <c r="V645" s="395">
        <v>0.20495477478945501</v>
      </c>
      <c r="W645" s="395">
        <v>0.16872655802282299</v>
      </c>
      <c r="X645" s="395">
        <v>0.183560276054582</v>
      </c>
      <c r="Y645" s="395">
        <v>0.13418169574952299</v>
      </c>
      <c r="Z645" s="395">
        <v>0.17155629349461499</v>
      </c>
      <c r="AA645" s="395">
        <v>0.243454539791612</v>
      </c>
      <c r="AB645" s="395">
        <v>0.17685587769316599</v>
      </c>
      <c r="AC645" s="395">
        <v>7.6118767884974098E-2</v>
      </c>
      <c r="AD645" s="395">
        <v>0.25327494559930303</v>
      </c>
      <c r="AE645" s="395"/>
      <c r="AF645" s="395">
        <v>0.11249028093216</v>
      </c>
      <c r="AG645" s="395">
        <v>0.19299234645282201</v>
      </c>
      <c r="AH645" s="395">
        <v>0.201039299931524</v>
      </c>
      <c r="AI645" s="395">
        <v>0.15194698182088701</v>
      </c>
      <c r="AJ645" s="395">
        <v>0.11642437597619799</v>
      </c>
      <c r="AK645" s="395">
        <v>0.11947645434552</v>
      </c>
      <c r="AL645" s="395"/>
      <c r="AM645" s="395">
        <v>0.171491403293794</v>
      </c>
      <c r="AN645" s="395">
        <v>0.128634253190343</v>
      </c>
      <c r="AO645" s="395">
        <v>0.22035847079004001</v>
      </c>
      <c r="AP645" s="395"/>
      <c r="AQ645" s="395">
        <v>0.15465750876213399</v>
      </c>
      <c r="AR645" s="395">
        <v>0.15648987318034899</v>
      </c>
      <c r="AS645" s="395">
        <v>0.16654208197776499</v>
      </c>
    </row>
    <row r="646" spans="2:45" x14ac:dyDescent="0.25">
      <c r="B646" t="s">
        <v>313</v>
      </c>
      <c r="C646" s="395">
        <v>0.34009115373443799</v>
      </c>
      <c r="D646" s="395">
        <v>0.29028437240438498</v>
      </c>
      <c r="E646" s="395">
        <v>0.38703826865034202</v>
      </c>
      <c r="F646" s="395"/>
      <c r="G646" s="395">
        <v>0.234514459754251</v>
      </c>
      <c r="H646" s="395">
        <v>0.213437659953577</v>
      </c>
      <c r="I646" s="395">
        <v>0.36450048953540098</v>
      </c>
      <c r="J646" s="395">
        <v>0.349793241884026</v>
      </c>
      <c r="K646" s="395">
        <v>0.34169619163360399</v>
      </c>
      <c r="L646" s="395">
        <v>0.48573233872077798</v>
      </c>
      <c r="M646" s="395"/>
      <c r="N646" s="395">
        <v>0.35537718315334299</v>
      </c>
      <c r="O646" s="395">
        <v>0.40086640752247299</v>
      </c>
      <c r="P646" s="395">
        <v>0.25323527115720801</v>
      </c>
      <c r="Q646" s="395">
        <v>0.33463922802074803</v>
      </c>
      <c r="R646" s="395"/>
      <c r="S646" s="395">
        <v>0.20323891734171901</v>
      </c>
      <c r="T646" s="395">
        <v>0.41463249602302199</v>
      </c>
      <c r="U646" s="395">
        <v>0.35809997202891097</v>
      </c>
      <c r="V646" s="395">
        <v>0.32651389813116499</v>
      </c>
      <c r="W646" s="395">
        <v>0.39840851854584097</v>
      </c>
      <c r="X646" s="395">
        <v>0.32511001730536099</v>
      </c>
      <c r="Y646" s="395">
        <v>0.30588586304398402</v>
      </c>
      <c r="Z646" s="395">
        <v>0.40008429627073899</v>
      </c>
      <c r="AA646" s="395">
        <v>0.32229497347255198</v>
      </c>
      <c r="AB646" s="395">
        <v>0.42616446308762101</v>
      </c>
      <c r="AC646" s="395">
        <v>0.41597601146941399</v>
      </c>
      <c r="AD646" s="395">
        <v>0.251458848802809</v>
      </c>
      <c r="AE646" s="395"/>
      <c r="AF646" s="395">
        <v>0.28461994181170702</v>
      </c>
      <c r="AG646" s="395">
        <v>0.33270382652547298</v>
      </c>
      <c r="AH646" s="395">
        <v>0.26730284592697001</v>
      </c>
      <c r="AI646" s="395">
        <v>0.33865944065426001</v>
      </c>
      <c r="AJ646" s="395">
        <v>0.47950324360149699</v>
      </c>
      <c r="AK646" s="395">
        <v>0.48819905333139102</v>
      </c>
      <c r="AL646" s="395"/>
      <c r="AM646" s="395">
        <v>0.36495231168299203</v>
      </c>
      <c r="AN646" s="395">
        <v>0.32309578848472198</v>
      </c>
      <c r="AO646" s="395">
        <v>0.35549787501333802</v>
      </c>
      <c r="AP646" s="395"/>
      <c r="AQ646" s="395">
        <v>0.37005160103616302</v>
      </c>
      <c r="AR646" s="395">
        <v>0.28139353004479301</v>
      </c>
      <c r="AS646" s="395">
        <v>0.28629532264748497</v>
      </c>
    </row>
    <row r="647" spans="2:45" x14ac:dyDescent="0.25">
      <c r="B647" t="s">
        <v>85</v>
      </c>
      <c r="C647" s="395">
        <v>1.8883148618182698E-2</v>
      </c>
      <c r="D647" s="395">
        <v>1.7052249649991601E-2</v>
      </c>
      <c r="E647" s="395">
        <v>2.0894192198327499E-2</v>
      </c>
      <c r="F647" s="395"/>
      <c r="G647" s="395">
        <v>7.64687920120459E-2</v>
      </c>
      <c r="H647" s="395">
        <v>1.88681567358941E-2</v>
      </c>
      <c r="I647" s="395">
        <v>1.14258020436985E-2</v>
      </c>
      <c r="J647" s="395">
        <v>1.2939874839755601E-2</v>
      </c>
      <c r="K647" s="395">
        <v>0</v>
      </c>
      <c r="L647" s="395">
        <v>3.9645052331366603E-3</v>
      </c>
      <c r="M647" s="395"/>
      <c r="N647" s="395">
        <v>2.00782561061459E-2</v>
      </c>
      <c r="O647" s="395">
        <v>1.28828385626016E-2</v>
      </c>
      <c r="P647" s="395">
        <v>2.0270739596417901E-2</v>
      </c>
      <c r="Q647" s="395">
        <v>2.28977469128521E-2</v>
      </c>
      <c r="R647" s="395"/>
      <c r="S647" s="395">
        <v>1.2614019202645399E-2</v>
      </c>
      <c r="T647" s="395">
        <v>2.0472549301089299E-2</v>
      </c>
      <c r="U647" s="395">
        <v>2.1046239187922301E-2</v>
      </c>
      <c r="V647" s="395">
        <v>9.6397018280735408E-3</v>
      </c>
      <c r="W647" s="395">
        <v>0</v>
      </c>
      <c r="X647" s="395">
        <v>4.1116041092737997E-2</v>
      </c>
      <c r="Y647" s="395">
        <v>3.4528369317154403E-2</v>
      </c>
      <c r="Z647" s="395">
        <v>0</v>
      </c>
      <c r="AA647" s="395">
        <v>1.75182281740878E-2</v>
      </c>
      <c r="AB647" s="395">
        <v>2.8969438369479399E-2</v>
      </c>
      <c r="AC647" s="395">
        <v>2.0267581179892701E-2</v>
      </c>
      <c r="AD647" s="395">
        <v>0</v>
      </c>
      <c r="AE647" s="395"/>
      <c r="AF647" s="395">
        <v>1.3313488800936499E-2</v>
      </c>
      <c r="AG647" s="395">
        <v>1.44699499080213E-2</v>
      </c>
      <c r="AH647" s="395">
        <v>2.6039664152115598E-2</v>
      </c>
      <c r="AI647" s="395">
        <v>2.3999973297105199E-2</v>
      </c>
      <c r="AJ647" s="395">
        <v>2.5404313547687699E-2</v>
      </c>
      <c r="AK647" s="395">
        <v>1.36833236891715E-2</v>
      </c>
      <c r="AL647" s="395"/>
      <c r="AM647" s="395">
        <v>1.1596070871709699E-2</v>
      </c>
      <c r="AN647" s="395">
        <v>1.18477154080198E-2</v>
      </c>
      <c r="AO647" s="395">
        <v>4.0499699440507797E-2</v>
      </c>
      <c r="AP647" s="395"/>
      <c r="AQ647" s="395">
        <v>9.6579793534059804E-3</v>
      </c>
      <c r="AR647" s="395">
        <v>1.90821730932378E-2</v>
      </c>
      <c r="AS647" s="395">
        <v>0</v>
      </c>
    </row>
    <row r="648" spans="2:45" x14ac:dyDescent="0.25">
      <c r="C648" s="395"/>
      <c r="D648" s="395"/>
      <c r="E648" s="395"/>
      <c r="F648" s="395"/>
      <c r="G648" s="395"/>
      <c r="H648" s="395"/>
      <c r="I648" s="395"/>
      <c r="J648" s="395"/>
      <c r="K648" s="395"/>
      <c r="L648" s="395"/>
      <c r="M648" s="395"/>
      <c r="N648" s="395"/>
      <c r="O648" s="395"/>
      <c r="P648" s="395"/>
      <c r="Q648" s="395"/>
      <c r="R648" s="395"/>
      <c r="S648" s="395"/>
      <c r="T648" s="395"/>
      <c r="U648" s="395"/>
      <c r="V648" s="395"/>
      <c r="W648" s="395"/>
      <c r="X648" s="395"/>
      <c r="Y648" s="395"/>
      <c r="Z648" s="395"/>
      <c r="AA648" s="395"/>
      <c r="AB648" s="395"/>
      <c r="AC648" s="395"/>
      <c r="AD648" s="395"/>
      <c r="AE648" s="395"/>
      <c r="AF648" s="395"/>
      <c r="AG648" s="395"/>
      <c r="AH648" s="395"/>
      <c r="AI648" s="395"/>
      <c r="AJ648" s="395"/>
      <c r="AK648" s="395"/>
      <c r="AL648" s="395"/>
      <c r="AM648" s="395"/>
      <c r="AN648" s="395"/>
      <c r="AO648" s="395"/>
      <c r="AP648" s="395"/>
      <c r="AQ648" s="395"/>
      <c r="AR648" s="395"/>
      <c r="AS648" s="395"/>
    </row>
    <row r="649" spans="2:45" x14ac:dyDescent="0.25">
      <c r="B649" s="2" t="s">
        <v>356</v>
      </c>
      <c r="C649" s="395"/>
      <c r="D649" s="395"/>
      <c r="E649" s="395"/>
      <c r="F649" s="395"/>
      <c r="G649" s="395"/>
      <c r="H649" s="395"/>
      <c r="I649" s="395"/>
      <c r="J649" s="395"/>
      <c r="K649" s="395"/>
      <c r="L649" s="395"/>
      <c r="M649" s="395"/>
      <c r="N649" s="395"/>
      <c r="O649" s="395"/>
      <c r="P649" s="395"/>
      <c r="Q649" s="395"/>
      <c r="R649" s="395"/>
      <c r="S649" s="395"/>
      <c r="T649" s="395"/>
      <c r="U649" s="395"/>
      <c r="V649" s="395"/>
      <c r="W649" s="395"/>
      <c r="X649" s="395"/>
      <c r="Y649" s="395"/>
      <c r="Z649" s="395"/>
      <c r="AA649" s="395"/>
      <c r="AB649" s="395"/>
      <c r="AC649" s="395"/>
      <c r="AD649" s="395"/>
      <c r="AE649" s="395"/>
      <c r="AF649" s="395"/>
      <c r="AG649" s="395"/>
      <c r="AH649" s="395"/>
      <c r="AI649" s="395"/>
      <c r="AJ649" s="395"/>
      <c r="AK649" s="395"/>
      <c r="AL649" s="395"/>
      <c r="AM649" s="395"/>
      <c r="AN649" s="395"/>
      <c r="AO649" s="395"/>
      <c r="AP649" s="395"/>
      <c r="AQ649" s="395"/>
      <c r="AR649" s="395"/>
      <c r="AS649" s="395"/>
    </row>
    <row r="650" spans="2:45" x14ac:dyDescent="0.25">
      <c r="B650" s="394" t="s">
        <v>68</v>
      </c>
      <c r="C650" s="395"/>
      <c r="D650" s="395"/>
      <c r="E650" s="395"/>
      <c r="F650" s="395"/>
      <c r="G650" s="395"/>
      <c r="H650" s="395"/>
      <c r="I650" s="395"/>
      <c r="J650" s="395"/>
      <c r="K650" s="395"/>
      <c r="L650" s="395"/>
      <c r="M650" s="395"/>
      <c r="N650" s="395"/>
      <c r="O650" s="395"/>
      <c r="P650" s="395"/>
      <c r="Q650" s="395"/>
      <c r="R650" s="395"/>
      <c r="S650" s="395"/>
      <c r="T650" s="395"/>
      <c r="U650" s="395"/>
      <c r="V650" s="395"/>
      <c r="W650" s="395"/>
      <c r="X650" s="395"/>
      <c r="Y650" s="395"/>
      <c r="Z650" s="395"/>
      <c r="AA650" s="395"/>
      <c r="AB650" s="395"/>
      <c r="AC650" s="395"/>
      <c r="AD650" s="395"/>
      <c r="AE650" s="395"/>
      <c r="AF650" s="395"/>
      <c r="AG650" s="395"/>
      <c r="AH650" s="395"/>
      <c r="AI650" s="395"/>
      <c r="AJ650" s="395"/>
      <c r="AK650" s="395"/>
      <c r="AL650" s="395"/>
      <c r="AM650" s="395"/>
      <c r="AN650" s="395"/>
      <c r="AO650" s="395"/>
      <c r="AP650" s="395"/>
      <c r="AQ650" s="395"/>
      <c r="AR650" s="395"/>
      <c r="AS650" s="395"/>
    </row>
    <row r="651" spans="2:45" x14ac:dyDescent="0.25">
      <c r="B651" t="s">
        <v>349</v>
      </c>
      <c r="C651" s="395">
        <v>5.1668825605779298E-3</v>
      </c>
      <c r="D651" s="395">
        <v>8.6470234853346702E-3</v>
      </c>
      <c r="E651" s="395">
        <v>1.8296956132909099E-3</v>
      </c>
      <c r="F651" s="395"/>
      <c r="G651" s="395">
        <v>0</v>
      </c>
      <c r="H651" s="395">
        <v>2.2680294453543401E-2</v>
      </c>
      <c r="I651" s="395">
        <v>7.4623265332407797E-3</v>
      </c>
      <c r="J651" s="395">
        <v>0</v>
      </c>
      <c r="K651" s="395">
        <v>0</v>
      </c>
      <c r="L651" s="395">
        <v>0</v>
      </c>
      <c r="M651" s="395"/>
      <c r="N651" s="395">
        <v>1.19631097420338E-2</v>
      </c>
      <c r="O651" s="395">
        <v>3.5570571769359899E-3</v>
      </c>
      <c r="P651" s="395">
        <v>0</v>
      </c>
      <c r="Q651" s="395">
        <v>4.1348305857702803E-3</v>
      </c>
      <c r="R651" s="395"/>
      <c r="S651" s="395">
        <v>1.3922355045336701E-2</v>
      </c>
      <c r="T651" s="395">
        <v>1.62606253036215E-2</v>
      </c>
      <c r="U651" s="395">
        <v>0</v>
      </c>
      <c r="V651" s="395">
        <v>0</v>
      </c>
      <c r="W651" s="395">
        <v>1.460898197542E-2</v>
      </c>
      <c r="X651" s="395">
        <v>0</v>
      </c>
      <c r="Y651" s="395">
        <v>0</v>
      </c>
      <c r="Z651" s="395">
        <v>0</v>
      </c>
      <c r="AA651" s="395">
        <v>0</v>
      </c>
      <c r="AB651" s="395">
        <v>0</v>
      </c>
      <c r="AC651" s="395">
        <v>0</v>
      </c>
      <c r="AD651" s="395">
        <v>0</v>
      </c>
      <c r="AE651" s="395"/>
      <c r="AF651" s="395">
        <v>1.12717815079308E-2</v>
      </c>
      <c r="AG651" s="395">
        <v>3.1767094509870301E-3</v>
      </c>
      <c r="AH651" s="395">
        <v>1.31603072380719E-2</v>
      </c>
      <c r="AI651" s="395">
        <v>0</v>
      </c>
      <c r="AJ651" s="395">
        <v>0</v>
      </c>
      <c r="AK651" s="395">
        <v>0</v>
      </c>
      <c r="AL651" s="395"/>
      <c r="AM651" s="395">
        <v>4.3864489833491602E-3</v>
      </c>
      <c r="AN651" s="395">
        <v>7.8960248844349608E-3</v>
      </c>
      <c r="AO651" s="395">
        <v>0</v>
      </c>
      <c r="AP651" s="395"/>
      <c r="AQ651" s="395">
        <v>9.1551756037076496E-3</v>
      </c>
      <c r="AR651" s="395">
        <v>3.82449855062036E-3</v>
      </c>
      <c r="AS651" s="395">
        <v>2.8447969063882601E-2</v>
      </c>
    </row>
    <row r="652" spans="2:45" x14ac:dyDescent="0.25">
      <c r="B652" t="s">
        <v>350</v>
      </c>
      <c r="C652" s="395">
        <v>3.4970125774863199E-2</v>
      </c>
      <c r="D652" s="395">
        <v>5.3185573362605001E-2</v>
      </c>
      <c r="E652" s="395">
        <v>1.7596610267986899E-2</v>
      </c>
      <c r="F652" s="395"/>
      <c r="G652" s="395">
        <v>7.9369686673316703E-2</v>
      </c>
      <c r="H652" s="395">
        <v>9.0930749236499603E-2</v>
      </c>
      <c r="I652" s="395">
        <v>3.5882562395856202E-2</v>
      </c>
      <c r="J652" s="395">
        <v>0</v>
      </c>
      <c r="K652" s="395">
        <v>7.9111764111796396E-3</v>
      </c>
      <c r="L652" s="395">
        <v>4.9981344606562002E-3</v>
      </c>
      <c r="M652" s="395"/>
      <c r="N652" s="395">
        <v>5.4920940397850497E-2</v>
      </c>
      <c r="O652" s="395">
        <v>2.6756381827005401E-2</v>
      </c>
      <c r="P652" s="395">
        <v>3.67971225536552E-2</v>
      </c>
      <c r="Q652" s="395">
        <v>2.0973291870487201E-2</v>
      </c>
      <c r="R652" s="395"/>
      <c r="S652" s="395">
        <v>0.104585557897416</v>
      </c>
      <c r="T652" s="395">
        <v>1.3460470058595001E-2</v>
      </c>
      <c r="U652" s="395">
        <v>3.1438334176298398E-2</v>
      </c>
      <c r="V652" s="395">
        <v>1.9566561058960801E-2</v>
      </c>
      <c r="W652" s="395">
        <v>2.5908304447216899E-2</v>
      </c>
      <c r="X652" s="395">
        <v>4.8469577583880201E-2</v>
      </c>
      <c r="Y652" s="395">
        <v>1.2084215089962901E-2</v>
      </c>
      <c r="Z652" s="395">
        <v>0</v>
      </c>
      <c r="AA652" s="395">
        <v>4.3046971387615401E-2</v>
      </c>
      <c r="AB652" s="395">
        <v>0</v>
      </c>
      <c r="AC652" s="395">
        <v>4.7191170557283599E-2</v>
      </c>
      <c r="AD652" s="395">
        <v>0</v>
      </c>
      <c r="AE652" s="395"/>
      <c r="AF652" s="395">
        <v>6.6639672072777406E-2</v>
      </c>
      <c r="AG652" s="395">
        <v>3.2743653160901297E-2</v>
      </c>
      <c r="AH652" s="395">
        <v>2.6515949116025301E-2</v>
      </c>
      <c r="AI652" s="395">
        <v>2.5864388771385399E-2</v>
      </c>
      <c r="AJ652" s="395">
        <v>0</v>
      </c>
      <c r="AK652" s="395">
        <v>5.0251781389557999E-2</v>
      </c>
      <c r="AL652" s="395"/>
      <c r="AM652" s="395">
        <v>3.3630034176975798E-2</v>
      </c>
      <c r="AN652" s="395">
        <v>4.0788053300460099E-2</v>
      </c>
      <c r="AO652" s="395">
        <v>8.0643473330009301E-3</v>
      </c>
      <c r="AP652" s="395"/>
      <c r="AQ652" s="395">
        <v>3.0121056355571701E-2</v>
      </c>
      <c r="AR652" s="395">
        <v>6.2434265394159999E-2</v>
      </c>
      <c r="AS652" s="395">
        <v>0</v>
      </c>
    </row>
    <row r="653" spans="2:45" x14ac:dyDescent="0.25">
      <c r="B653" t="s">
        <v>351</v>
      </c>
      <c r="C653" s="395">
        <v>3.6963331247196002E-2</v>
      </c>
      <c r="D653" s="395">
        <v>4.6718634076015397E-2</v>
      </c>
      <c r="E653" s="395">
        <v>2.7874484132426599E-2</v>
      </c>
      <c r="F653" s="395"/>
      <c r="G653" s="395">
        <v>5.2534791438475198E-2</v>
      </c>
      <c r="H653" s="395">
        <v>6.01827130609974E-2</v>
      </c>
      <c r="I653" s="395">
        <v>4.2578220034116397E-2</v>
      </c>
      <c r="J653" s="395">
        <v>3.35981808490739E-2</v>
      </c>
      <c r="K653" s="395">
        <v>0</v>
      </c>
      <c r="L653" s="395">
        <v>3.04164025070972E-2</v>
      </c>
      <c r="M653" s="395"/>
      <c r="N653" s="395">
        <v>3.274337646541E-2</v>
      </c>
      <c r="O653" s="395">
        <v>2.52801490947012E-2</v>
      </c>
      <c r="P653" s="395">
        <v>7.39241101679282E-2</v>
      </c>
      <c r="Q653" s="395">
        <v>2.1797981100417502E-2</v>
      </c>
      <c r="R653" s="395"/>
      <c r="S653" s="395">
        <v>6.9907277434930706E-2</v>
      </c>
      <c r="T653" s="395">
        <v>2.2310372989600501E-2</v>
      </c>
      <c r="U653" s="395">
        <v>4.8577023021566197E-2</v>
      </c>
      <c r="V653" s="395">
        <v>9.5175639612988701E-3</v>
      </c>
      <c r="W653" s="395">
        <v>2.5838533270303499E-2</v>
      </c>
      <c r="X653" s="395">
        <v>4.1013441615776601E-2</v>
      </c>
      <c r="Y653" s="395">
        <v>4.8362535845745798E-2</v>
      </c>
      <c r="Z653" s="395">
        <v>7.6805285201786103E-2</v>
      </c>
      <c r="AA653" s="395">
        <v>3.3915589984189899E-2</v>
      </c>
      <c r="AB653" s="395">
        <v>1.09782971326673E-2</v>
      </c>
      <c r="AC653" s="395">
        <v>4.5700037514398897E-2</v>
      </c>
      <c r="AD653" s="395">
        <v>0</v>
      </c>
      <c r="AE653" s="395"/>
      <c r="AF653" s="395">
        <v>6.6371038306018995E-2</v>
      </c>
      <c r="AG653" s="395">
        <v>2.4857972430084401E-2</v>
      </c>
      <c r="AH653" s="395">
        <v>1.8523572254982499E-2</v>
      </c>
      <c r="AI653" s="395">
        <v>3.29456446390647E-2</v>
      </c>
      <c r="AJ653" s="395">
        <v>2.7524769562491998E-2</v>
      </c>
      <c r="AK653" s="395">
        <v>6.8933357006830703E-2</v>
      </c>
      <c r="AL653" s="395"/>
      <c r="AM653" s="395">
        <v>2.99419369802238E-2</v>
      </c>
      <c r="AN653" s="395">
        <v>4.86597915473393E-2</v>
      </c>
      <c r="AO653" s="395">
        <v>1.8514311542348699E-2</v>
      </c>
      <c r="AP653" s="395"/>
      <c r="AQ653" s="395">
        <v>4.0772008558903401E-2</v>
      </c>
      <c r="AR653" s="395">
        <v>5.1308313318200002E-2</v>
      </c>
      <c r="AS653" s="395">
        <v>3.3469413426026703E-2</v>
      </c>
    </row>
    <row r="654" spans="2:45" x14ac:dyDescent="0.25">
      <c r="B654" t="s">
        <v>352</v>
      </c>
      <c r="C654" s="395">
        <v>5.5286963396220599E-2</v>
      </c>
      <c r="D654" s="395">
        <v>6.5802526095718905E-2</v>
      </c>
      <c r="E654" s="395">
        <v>4.5672348020291E-2</v>
      </c>
      <c r="F654" s="395"/>
      <c r="G654" s="395">
        <v>9.1876780260150406E-2</v>
      </c>
      <c r="H654" s="395">
        <v>5.8475175975717497E-2</v>
      </c>
      <c r="I654" s="395">
        <v>7.5783364319663898E-2</v>
      </c>
      <c r="J654" s="395">
        <v>3.4519898140193898E-2</v>
      </c>
      <c r="K654" s="395">
        <v>5.9974376033167798E-2</v>
      </c>
      <c r="L654" s="395">
        <v>2.5391588357973598E-2</v>
      </c>
      <c r="M654" s="395"/>
      <c r="N654" s="395">
        <v>6.4647610136009503E-2</v>
      </c>
      <c r="O654" s="395">
        <v>4.1860018056607301E-2</v>
      </c>
      <c r="P654" s="395">
        <v>8.9047119694831797E-2</v>
      </c>
      <c r="Q654" s="395">
        <v>3.04166233023834E-2</v>
      </c>
      <c r="R654" s="395"/>
      <c r="S654" s="395">
        <v>8.0908890797078206E-2</v>
      </c>
      <c r="T654" s="395">
        <v>4.9286761939130501E-2</v>
      </c>
      <c r="U654" s="395">
        <v>4.2638281255687402E-2</v>
      </c>
      <c r="V654" s="395">
        <v>3.0833646700570601E-2</v>
      </c>
      <c r="W654" s="395">
        <v>6.0037642595922897E-2</v>
      </c>
      <c r="X654" s="395">
        <v>3.7051105536836597E-2</v>
      </c>
      <c r="Y654" s="395">
        <v>8.4494882915227096E-2</v>
      </c>
      <c r="Z654" s="395">
        <v>7.5770989385189794E-2</v>
      </c>
      <c r="AA654" s="395">
        <v>5.5533789753725499E-2</v>
      </c>
      <c r="AB654" s="395">
        <v>5.1683103938277498E-2</v>
      </c>
      <c r="AC654" s="395">
        <v>6.5761352565792006E-2</v>
      </c>
      <c r="AD654" s="395">
        <v>0</v>
      </c>
      <c r="AE654" s="395"/>
      <c r="AF654" s="395">
        <v>6.8065728357131705E-2</v>
      </c>
      <c r="AG654" s="395">
        <v>6.6594381711094094E-2</v>
      </c>
      <c r="AH654" s="395">
        <v>8.6630547946488598E-2</v>
      </c>
      <c r="AI654" s="395">
        <v>3.1148498759310899E-2</v>
      </c>
      <c r="AJ654" s="395">
        <v>2.07105390502236E-2</v>
      </c>
      <c r="AK654" s="395">
        <v>2.0084461368598899E-2</v>
      </c>
      <c r="AL654" s="395"/>
      <c r="AM654" s="395">
        <v>5.1765615993089799E-2</v>
      </c>
      <c r="AN654" s="395">
        <v>5.89152066002381E-2</v>
      </c>
      <c r="AO654" s="395">
        <v>4.4409603280635403E-2</v>
      </c>
      <c r="AP654" s="395"/>
      <c r="AQ654" s="395">
        <v>4.53113851858261E-2</v>
      </c>
      <c r="AR654" s="395">
        <v>7.9927946778317799E-2</v>
      </c>
      <c r="AS654" s="395">
        <v>0.10991718718275301</v>
      </c>
    </row>
    <row r="655" spans="2:45" x14ac:dyDescent="0.25">
      <c r="B655" t="s">
        <v>353</v>
      </c>
      <c r="C655" s="395">
        <v>9.5606245588532202E-2</v>
      </c>
      <c r="D655" s="395">
        <v>0.11114646518308</v>
      </c>
      <c r="E655" s="395">
        <v>8.1561804133852597E-2</v>
      </c>
      <c r="F655" s="395"/>
      <c r="G655" s="395">
        <v>7.9927475769144496E-2</v>
      </c>
      <c r="H655" s="395">
        <v>7.4149013175483697E-2</v>
      </c>
      <c r="I655" s="395">
        <v>4.83639866453116E-2</v>
      </c>
      <c r="J655" s="395">
        <v>0.111628323806488</v>
      </c>
      <c r="K655" s="395">
        <v>9.2658663872378699E-2</v>
      </c>
      <c r="L655" s="395">
        <v>0.15077989310769799</v>
      </c>
      <c r="M655" s="395"/>
      <c r="N655" s="395">
        <v>9.3079204764478896E-2</v>
      </c>
      <c r="O655" s="395">
        <v>7.2535948726270894E-2</v>
      </c>
      <c r="P655" s="395">
        <v>9.9880744924353601E-2</v>
      </c>
      <c r="Q655" s="395">
        <v>0.11999912740190199</v>
      </c>
      <c r="R655" s="395"/>
      <c r="S655" s="395">
        <v>0.13146897288992401</v>
      </c>
      <c r="T655" s="395">
        <v>8.7467493514839595E-2</v>
      </c>
      <c r="U655" s="395">
        <v>8.6273386892187207E-2</v>
      </c>
      <c r="V655" s="395">
        <v>0.11505573440258</v>
      </c>
      <c r="W655" s="395">
        <v>9.8382369372857201E-2</v>
      </c>
      <c r="X655" s="395">
        <v>8.0843256637137303E-2</v>
      </c>
      <c r="Y655" s="395">
        <v>9.9418415609940899E-2</v>
      </c>
      <c r="Z655" s="395">
        <v>7.5650816136150004E-2</v>
      </c>
      <c r="AA655" s="395">
        <v>9.2076628373365096E-2</v>
      </c>
      <c r="AB655" s="395">
        <v>7.4482965651261696E-2</v>
      </c>
      <c r="AC655" s="395">
        <v>6.4675833086623502E-2</v>
      </c>
      <c r="AD655" s="395">
        <v>0.110077253106221</v>
      </c>
      <c r="AE655" s="395"/>
      <c r="AF655" s="395">
        <v>9.3573750131627401E-2</v>
      </c>
      <c r="AG655" s="395">
        <v>9.5749927006733196E-2</v>
      </c>
      <c r="AH655" s="395">
        <v>0.13038078354978699</v>
      </c>
      <c r="AI655" s="395">
        <v>0.12599404619264301</v>
      </c>
      <c r="AJ655" s="395">
        <v>2.8559121689607999E-2</v>
      </c>
      <c r="AK655" s="395">
        <v>4.5018679516030599E-2</v>
      </c>
      <c r="AL655" s="395"/>
      <c r="AM655" s="395">
        <v>0.108466823491937</v>
      </c>
      <c r="AN655" s="395">
        <v>9.3450320305469403E-2</v>
      </c>
      <c r="AO655" s="395">
        <v>7.1843104112985307E-2</v>
      </c>
      <c r="AP655" s="395"/>
      <c r="AQ655" s="395">
        <v>9.0753091945913703E-2</v>
      </c>
      <c r="AR655" s="395">
        <v>0.106284498400571</v>
      </c>
      <c r="AS655" s="395">
        <v>0.13548572520183999</v>
      </c>
    </row>
    <row r="656" spans="2:45" x14ac:dyDescent="0.25">
      <c r="B656" t="s">
        <v>307</v>
      </c>
      <c r="C656" s="395">
        <v>0.16268476063251699</v>
      </c>
      <c r="D656" s="395">
        <v>0.160784898548575</v>
      </c>
      <c r="E656" s="395">
        <v>0.16268713667468501</v>
      </c>
      <c r="F656" s="395"/>
      <c r="G656" s="395">
        <v>0.121070647877132</v>
      </c>
      <c r="H656" s="395">
        <v>0.149192900038431</v>
      </c>
      <c r="I656" s="395">
        <v>0.14695069006050199</v>
      </c>
      <c r="J656" s="395">
        <v>0.182151773262405</v>
      </c>
      <c r="K656" s="395">
        <v>0.175565973984458</v>
      </c>
      <c r="L656" s="395">
        <v>0.18985593808933901</v>
      </c>
      <c r="M656" s="395"/>
      <c r="N656" s="395">
        <v>0.157626146635715</v>
      </c>
      <c r="O656" s="395">
        <v>0.193071437551116</v>
      </c>
      <c r="P656" s="395">
        <v>0.18013518038113599</v>
      </c>
      <c r="Q656" s="395">
        <v>0.119828161506369</v>
      </c>
      <c r="R656" s="395"/>
      <c r="S656" s="395">
        <v>0.189167254453284</v>
      </c>
      <c r="T656" s="395">
        <v>0.14532365328961999</v>
      </c>
      <c r="U656" s="395">
        <v>0.193322178604556</v>
      </c>
      <c r="V656" s="395">
        <v>0.14891929213296101</v>
      </c>
      <c r="W656" s="395">
        <v>0.169355291001858</v>
      </c>
      <c r="X656" s="395">
        <v>0.16695042611688601</v>
      </c>
      <c r="Y656" s="395">
        <v>0.15927050713444599</v>
      </c>
      <c r="Z656" s="395">
        <v>7.6248709154686303E-2</v>
      </c>
      <c r="AA656" s="395">
        <v>0.16235387088353601</v>
      </c>
      <c r="AB656" s="395">
        <v>0.14351539060541099</v>
      </c>
      <c r="AC656" s="395">
        <v>0.175848819195635</v>
      </c>
      <c r="AD656" s="395">
        <v>0.20641548616094099</v>
      </c>
      <c r="AE656" s="395"/>
      <c r="AF656" s="395">
        <v>0.14231304703890699</v>
      </c>
      <c r="AG656" s="395">
        <v>0.19807802376661801</v>
      </c>
      <c r="AH656" s="395">
        <v>0.13606942496018401</v>
      </c>
      <c r="AI656" s="395">
        <v>0.18075716861139299</v>
      </c>
      <c r="AJ656" s="395">
        <v>0.131013826398612</v>
      </c>
      <c r="AK656" s="395">
        <v>0.13041456342095101</v>
      </c>
      <c r="AL656" s="395"/>
      <c r="AM656" s="395">
        <v>0.15528972568222499</v>
      </c>
      <c r="AN656" s="395">
        <v>0.18042103935008899</v>
      </c>
      <c r="AO656" s="395">
        <v>0.146261493889523</v>
      </c>
      <c r="AP656" s="395"/>
      <c r="AQ656" s="395">
        <v>0.18429000906420601</v>
      </c>
      <c r="AR656" s="395">
        <v>0.130801457743458</v>
      </c>
      <c r="AS656" s="395">
        <v>0.146873500482368</v>
      </c>
    </row>
    <row r="657" spans="2:45" x14ac:dyDescent="0.25">
      <c r="B657" t="s">
        <v>308</v>
      </c>
      <c r="C657" s="395">
        <v>0.12709516037360699</v>
      </c>
      <c r="D657" s="395">
        <v>0.124470236673486</v>
      </c>
      <c r="E657" s="395">
        <v>0.12692075463857799</v>
      </c>
      <c r="F657" s="395"/>
      <c r="G657" s="395">
        <v>0.17323252189347399</v>
      </c>
      <c r="H657" s="395">
        <v>0.143523162052172</v>
      </c>
      <c r="I657" s="395">
        <v>0.10151096018290499</v>
      </c>
      <c r="J657" s="395">
        <v>0.108483278070587</v>
      </c>
      <c r="K657" s="395">
        <v>0.115346588673695</v>
      </c>
      <c r="L657" s="395">
        <v>0.126352254808035</v>
      </c>
      <c r="M657" s="395"/>
      <c r="N657" s="395">
        <v>0.131305840175618</v>
      </c>
      <c r="O657" s="395">
        <v>0.11881263472435501</v>
      </c>
      <c r="P657" s="395">
        <v>0.116601901827097</v>
      </c>
      <c r="Q657" s="395">
        <v>0.13815377276746199</v>
      </c>
      <c r="R657" s="395"/>
      <c r="S657" s="395">
        <v>0.12509433630660699</v>
      </c>
      <c r="T657" s="395">
        <v>9.33600338082963E-2</v>
      </c>
      <c r="U657" s="395">
        <v>0.20843371880958</v>
      </c>
      <c r="V657" s="395">
        <v>0.12587533415706401</v>
      </c>
      <c r="W657" s="395">
        <v>9.4897755161676395E-2</v>
      </c>
      <c r="X657" s="395">
        <v>0.112518672732634</v>
      </c>
      <c r="Y657" s="395">
        <v>0.101065298449384</v>
      </c>
      <c r="Z657" s="395">
        <v>0.16974283693727299</v>
      </c>
      <c r="AA657" s="395">
        <v>0.150652944507881</v>
      </c>
      <c r="AB657" s="395">
        <v>0.120835895725103</v>
      </c>
      <c r="AC657" s="395">
        <v>0.121203652301693</v>
      </c>
      <c r="AD657" s="395">
        <v>0.14642654621487999</v>
      </c>
      <c r="AE657" s="395"/>
      <c r="AF657" s="395">
        <v>0.120578906474562</v>
      </c>
      <c r="AG657" s="395">
        <v>0.115314816160925</v>
      </c>
      <c r="AH657" s="395">
        <v>0.14069149611519899</v>
      </c>
      <c r="AI657" s="395">
        <v>0.128565699436549</v>
      </c>
      <c r="AJ657" s="395">
        <v>0.16226813488516501</v>
      </c>
      <c r="AK657" s="395">
        <v>0.104684170656747</v>
      </c>
      <c r="AL657" s="395"/>
      <c r="AM657" s="395">
        <v>0.119984337035973</v>
      </c>
      <c r="AN657" s="395">
        <v>0.12647127974811001</v>
      </c>
      <c r="AO657" s="395">
        <v>0.120988534220497</v>
      </c>
      <c r="AP657" s="395"/>
      <c r="AQ657" s="395">
        <v>0.119545855341813</v>
      </c>
      <c r="AR657" s="395">
        <v>0.156816155780826</v>
      </c>
      <c r="AS657" s="395">
        <v>0.110864871740533</v>
      </c>
    </row>
    <row r="658" spans="2:45" x14ac:dyDescent="0.25">
      <c r="B658" t="s">
        <v>309</v>
      </c>
      <c r="C658" s="395">
        <v>0.13453135896295201</v>
      </c>
      <c r="D658" s="395">
        <v>0.114703489773939</v>
      </c>
      <c r="E658" s="395">
        <v>0.15548305356586301</v>
      </c>
      <c r="F658" s="395"/>
      <c r="G658" s="395">
        <v>0.12257186369053701</v>
      </c>
      <c r="H658" s="395">
        <v>0.10666095418699501</v>
      </c>
      <c r="I658" s="395">
        <v>0.14638411817112501</v>
      </c>
      <c r="J658" s="395">
        <v>0.16418215106661299</v>
      </c>
      <c r="K658" s="395">
        <v>0.18507589465771501</v>
      </c>
      <c r="L658" s="395">
        <v>9.8175923016730005E-2</v>
      </c>
      <c r="M658" s="395"/>
      <c r="N658" s="395">
        <v>0.13877591970909101</v>
      </c>
      <c r="O658" s="395">
        <v>0.103628757080899</v>
      </c>
      <c r="P658" s="395">
        <v>0.145742136819527</v>
      </c>
      <c r="Q658" s="395">
        <v>0.150640396065402</v>
      </c>
      <c r="R658" s="395"/>
      <c r="S658" s="395">
        <v>6.6128803287929305E-2</v>
      </c>
      <c r="T658" s="395">
        <v>0.203105808788582</v>
      </c>
      <c r="U658" s="395">
        <v>8.52415111908396E-2</v>
      </c>
      <c r="V658" s="395">
        <v>0.16861168501533699</v>
      </c>
      <c r="W658" s="395">
        <v>0.12538885240160699</v>
      </c>
      <c r="X658" s="395">
        <v>0.14663606254040101</v>
      </c>
      <c r="Y658" s="395">
        <v>0.11633321731019</v>
      </c>
      <c r="Z658" s="395">
        <v>0.181560460247112</v>
      </c>
      <c r="AA658" s="395">
        <v>0.106232467252682</v>
      </c>
      <c r="AB658" s="395">
        <v>0.17107276627743301</v>
      </c>
      <c r="AC658" s="395">
        <v>0.11025909366567301</v>
      </c>
      <c r="AD658" s="395">
        <v>0.18605333970874</v>
      </c>
      <c r="AE658" s="395"/>
      <c r="AF658" s="395">
        <v>0.11420151104847499</v>
      </c>
      <c r="AG658" s="395">
        <v>0.121384864186266</v>
      </c>
      <c r="AH658" s="395">
        <v>0.142106683339221</v>
      </c>
      <c r="AI658" s="395">
        <v>0.14303808427991799</v>
      </c>
      <c r="AJ658" s="395">
        <v>0.172998888288316</v>
      </c>
      <c r="AK658" s="395">
        <v>0.15070483000509699</v>
      </c>
      <c r="AL658" s="395"/>
      <c r="AM658" s="395">
        <v>0.12772692520533399</v>
      </c>
      <c r="AN658" s="395">
        <v>0.130764506340005</v>
      </c>
      <c r="AO658" s="395">
        <v>0.17475121110752001</v>
      </c>
      <c r="AP658" s="395"/>
      <c r="AQ658" s="395">
        <v>0.16050536140656199</v>
      </c>
      <c r="AR658" s="395">
        <v>0.11314734415857899</v>
      </c>
      <c r="AS658" s="395">
        <v>0.112188034160059</v>
      </c>
    </row>
    <row r="659" spans="2:45" x14ac:dyDescent="0.25">
      <c r="B659" t="s">
        <v>312</v>
      </c>
      <c r="C659" s="395">
        <v>0.169546571825233</v>
      </c>
      <c r="D659" s="395">
        <v>0.13639360480780899</v>
      </c>
      <c r="E659" s="395">
        <v>0.203923788318816</v>
      </c>
      <c r="F659" s="395"/>
      <c r="G659" s="395">
        <v>0.103360933081316</v>
      </c>
      <c r="H659" s="395">
        <v>0.15619536068853199</v>
      </c>
      <c r="I659" s="395">
        <v>0.227105839153707</v>
      </c>
      <c r="J659" s="395">
        <v>0.16929631023977601</v>
      </c>
      <c r="K659" s="395">
        <v>0.17697448736427199</v>
      </c>
      <c r="L659" s="395">
        <v>0.17342291324883399</v>
      </c>
      <c r="M659" s="395"/>
      <c r="N659" s="395">
        <v>0.16523774004445299</v>
      </c>
      <c r="O659" s="395">
        <v>0.194026150488737</v>
      </c>
      <c r="P659" s="395">
        <v>0.13001401996190301</v>
      </c>
      <c r="Q659" s="395">
        <v>0.18617622053253699</v>
      </c>
      <c r="R659" s="395"/>
      <c r="S659" s="395">
        <v>0.126196077019194</v>
      </c>
      <c r="T659" s="395">
        <v>0.18801223171228201</v>
      </c>
      <c r="U659" s="395">
        <v>0.14879283975107599</v>
      </c>
      <c r="V659" s="395">
        <v>0.182401454680854</v>
      </c>
      <c r="W659" s="395">
        <v>0.23985988825601501</v>
      </c>
      <c r="X659" s="395">
        <v>0.13418440903273601</v>
      </c>
      <c r="Y659" s="395">
        <v>0.193853998919684</v>
      </c>
      <c r="Z659" s="395">
        <v>0.121445431797326</v>
      </c>
      <c r="AA659" s="395">
        <v>0.20663051786160599</v>
      </c>
      <c r="AB659" s="395">
        <v>0.15410944346368199</v>
      </c>
      <c r="AC659" s="395">
        <v>0.15628283628019499</v>
      </c>
      <c r="AD659" s="395">
        <v>0.17764091991409101</v>
      </c>
      <c r="AE659" s="395"/>
      <c r="AF659" s="395">
        <v>0.15211877563492801</v>
      </c>
      <c r="AG659" s="395">
        <v>0.17198870939765101</v>
      </c>
      <c r="AH659" s="395">
        <v>0.14734571970862601</v>
      </c>
      <c r="AI659" s="395">
        <v>0.16398075389462299</v>
      </c>
      <c r="AJ659" s="395">
        <v>0.21921603017494601</v>
      </c>
      <c r="AK659" s="395">
        <v>0.19776287303937701</v>
      </c>
      <c r="AL659" s="395"/>
      <c r="AM659" s="395">
        <v>0.20150505414297601</v>
      </c>
      <c r="AN659" s="395">
        <v>0.14081928994840401</v>
      </c>
      <c r="AO659" s="395">
        <v>0.190103365994366</v>
      </c>
      <c r="AP659" s="395"/>
      <c r="AQ659" s="395">
        <v>0.16310717906022201</v>
      </c>
      <c r="AR659" s="395">
        <v>0.167070674325901</v>
      </c>
      <c r="AS659" s="395">
        <v>0.14074656576657199</v>
      </c>
    </row>
    <row r="660" spans="2:45" x14ac:dyDescent="0.25">
      <c r="B660" t="s">
        <v>313</v>
      </c>
      <c r="C660" s="395">
        <v>0.16146626510970699</v>
      </c>
      <c r="D660" s="395">
        <v>0.15999358695218299</v>
      </c>
      <c r="E660" s="395">
        <v>0.161007790914694</v>
      </c>
      <c r="F660" s="395"/>
      <c r="G660" s="395">
        <v>0.119999154714877</v>
      </c>
      <c r="H660" s="395">
        <v>0.113143694127592</v>
      </c>
      <c r="I660" s="395">
        <v>0.14854004580129801</v>
      </c>
      <c r="J660" s="395">
        <v>0.18855200221667001</v>
      </c>
      <c r="K660" s="395">
        <v>0.18649283900313399</v>
      </c>
      <c r="L660" s="395">
        <v>0.20060695240363699</v>
      </c>
      <c r="M660" s="395"/>
      <c r="N660" s="395">
        <v>0.132023578321775</v>
      </c>
      <c r="O660" s="395">
        <v>0.20265304935442199</v>
      </c>
      <c r="P660" s="395">
        <v>0.11164288473511701</v>
      </c>
      <c r="Q660" s="395">
        <v>0.192767871270901</v>
      </c>
      <c r="R660" s="395"/>
      <c r="S660" s="395">
        <v>8.0006455665655299E-2</v>
      </c>
      <c r="T660" s="395">
        <v>0.1514251243959</v>
      </c>
      <c r="U660" s="395">
        <v>0.14537985486511501</v>
      </c>
      <c r="V660" s="395">
        <v>0.19921872789037401</v>
      </c>
      <c r="W660" s="395">
        <v>0.13111339954170301</v>
      </c>
      <c r="X660" s="395">
        <v>0.19131448477628701</v>
      </c>
      <c r="Y660" s="395">
        <v>0.15058855940826499</v>
      </c>
      <c r="Z660" s="395">
        <v>0.22277547114047699</v>
      </c>
      <c r="AA660" s="395">
        <v>0.1495572199954</v>
      </c>
      <c r="AB660" s="395">
        <v>0.254183950444688</v>
      </c>
      <c r="AC660" s="395">
        <v>0.19280962365281301</v>
      </c>
      <c r="AD660" s="395">
        <v>0.173386454895126</v>
      </c>
      <c r="AE660" s="395"/>
      <c r="AF660" s="395">
        <v>0.14022883675623299</v>
      </c>
      <c r="AG660" s="395">
        <v>0.15851065022683999</v>
      </c>
      <c r="AH660" s="395">
        <v>0.13253585161930001</v>
      </c>
      <c r="AI660" s="395">
        <v>0.158600211214808</v>
      </c>
      <c r="AJ660" s="395">
        <v>0.220444426562309</v>
      </c>
      <c r="AK660" s="395">
        <v>0.218461959907638</v>
      </c>
      <c r="AL660" s="395"/>
      <c r="AM660" s="395">
        <v>0.157249261383303</v>
      </c>
      <c r="AN660" s="395">
        <v>0.16109244507531201</v>
      </c>
      <c r="AO660" s="395">
        <v>0.184387949308259</v>
      </c>
      <c r="AP660" s="395"/>
      <c r="AQ660" s="395">
        <v>0.14613258502021401</v>
      </c>
      <c r="AR660" s="395">
        <v>0.11204405605197899</v>
      </c>
      <c r="AS660" s="395">
        <v>0.18200673297596601</v>
      </c>
    </row>
    <row r="661" spans="2:45" x14ac:dyDescent="0.25">
      <c r="B661" t="s">
        <v>85</v>
      </c>
      <c r="C661" s="395">
        <v>1.6682334528594099E-2</v>
      </c>
      <c r="D661" s="395">
        <v>1.81539610412546E-2</v>
      </c>
      <c r="E661" s="395">
        <v>1.5442533719515501E-2</v>
      </c>
      <c r="F661" s="395"/>
      <c r="G661" s="395">
        <v>5.60561446015784E-2</v>
      </c>
      <c r="H661" s="395">
        <v>2.4865983004036099E-2</v>
      </c>
      <c r="I661" s="395">
        <v>1.94378867022728E-2</v>
      </c>
      <c r="J661" s="395">
        <v>7.5880823481936704E-3</v>
      </c>
      <c r="K661" s="395">
        <v>0</v>
      </c>
      <c r="L661" s="395">
        <v>0</v>
      </c>
      <c r="M661" s="395"/>
      <c r="N661" s="395">
        <v>1.7676533607564299E-2</v>
      </c>
      <c r="O661" s="395">
        <v>1.7818415918949702E-2</v>
      </c>
      <c r="P661" s="395">
        <v>1.62147789344512E-2</v>
      </c>
      <c r="Q661" s="395">
        <v>1.51117235963687E-2</v>
      </c>
      <c r="R661" s="395"/>
      <c r="S661" s="395">
        <v>1.2614019202645399E-2</v>
      </c>
      <c r="T661" s="395">
        <v>2.9987424199532701E-2</v>
      </c>
      <c r="U661" s="395">
        <v>9.9028714330949997E-3</v>
      </c>
      <c r="V661" s="395">
        <v>0</v>
      </c>
      <c r="W661" s="395">
        <v>1.460898197542E-2</v>
      </c>
      <c r="X661" s="395">
        <v>4.1018563427425499E-2</v>
      </c>
      <c r="Y661" s="395">
        <v>3.4528369317154403E-2</v>
      </c>
      <c r="Z661" s="395">
        <v>0</v>
      </c>
      <c r="AA661" s="395">
        <v>0</v>
      </c>
      <c r="AB661" s="395">
        <v>1.9138186761477001E-2</v>
      </c>
      <c r="AC661" s="395">
        <v>2.0267581179892701E-2</v>
      </c>
      <c r="AD661" s="395">
        <v>0</v>
      </c>
      <c r="AE661" s="395"/>
      <c r="AF661" s="395">
        <v>2.4636952671409001E-2</v>
      </c>
      <c r="AG661" s="395">
        <v>1.16002925018988E-2</v>
      </c>
      <c r="AH661" s="395">
        <v>2.6039664152115598E-2</v>
      </c>
      <c r="AI661" s="395">
        <v>9.1055042003042892E-3</v>
      </c>
      <c r="AJ661" s="395">
        <v>1.7264263388328999E-2</v>
      </c>
      <c r="AK661" s="395">
        <v>1.36833236891715E-2</v>
      </c>
      <c r="AL661" s="395"/>
      <c r="AM661" s="395">
        <v>1.0053836924613299E-2</v>
      </c>
      <c r="AN661" s="395">
        <v>1.07220429001395E-2</v>
      </c>
      <c r="AO661" s="395">
        <v>4.0676079210866203E-2</v>
      </c>
      <c r="AP661" s="395"/>
      <c r="AQ661" s="395">
        <v>1.0306292457060001E-2</v>
      </c>
      <c r="AR661" s="395">
        <v>1.63407894973885E-2</v>
      </c>
      <c r="AS661" s="395">
        <v>0</v>
      </c>
    </row>
    <row r="662" spans="2:45" x14ac:dyDescent="0.25">
      <c r="C662" s="395"/>
      <c r="D662" s="395"/>
      <c r="E662" s="395"/>
      <c r="F662" s="395"/>
      <c r="G662" s="395"/>
      <c r="H662" s="395"/>
      <c r="I662" s="395"/>
      <c r="J662" s="395"/>
      <c r="K662" s="395"/>
      <c r="L662" s="395"/>
      <c r="M662" s="395"/>
      <c r="N662" s="395"/>
      <c r="O662" s="395"/>
      <c r="P662" s="395"/>
      <c r="Q662" s="395"/>
      <c r="R662" s="395"/>
      <c r="S662" s="395"/>
      <c r="T662" s="395"/>
      <c r="U662" s="395"/>
      <c r="V662" s="395"/>
      <c r="W662" s="395"/>
      <c r="X662" s="395"/>
      <c r="Y662" s="395"/>
      <c r="Z662" s="395"/>
      <c r="AA662" s="395"/>
      <c r="AB662" s="395"/>
      <c r="AC662" s="395"/>
      <c r="AD662" s="395"/>
      <c r="AE662" s="395"/>
      <c r="AF662" s="395"/>
      <c r="AG662" s="395"/>
      <c r="AH662" s="395"/>
      <c r="AI662" s="395"/>
      <c r="AJ662" s="395"/>
      <c r="AK662" s="395"/>
      <c r="AL662" s="395"/>
      <c r="AM662" s="395"/>
      <c r="AN662" s="395"/>
      <c r="AO662" s="395"/>
      <c r="AP662" s="395"/>
      <c r="AQ662" s="395"/>
      <c r="AR662" s="395"/>
      <c r="AS662" s="395"/>
    </row>
    <row r="663" spans="2:45" x14ac:dyDescent="0.25">
      <c r="B663" s="2" t="s">
        <v>360</v>
      </c>
      <c r="C663" s="395"/>
      <c r="D663" s="395"/>
      <c r="E663" s="395"/>
      <c r="F663" s="395"/>
      <c r="G663" s="395"/>
      <c r="H663" s="395"/>
      <c r="I663" s="395"/>
      <c r="J663" s="395"/>
      <c r="K663" s="395"/>
      <c r="L663" s="395"/>
      <c r="M663" s="395"/>
      <c r="N663" s="395"/>
      <c r="O663" s="395"/>
      <c r="P663" s="395"/>
      <c r="Q663" s="395"/>
      <c r="R663" s="395"/>
      <c r="S663" s="395"/>
      <c r="T663" s="395"/>
      <c r="U663" s="395"/>
      <c r="V663" s="395"/>
      <c r="W663" s="395"/>
      <c r="X663" s="395"/>
      <c r="Y663" s="395"/>
      <c r="Z663" s="395"/>
      <c r="AA663" s="395"/>
      <c r="AB663" s="395"/>
      <c r="AC663" s="395"/>
      <c r="AD663" s="395"/>
      <c r="AE663" s="395"/>
      <c r="AF663" s="395"/>
      <c r="AG663" s="395"/>
      <c r="AH663" s="395"/>
      <c r="AI663" s="395"/>
      <c r="AJ663" s="395"/>
      <c r="AK663" s="395"/>
      <c r="AL663" s="395"/>
      <c r="AM663" s="395"/>
      <c r="AN663" s="395"/>
      <c r="AO663" s="395"/>
      <c r="AP663" s="395"/>
      <c r="AQ663" s="395"/>
      <c r="AR663" s="395"/>
      <c r="AS663" s="395"/>
    </row>
    <row r="664" spans="2:45" x14ac:dyDescent="0.25">
      <c r="B664" s="394" t="s">
        <v>68</v>
      </c>
      <c r="C664" s="395"/>
      <c r="D664" s="395"/>
      <c r="E664" s="395"/>
      <c r="F664" s="395"/>
      <c r="G664" s="395"/>
      <c r="H664" s="395"/>
      <c r="I664" s="395"/>
      <c r="J664" s="395"/>
      <c r="K664" s="395"/>
      <c r="L664" s="395"/>
      <c r="M664" s="395"/>
      <c r="N664" s="395"/>
      <c r="O664" s="395"/>
      <c r="P664" s="395"/>
      <c r="Q664" s="395"/>
      <c r="R664" s="395"/>
      <c r="S664" s="395"/>
      <c r="T664" s="395"/>
      <c r="U664" s="395"/>
      <c r="V664" s="395"/>
      <c r="W664" s="395"/>
      <c r="X664" s="395"/>
      <c r="Y664" s="395"/>
      <c r="Z664" s="395"/>
      <c r="AA664" s="395"/>
      <c r="AB664" s="395"/>
      <c r="AC664" s="395"/>
      <c r="AD664" s="395"/>
      <c r="AE664" s="395"/>
      <c r="AF664" s="395"/>
      <c r="AG664" s="395"/>
      <c r="AH664" s="395"/>
      <c r="AI664" s="395"/>
      <c r="AJ664" s="395"/>
      <c r="AK664" s="395"/>
      <c r="AL664" s="395"/>
      <c r="AM664" s="395"/>
      <c r="AN664" s="395"/>
      <c r="AO664" s="395"/>
      <c r="AP664" s="395"/>
      <c r="AQ664" s="395"/>
      <c r="AR664" s="395"/>
      <c r="AS664" s="395"/>
    </row>
    <row r="665" spans="2:45" x14ac:dyDescent="0.25">
      <c r="B665" t="s">
        <v>357</v>
      </c>
      <c r="C665" s="395">
        <v>0.19456228731493799</v>
      </c>
      <c r="D665" s="395">
        <v>0.19508164977595299</v>
      </c>
      <c r="E665" s="395">
        <v>0.19635508192034001</v>
      </c>
      <c r="F665" s="395"/>
      <c r="G665" s="395">
        <v>0.26014493063317301</v>
      </c>
      <c r="H665" s="395">
        <v>0.22759223042847701</v>
      </c>
      <c r="I665" s="395">
        <v>0.25760929583424402</v>
      </c>
      <c r="J665" s="395">
        <v>0.192174229999407</v>
      </c>
      <c r="K665" s="395">
        <v>0.137704597080373</v>
      </c>
      <c r="L665" s="395">
        <v>0.11289332997914001</v>
      </c>
      <c r="M665" s="395"/>
      <c r="N665" s="395">
        <v>0.22683535306894401</v>
      </c>
      <c r="O665" s="395">
        <v>0.15591815840085299</v>
      </c>
      <c r="P665" s="395">
        <v>0.185926046754914</v>
      </c>
      <c r="Q665" s="395">
        <v>0.20689271262959499</v>
      </c>
      <c r="R665" s="395"/>
      <c r="S665" s="395">
        <v>0.25450597118170698</v>
      </c>
      <c r="T665" s="395">
        <v>0.15444165995196199</v>
      </c>
      <c r="U665" s="395">
        <v>0.18826074023639899</v>
      </c>
      <c r="V665" s="395">
        <v>0.19003083396461301</v>
      </c>
      <c r="W665" s="395">
        <v>0.17280070880422299</v>
      </c>
      <c r="X665" s="395">
        <v>0.164035498833348</v>
      </c>
      <c r="Y665" s="395">
        <v>0.140783554747551</v>
      </c>
      <c r="Z665" s="395">
        <v>0.26669719844425899</v>
      </c>
      <c r="AA665" s="395">
        <v>0.236628869645745</v>
      </c>
      <c r="AB665" s="395">
        <v>0.20305259853131799</v>
      </c>
      <c r="AC665" s="395">
        <v>0.20404360632795801</v>
      </c>
      <c r="AD665" s="395">
        <v>0.119455450972664</v>
      </c>
      <c r="AE665" s="395"/>
      <c r="AF665" s="395">
        <v>0.208243005992342</v>
      </c>
      <c r="AG665" s="395">
        <v>0.16999441299204601</v>
      </c>
      <c r="AH665" s="395">
        <v>0.17229711623685101</v>
      </c>
      <c r="AI665" s="395">
        <v>0.18824775981636399</v>
      </c>
      <c r="AJ665" s="395">
        <v>0.239451848930304</v>
      </c>
      <c r="AK665" s="395">
        <v>0.25629873078468002</v>
      </c>
      <c r="AL665" s="395"/>
      <c r="AM665" s="395">
        <v>0.18031464241789899</v>
      </c>
      <c r="AN665" s="395">
        <v>0.20384006709467001</v>
      </c>
      <c r="AO665" s="395">
        <v>0.21669017162322099</v>
      </c>
      <c r="AP665" s="395"/>
      <c r="AQ665" s="395">
        <v>0.154196407217362</v>
      </c>
      <c r="AR665" s="395">
        <v>0.229685962193522</v>
      </c>
      <c r="AS665" s="395">
        <v>0.19608409145141101</v>
      </c>
    </row>
    <row r="666" spans="2:45" x14ac:dyDescent="0.25">
      <c r="B666" t="s">
        <v>358</v>
      </c>
      <c r="C666" s="395">
        <v>0.28323292194532401</v>
      </c>
      <c r="D666" s="395">
        <v>0.27477799539709302</v>
      </c>
      <c r="E666" s="395">
        <v>0.29483705480336603</v>
      </c>
      <c r="F666" s="395"/>
      <c r="G666" s="395">
        <v>0.32251040369795098</v>
      </c>
      <c r="H666" s="395">
        <v>0.38348803189853797</v>
      </c>
      <c r="I666" s="395">
        <v>0.37512796779601199</v>
      </c>
      <c r="J666" s="395">
        <v>0.26893976822203602</v>
      </c>
      <c r="K666" s="395">
        <v>0.224104246851377</v>
      </c>
      <c r="L666" s="395">
        <v>0.151781680473148</v>
      </c>
      <c r="M666" s="395"/>
      <c r="N666" s="395">
        <v>0.25793910518892499</v>
      </c>
      <c r="O666" s="395">
        <v>0.25796128600197399</v>
      </c>
      <c r="P666" s="395">
        <v>0.36773582332020499</v>
      </c>
      <c r="Q666" s="395">
        <v>0.26706658431507002</v>
      </c>
      <c r="R666" s="395"/>
      <c r="S666" s="395">
        <v>0.34727363281762202</v>
      </c>
      <c r="T666" s="395">
        <v>0.25305553557919502</v>
      </c>
      <c r="U666" s="395">
        <v>0.35938749325969599</v>
      </c>
      <c r="V666" s="395">
        <v>0.33372225387038301</v>
      </c>
      <c r="W666" s="395">
        <v>0.286397631459677</v>
      </c>
      <c r="X666" s="395">
        <v>0.26868407739240802</v>
      </c>
      <c r="Y666" s="395">
        <v>0.30328510215668503</v>
      </c>
      <c r="Z666" s="395">
        <v>0.27167534624567102</v>
      </c>
      <c r="AA666" s="395">
        <v>0.230856732228617</v>
      </c>
      <c r="AB666" s="395">
        <v>0.24733213044698299</v>
      </c>
      <c r="AC666" s="395">
        <v>0.212043416955776</v>
      </c>
      <c r="AD666" s="395">
        <v>0.180027011995298</v>
      </c>
      <c r="AE666" s="395"/>
      <c r="AF666" s="395">
        <v>0.35543280202564798</v>
      </c>
      <c r="AG666" s="395">
        <v>0.28093668613260597</v>
      </c>
      <c r="AH666" s="395">
        <v>0.27966249759915401</v>
      </c>
      <c r="AI666" s="395">
        <v>0.22990065670210699</v>
      </c>
      <c r="AJ666" s="395">
        <v>0.23559442639546199</v>
      </c>
      <c r="AK666" s="395">
        <v>0.30985763539698102</v>
      </c>
      <c r="AL666" s="395"/>
      <c r="AM666" s="395">
        <v>0.253294806423987</v>
      </c>
      <c r="AN666" s="395">
        <v>0.30789117291798801</v>
      </c>
      <c r="AO666" s="395">
        <v>0.30074561100264602</v>
      </c>
      <c r="AP666" s="395"/>
      <c r="AQ666" s="395">
        <v>0.32572754084774502</v>
      </c>
      <c r="AR666" s="395">
        <v>0.28965857764971298</v>
      </c>
      <c r="AS666" s="395">
        <v>0.255016742721282</v>
      </c>
    </row>
    <row r="667" spans="2:45" x14ac:dyDescent="0.25">
      <c r="B667" t="s">
        <v>359</v>
      </c>
      <c r="C667" s="395">
        <v>0.49515348803336001</v>
      </c>
      <c r="D667" s="395">
        <v>0.50993869145856896</v>
      </c>
      <c r="E667" s="395">
        <v>0.47653184847983598</v>
      </c>
      <c r="F667" s="395"/>
      <c r="G667" s="395">
        <v>0.35532875175373801</v>
      </c>
      <c r="H667" s="395">
        <v>0.351190493752979</v>
      </c>
      <c r="I667" s="395">
        <v>0.345105083235766</v>
      </c>
      <c r="J667" s="395">
        <v>0.514607371454607</v>
      </c>
      <c r="K667" s="395">
        <v>0.62300833603573502</v>
      </c>
      <c r="L667" s="395">
        <v>0.72620923634635204</v>
      </c>
      <c r="M667" s="395"/>
      <c r="N667" s="395">
        <v>0.49815273691280398</v>
      </c>
      <c r="O667" s="395">
        <v>0.56303993237104799</v>
      </c>
      <c r="P667" s="395">
        <v>0.415757329281157</v>
      </c>
      <c r="Q667" s="395">
        <v>0.48680499096139201</v>
      </c>
      <c r="R667" s="395"/>
      <c r="S667" s="395">
        <v>0.36685563790370102</v>
      </c>
      <c r="T667" s="395">
        <v>0.56395836197428195</v>
      </c>
      <c r="U667" s="395">
        <v>0.42968383729473902</v>
      </c>
      <c r="V667" s="395">
        <v>0.45592986202150398</v>
      </c>
      <c r="W667" s="395">
        <v>0.51026313075048002</v>
      </c>
      <c r="X667" s="395">
        <v>0.53833732204672602</v>
      </c>
      <c r="Y667" s="395">
        <v>0.50792162442836297</v>
      </c>
      <c r="Z667" s="395">
        <v>0.46162745531006899</v>
      </c>
      <c r="AA667" s="395">
        <v>0.52320640596655899</v>
      </c>
      <c r="AB667" s="395">
        <v>0.509723577525097</v>
      </c>
      <c r="AC667" s="395">
        <v>0.53993694033222295</v>
      </c>
      <c r="AD667" s="395">
        <v>0.70051753703203801</v>
      </c>
      <c r="AE667" s="395"/>
      <c r="AF667" s="395">
        <v>0.40331453367724801</v>
      </c>
      <c r="AG667" s="395">
        <v>0.52859916328874801</v>
      </c>
      <c r="AH667" s="395">
        <v>0.50926484565016705</v>
      </c>
      <c r="AI667" s="395">
        <v>0.55736055755610503</v>
      </c>
      <c r="AJ667" s="395">
        <v>0.49721311998442402</v>
      </c>
      <c r="AK667" s="395">
        <v>0.417201703762689</v>
      </c>
      <c r="AL667" s="395"/>
      <c r="AM667" s="395">
        <v>0.55006610503286901</v>
      </c>
      <c r="AN667" s="395">
        <v>0.47780270620064902</v>
      </c>
      <c r="AO667" s="395">
        <v>0.42060385872933698</v>
      </c>
      <c r="AP667" s="395"/>
      <c r="AQ667" s="395">
        <v>0.51025840581624304</v>
      </c>
      <c r="AR667" s="395">
        <v>0.46370552436607798</v>
      </c>
      <c r="AS667" s="395">
        <v>0.47365800834522498</v>
      </c>
    </row>
    <row r="668" spans="2:45" x14ac:dyDescent="0.25">
      <c r="B668" t="s">
        <v>101</v>
      </c>
      <c r="C668" s="395">
        <v>2.7051302706377699E-2</v>
      </c>
      <c r="D668" s="395">
        <v>2.02016633683853E-2</v>
      </c>
      <c r="E668" s="395">
        <v>3.2276014796457801E-2</v>
      </c>
      <c r="F668" s="395"/>
      <c r="G668" s="395">
        <v>6.2015913915138401E-2</v>
      </c>
      <c r="H668" s="395">
        <v>3.77292439200064E-2</v>
      </c>
      <c r="I668" s="395">
        <v>2.2157653133978598E-2</v>
      </c>
      <c r="J668" s="395">
        <v>2.42786303239503E-2</v>
      </c>
      <c r="K668" s="395">
        <v>1.51828200325141E-2</v>
      </c>
      <c r="L668" s="395">
        <v>9.1157532013604395E-3</v>
      </c>
      <c r="M668" s="395"/>
      <c r="N668" s="395">
        <v>1.7072804829327101E-2</v>
      </c>
      <c r="O668" s="395">
        <v>2.3080623226124801E-2</v>
      </c>
      <c r="P668" s="395">
        <v>3.0580800643723399E-2</v>
      </c>
      <c r="Q668" s="395">
        <v>3.9235712093942998E-2</v>
      </c>
      <c r="R668" s="395"/>
      <c r="S668" s="395">
        <v>3.1364758096969599E-2</v>
      </c>
      <c r="T668" s="395">
        <v>2.8544442494561499E-2</v>
      </c>
      <c r="U668" s="395">
        <v>2.2667929209166E-2</v>
      </c>
      <c r="V668" s="395">
        <v>2.0317050143499899E-2</v>
      </c>
      <c r="W668" s="395">
        <v>3.0538528985620698E-2</v>
      </c>
      <c r="X668" s="395">
        <v>2.89431017275181E-2</v>
      </c>
      <c r="Y668" s="395">
        <v>4.8009718667400898E-2</v>
      </c>
      <c r="Z668" s="395">
        <v>0</v>
      </c>
      <c r="AA668" s="395">
        <v>9.3079921590792404E-3</v>
      </c>
      <c r="AB668" s="395">
        <v>3.9891693496602397E-2</v>
      </c>
      <c r="AC668" s="395">
        <v>4.3976036384042697E-2</v>
      </c>
      <c r="AD668" s="395">
        <v>0</v>
      </c>
      <c r="AE668" s="395"/>
      <c r="AF668" s="395">
        <v>3.3009658304762303E-2</v>
      </c>
      <c r="AG668" s="395">
        <v>2.04697375865996E-2</v>
      </c>
      <c r="AH668" s="395">
        <v>3.8775540513828997E-2</v>
      </c>
      <c r="AI668" s="395">
        <v>2.44910259254239E-2</v>
      </c>
      <c r="AJ668" s="395">
        <v>2.7740604689810201E-2</v>
      </c>
      <c r="AK668" s="395">
        <v>1.6641930055649401E-2</v>
      </c>
      <c r="AL668" s="395"/>
      <c r="AM668" s="395">
        <v>1.6324446125244901E-2</v>
      </c>
      <c r="AN668" s="395">
        <v>1.04660537866929E-2</v>
      </c>
      <c r="AO668" s="395">
        <v>6.1960358644795703E-2</v>
      </c>
      <c r="AP668" s="395"/>
      <c r="AQ668" s="395">
        <v>9.8176461186492096E-3</v>
      </c>
      <c r="AR668" s="395">
        <v>1.6949935790686699E-2</v>
      </c>
      <c r="AS668" s="395">
        <v>7.5241157482082502E-2</v>
      </c>
    </row>
    <row r="669" spans="2:45" x14ac:dyDescent="0.25">
      <c r="C669" s="395"/>
      <c r="D669" s="395"/>
      <c r="E669" s="395"/>
      <c r="F669" s="395"/>
      <c r="G669" s="395"/>
      <c r="H669" s="395"/>
      <c r="I669" s="395"/>
      <c r="J669" s="395"/>
      <c r="K669" s="395"/>
      <c r="L669" s="395"/>
      <c r="M669" s="395"/>
      <c r="N669" s="395"/>
      <c r="O669" s="395"/>
      <c r="P669" s="395"/>
      <c r="Q669" s="395"/>
      <c r="R669" s="395"/>
      <c r="S669" s="395"/>
      <c r="T669" s="395"/>
      <c r="U669" s="395"/>
      <c r="V669" s="395"/>
      <c r="W669" s="395"/>
      <c r="X669" s="395"/>
      <c r="Y669" s="395"/>
      <c r="Z669" s="395"/>
      <c r="AA669" s="395"/>
      <c r="AB669" s="395"/>
      <c r="AC669" s="395"/>
      <c r="AD669" s="395"/>
      <c r="AE669" s="395"/>
      <c r="AF669" s="395"/>
      <c r="AG669" s="395"/>
      <c r="AH669" s="395"/>
      <c r="AI669" s="395"/>
      <c r="AJ669" s="395"/>
      <c r="AK669" s="395"/>
      <c r="AL669" s="395"/>
      <c r="AM669" s="395"/>
      <c r="AN669" s="395"/>
      <c r="AO669" s="395"/>
      <c r="AP669" s="395"/>
      <c r="AQ669" s="395"/>
      <c r="AR669" s="395"/>
      <c r="AS669" s="395"/>
    </row>
    <row r="670" spans="2:45" x14ac:dyDescent="0.25">
      <c r="B670" s="2" t="s">
        <v>361</v>
      </c>
      <c r="C670" s="395"/>
      <c r="D670" s="395"/>
      <c r="E670" s="395"/>
      <c r="F670" s="395"/>
      <c r="G670" s="395"/>
      <c r="H670" s="395"/>
      <c r="I670" s="395"/>
      <c r="J670" s="395"/>
      <c r="K670" s="395"/>
      <c r="L670" s="395"/>
      <c r="M670" s="395"/>
      <c r="N670" s="395"/>
      <c r="O670" s="395"/>
      <c r="P670" s="395"/>
      <c r="Q670" s="395"/>
      <c r="R670" s="395"/>
      <c r="S670" s="395"/>
      <c r="T670" s="395"/>
      <c r="U670" s="395"/>
      <c r="V670" s="395"/>
      <c r="W670" s="395"/>
      <c r="X670" s="395"/>
      <c r="Y670" s="395"/>
      <c r="Z670" s="395"/>
      <c r="AA670" s="395"/>
      <c r="AB670" s="395"/>
      <c r="AC670" s="395"/>
      <c r="AD670" s="395"/>
      <c r="AE670" s="395"/>
      <c r="AF670" s="395"/>
      <c r="AG670" s="395"/>
      <c r="AH670" s="395"/>
      <c r="AI670" s="395"/>
      <c r="AJ670" s="395"/>
      <c r="AK670" s="395"/>
      <c r="AL670" s="395"/>
      <c r="AM670" s="395"/>
      <c r="AN670" s="395"/>
      <c r="AO670" s="395"/>
      <c r="AP670" s="395"/>
      <c r="AQ670" s="395"/>
      <c r="AR670" s="395"/>
      <c r="AS670" s="395"/>
    </row>
    <row r="671" spans="2:45" x14ac:dyDescent="0.25">
      <c r="B671" s="394" t="s">
        <v>68</v>
      </c>
      <c r="C671" s="395"/>
      <c r="D671" s="395"/>
      <c r="E671" s="395"/>
      <c r="F671" s="395"/>
      <c r="G671" s="395"/>
      <c r="H671" s="395"/>
      <c r="I671" s="395"/>
      <c r="J671" s="395"/>
      <c r="K671" s="395"/>
      <c r="L671" s="395"/>
      <c r="M671" s="395"/>
      <c r="N671" s="395"/>
      <c r="O671" s="395"/>
      <c r="P671" s="395"/>
      <c r="Q671" s="395"/>
      <c r="R671" s="395"/>
      <c r="S671" s="395"/>
      <c r="T671" s="395"/>
      <c r="U671" s="395"/>
      <c r="V671" s="395"/>
      <c r="W671" s="395"/>
      <c r="X671" s="395"/>
      <c r="Y671" s="395"/>
      <c r="Z671" s="395"/>
      <c r="AA671" s="395"/>
      <c r="AB671" s="395"/>
      <c r="AC671" s="395"/>
      <c r="AD671" s="395"/>
      <c r="AE671" s="395"/>
      <c r="AF671" s="395"/>
      <c r="AG671" s="395"/>
      <c r="AH671" s="395"/>
      <c r="AI671" s="395"/>
      <c r="AJ671" s="395"/>
      <c r="AK671" s="395"/>
      <c r="AL671" s="395"/>
      <c r="AM671" s="395"/>
      <c r="AN671" s="395"/>
      <c r="AO671" s="395"/>
      <c r="AP671" s="395"/>
      <c r="AQ671" s="395"/>
      <c r="AR671" s="395"/>
      <c r="AS671" s="395"/>
    </row>
    <row r="672" spans="2:45" x14ac:dyDescent="0.25">
      <c r="B672" t="s">
        <v>357</v>
      </c>
      <c r="C672" s="395">
        <v>0.43238570230680201</v>
      </c>
      <c r="D672" s="395">
        <v>0.41402556070972502</v>
      </c>
      <c r="E672" s="395">
        <v>0.45164926288523299</v>
      </c>
      <c r="F672" s="395"/>
      <c r="G672" s="395">
        <v>0.37670859322276901</v>
      </c>
      <c r="H672" s="395">
        <v>0.44020269369593701</v>
      </c>
      <c r="I672" s="395">
        <v>0.469390827428041</v>
      </c>
      <c r="J672" s="395">
        <v>0.44704074952788198</v>
      </c>
      <c r="K672" s="395">
        <v>0.450888175234886</v>
      </c>
      <c r="L672" s="395">
        <v>0.40906193320634598</v>
      </c>
      <c r="M672" s="395"/>
      <c r="N672" s="395">
        <v>0.52713420491807705</v>
      </c>
      <c r="O672" s="395">
        <v>0.42716328838200701</v>
      </c>
      <c r="P672" s="395">
        <v>0.37346651401598202</v>
      </c>
      <c r="Q672" s="395">
        <v>0.38653991000764598</v>
      </c>
      <c r="R672" s="395"/>
      <c r="S672" s="395">
        <v>0.42737653500892298</v>
      </c>
      <c r="T672" s="395">
        <v>0.46352943351603598</v>
      </c>
      <c r="U672" s="395">
        <v>0.44878826355562201</v>
      </c>
      <c r="V672" s="395">
        <v>0.476410993284135</v>
      </c>
      <c r="W672" s="395">
        <v>0.35878330061527097</v>
      </c>
      <c r="X672" s="395">
        <v>0.34039389222709099</v>
      </c>
      <c r="Y672" s="395">
        <v>0.40432356457958601</v>
      </c>
      <c r="Z672" s="395">
        <v>0.503893207322887</v>
      </c>
      <c r="AA672" s="395">
        <v>0.46125236229543198</v>
      </c>
      <c r="AB672" s="395">
        <v>0.458692407751493</v>
      </c>
      <c r="AC672" s="395">
        <v>0.42752267989110398</v>
      </c>
      <c r="AD672" s="395">
        <v>0.396140601336818</v>
      </c>
      <c r="AE672" s="395"/>
      <c r="AF672" s="395">
        <v>0.42521906268666698</v>
      </c>
      <c r="AG672" s="395">
        <v>0.382819148877871</v>
      </c>
      <c r="AH672" s="395">
        <v>0.39604898067126199</v>
      </c>
      <c r="AI672" s="395">
        <v>0.46521597120661301</v>
      </c>
      <c r="AJ672" s="395">
        <v>0.56396939020071102</v>
      </c>
      <c r="AK672" s="395">
        <v>0.44217310126529202</v>
      </c>
      <c r="AL672" s="395"/>
      <c r="AM672" s="395">
        <v>0.43560629059280198</v>
      </c>
      <c r="AN672" s="395">
        <v>0.44102460565295198</v>
      </c>
      <c r="AO672" s="395">
        <v>0.39036714400463601</v>
      </c>
      <c r="AP672" s="395"/>
      <c r="AQ672" s="395">
        <v>0.43108950172399502</v>
      </c>
      <c r="AR672" s="395">
        <v>0.42266768071784899</v>
      </c>
      <c r="AS672" s="395">
        <v>0.61766235020524696</v>
      </c>
    </row>
    <row r="673" spans="2:45" x14ac:dyDescent="0.25">
      <c r="B673" t="s">
        <v>358</v>
      </c>
      <c r="C673" s="395">
        <v>0.240568345024293</v>
      </c>
      <c r="D673" s="395">
        <v>0.25073057611352001</v>
      </c>
      <c r="E673" s="395">
        <v>0.23140437900438099</v>
      </c>
      <c r="F673" s="395"/>
      <c r="G673" s="395">
        <v>0.32453785060545198</v>
      </c>
      <c r="H673" s="395">
        <v>0.28450168593774999</v>
      </c>
      <c r="I673" s="395">
        <v>0.30686284329299002</v>
      </c>
      <c r="J673" s="395">
        <v>0.226478398584322</v>
      </c>
      <c r="K673" s="395">
        <v>0.13940682340275401</v>
      </c>
      <c r="L673" s="395">
        <v>0.174106046472572</v>
      </c>
      <c r="M673" s="395"/>
      <c r="N673" s="395">
        <v>0.205380386281722</v>
      </c>
      <c r="O673" s="395">
        <v>0.20704711464879</v>
      </c>
      <c r="P673" s="395">
        <v>0.31392855501176797</v>
      </c>
      <c r="Q673" s="395">
        <v>0.25267709379313003</v>
      </c>
      <c r="R673" s="395"/>
      <c r="S673" s="395">
        <v>0.301792226000966</v>
      </c>
      <c r="T673" s="395">
        <v>0.20949960246097901</v>
      </c>
      <c r="U673" s="395">
        <v>0.26864806558036303</v>
      </c>
      <c r="V673" s="395">
        <v>0.250937804268066</v>
      </c>
      <c r="W673" s="395">
        <v>0.28745331935195001</v>
      </c>
      <c r="X673" s="395">
        <v>0.27463284740744298</v>
      </c>
      <c r="Y673" s="395">
        <v>0.236631872641517</v>
      </c>
      <c r="Z673" s="395">
        <v>0.29479817303509998</v>
      </c>
      <c r="AA673" s="395">
        <v>0.162624495621635</v>
      </c>
      <c r="AB673" s="395">
        <v>0.186084271809214</v>
      </c>
      <c r="AC673" s="395">
        <v>0.27047729123106701</v>
      </c>
      <c r="AD673" s="395">
        <v>0.103540658300995</v>
      </c>
      <c r="AE673" s="395"/>
      <c r="AF673" s="395">
        <v>0.29588362619275499</v>
      </c>
      <c r="AG673" s="395">
        <v>0.25984036858388898</v>
      </c>
      <c r="AH673" s="395">
        <v>0.221730059481582</v>
      </c>
      <c r="AI673" s="395">
        <v>0.18777794277809901</v>
      </c>
      <c r="AJ673" s="395">
        <v>0.16849050983250399</v>
      </c>
      <c r="AK673" s="395">
        <v>0.30000095043908498</v>
      </c>
      <c r="AL673" s="395"/>
      <c r="AM673" s="395">
        <v>0.21398643414868099</v>
      </c>
      <c r="AN673" s="395">
        <v>0.25998328250923802</v>
      </c>
      <c r="AO673" s="395">
        <v>0.26822754292134399</v>
      </c>
      <c r="AP673" s="395"/>
      <c r="AQ673" s="395">
        <v>0.24141340426806401</v>
      </c>
      <c r="AR673" s="395">
        <v>0.27404643082452201</v>
      </c>
      <c r="AS673" s="395">
        <v>0.113513003909033</v>
      </c>
    </row>
    <row r="674" spans="2:45" x14ac:dyDescent="0.25">
      <c r="B674" t="s">
        <v>359</v>
      </c>
      <c r="C674" s="395">
        <v>0.29396642442169402</v>
      </c>
      <c r="D674" s="395">
        <v>0.30660647304694</v>
      </c>
      <c r="E674" s="395">
        <v>0.280921718541708</v>
      </c>
      <c r="F674" s="395"/>
      <c r="G674" s="395">
        <v>0.22251801859065001</v>
      </c>
      <c r="H674" s="395">
        <v>0.24436983932626399</v>
      </c>
      <c r="I674" s="395">
        <v>0.212544654183278</v>
      </c>
      <c r="J674" s="395">
        <v>0.30857173992481202</v>
      </c>
      <c r="K674" s="395">
        <v>0.38046596372338898</v>
      </c>
      <c r="L674" s="395">
        <v>0.37830461492923301</v>
      </c>
      <c r="M674" s="395"/>
      <c r="N674" s="395">
        <v>0.25403807658530703</v>
      </c>
      <c r="O674" s="395">
        <v>0.34217036127542899</v>
      </c>
      <c r="P674" s="395">
        <v>0.264902867714288</v>
      </c>
      <c r="Q674" s="395">
        <v>0.30907506395502898</v>
      </c>
      <c r="R674" s="395"/>
      <c r="S674" s="395">
        <v>0.23846706073009899</v>
      </c>
      <c r="T674" s="395">
        <v>0.29900920192685598</v>
      </c>
      <c r="U674" s="395">
        <v>0.24761342765258301</v>
      </c>
      <c r="V674" s="395">
        <v>0.24278868496825001</v>
      </c>
      <c r="W674" s="395">
        <v>0.30812472776317501</v>
      </c>
      <c r="X674" s="395">
        <v>0.35603015863794801</v>
      </c>
      <c r="Y674" s="395">
        <v>0.29798239573146701</v>
      </c>
      <c r="Z674" s="395">
        <v>0.20130861964201199</v>
      </c>
      <c r="AA674" s="395">
        <v>0.33136405575712902</v>
      </c>
      <c r="AB674" s="395">
        <v>0.32503730948403903</v>
      </c>
      <c r="AC674" s="395">
        <v>0.27837312879527498</v>
      </c>
      <c r="AD674" s="395">
        <v>0.50031874036218804</v>
      </c>
      <c r="AE674" s="395"/>
      <c r="AF674" s="395">
        <v>0.25895282412705201</v>
      </c>
      <c r="AG674" s="395">
        <v>0.313989199559152</v>
      </c>
      <c r="AH674" s="395">
        <v>0.33474116810617</v>
      </c>
      <c r="AI674" s="395">
        <v>0.31164698326947399</v>
      </c>
      <c r="AJ674" s="395">
        <v>0.24952521736125599</v>
      </c>
      <c r="AK674" s="395">
        <v>0.243863829997192</v>
      </c>
      <c r="AL674" s="395"/>
      <c r="AM674" s="395">
        <v>0.32896764378778398</v>
      </c>
      <c r="AN674" s="395">
        <v>0.274963974683548</v>
      </c>
      <c r="AO674" s="395">
        <v>0.280294471450931</v>
      </c>
      <c r="AP674" s="395"/>
      <c r="AQ674" s="395">
        <v>0.31446267604922601</v>
      </c>
      <c r="AR674" s="395">
        <v>0.27214792927279902</v>
      </c>
      <c r="AS674" s="395">
        <v>0.19193661570777101</v>
      </c>
    </row>
    <row r="675" spans="2:45" x14ac:dyDescent="0.25">
      <c r="B675" t="s">
        <v>101</v>
      </c>
      <c r="C675" s="395">
        <v>3.3079528247211401E-2</v>
      </c>
      <c r="D675" s="395">
        <v>2.8637390129814599E-2</v>
      </c>
      <c r="E675" s="395">
        <v>3.6024639568678102E-2</v>
      </c>
      <c r="F675" s="395"/>
      <c r="G675" s="395">
        <v>7.6235537581129401E-2</v>
      </c>
      <c r="H675" s="395">
        <v>3.09257810400498E-2</v>
      </c>
      <c r="I675" s="395">
        <v>1.12016750956911E-2</v>
      </c>
      <c r="J675" s="395">
        <v>1.7909111962984399E-2</v>
      </c>
      <c r="K675" s="395">
        <v>2.9239037638970601E-2</v>
      </c>
      <c r="L675" s="395">
        <v>3.8527405391849602E-2</v>
      </c>
      <c r="M675" s="395"/>
      <c r="N675" s="395">
        <v>1.3447332214893399E-2</v>
      </c>
      <c r="O675" s="395">
        <v>2.36192356937741E-2</v>
      </c>
      <c r="P675" s="395">
        <v>4.7702063257963098E-2</v>
      </c>
      <c r="Q675" s="395">
        <v>5.1707932244195301E-2</v>
      </c>
      <c r="R675" s="395"/>
      <c r="S675" s="395">
        <v>3.2364178260011603E-2</v>
      </c>
      <c r="T675" s="395">
        <v>2.79617620961299E-2</v>
      </c>
      <c r="U675" s="395">
        <v>3.4950243211431802E-2</v>
      </c>
      <c r="V675" s="395">
        <v>2.9862517479549398E-2</v>
      </c>
      <c r="W675" s="395">
        <v>4.56386522696045E-2</v>
      </c>
      <c r="X675" s="395">
        <v>2.89431017275181E-2</v>
      </c>
      <c r="Y675" s="395">
        <v>6.1062167047430803E-2</v>
      </c>
      <c r="Z675" s="395">
        <v>0</v>
      </c>
      <c r="AA675" s="395">
        <v>4.4759086325804498E-2</v>
      </c>
      <c r="AB675" s="395">
        <v>3.01860109552539E-2</v>
      </c>
      <c r="AC675" s="395">
        <v>2.3626900082554102E-2</v>
      </c>
      <c r="AD675" s="395">
        <v>0</v>
      </c>
      <c r="AE675" s="395"/>
      <c r="AF675" s="395">
        <v>1.9944486993526099E-2</v>
      </c>
      <c r="AG675" s="395">
        <v>4.3351282979087698E-2</v>
      </c>
      <c r="AH675" s="395">
        <v>4.7479791740985898E-2</v>
      </c>
      <c r="AI675" s="395">
        <v>3.53591027458139E-2</v>
      </c>
      <c r="AJ675" s="395">
        <v>1.80148826055287E-2</v>
      </c>
      <c r="AK675" s="395">
        <v>1.39621182984306E-2</v>
      </c>
      <c r="AL675" s="395"/>
      <c r="AM675" s="395">
        <v>2.1439631470733099E-2</v>
      </c>
      <c r="AN675" s="395">
        <v>2.4028137154262101E-2</v>
      </c>
      <c r="AO675" s="395">
        <v>6.1110841623089003E-2</v>
      </c>
      <c r="AP675" s="395"/>
      <c r="AQ675" s="395">
        <v>1.30344179587149E-2</v>
      </c>
      <c r="AR675" s="395">
        <v>3.11379591848291E-2</v>
      </c>
      <c r="AS675" s="395">
        <v>7.6888030177948805E-2</v>
      </c>
    </row>
    <row r="676" spans="2:45" x14ac:dyDescent="0.25">
      <c r="C676" s="395"/>
      <c r="D676" s="395"/>
      <c r="E676" s="395"/>
      <c r="F676" s="395"/>
      <c r="G676" s="395"/>
      <c r="H676" s="395"/>
      <c r="I676" s="395"/>
      <c r="J676" s="395"/>
      <c r="K676" s="395"/>
      <c r="L676" s="395"/>
      <c r="M676" s="395"/>
      <c r="N676" s="395"/>
      <c r="O676" s="395"/>
      <c r="P676" s="395"/>
      <c r="Q676" s="395"/>
      <c r="R676" s="395"/>
      <c r="S676" s="395"/>
      <c r="T676" s="395"/>
      <c r="U676" s="395"/>
      <c r="V676" s="395"/>
      <c r="W676" s="395"/>
      <c r="X676" s="395"/>
      <c r="Y676" s="395"/>
      <c r="Z676" s="395"/>
      <c r="AA676" s="395"/>
      <c r="AB676" s="395"/>
      <c r="AC676" s="395"/>
      <c r="AD676" s="395"/>
      <c r="AE676" s="395"/>
      <c r="AF676" s="395"/>
      <c r="AG676" s="395"/>
      <c r="AH676" s="395"/>
      <c r="AI676" s="395"/>
      <c r="AJ676" s="395"/>
      <c r="AK676" s="395"/>
      <c r="AL676" s="395"/>
      <c r="AM676" s="395"/>
      <c r="AN676" s="395"/>
      <c r="AO676" s="395"/>
      <c r="AP676" s="395"/>
      <c r="AQ676" s="395"/>
      <c r="AR676" s="395"/>
      <c r="AS676" s="395"/>
    </row>
    <row r="677" spans="2:45" x14ac:dyDescent="0.25">
      <c r="B677" s="2" t="s">
        <v>362</v>
      </c>
      <c r="C677" s="395"/>
      <c r="D677" s="395"/>
      <c r="E677" s="395"/>
      <c r="F677" s="395"/>
      <c r="G677" s="395"/>
      <c r="H677" s="395"/>
      <c r="I677" s="395"/>
      <c r="J677" s="395"/>
      <c r="K677" s="395"/>
      <c r="L677" s="395"/>
      <c r="M677" s="395"/>
      <c r="N677" s="395"/>
      <c r="O677" s="395"/>
      <c r="P677" s="395"/>
      <c r="Q677" s="395"/>
      <c r="R677" s="395"/>
      <c r="S677" s="395"/>
      <c r="T677" s="395"/>
      <c r="U677" s="395"/>
      <c r="V677" s="395"/>
      <c r="W677" s="395"/>
      <c r="X677" s="395"/>
      <c r="Y677" s="395"/>
      <c r="Z677" s="395"/>
      <c r="AA677" s="395"/>
      <c r="AB677" s="395"/>
      <c r="AC677" s="395"/>
      <c r="AD677" s="395"/>
      <c r="AE677" s="395"/>
      <c r="AF677" s="395"/>
      <c r="AG677" s="395"/>
      <c r="AH677" s="395"/>
      <c r="AI677" s="395"/>
      <c r="AJ677" s="395"/>
      <c r="AK677" s="395"/>
      <c r="AL677" s="395"/>
      <c r="AM677" s="395"/>
      <c r="AN677" s="395"/>
      <c r="AO677" s="395"/>
      <c r="AP677" s="395"/>
      <c r="AQ677" s="395"/>
      <c r="AR677" s="395"/>
      <c r="AS677" s="395"/>
    </row>
    <row r="678" spans="2:45" x14ac:dyDescent="0.25">
      <c r="B678" s="394" t="s">
        <v>68</v>
      </c>
      <c r="C678" s="395"/>
      <c r="D678" s="395"/>
      <c r="E678" s="395"/>
      <c r="F678" s="395"/>
      <c r="G678" s="395"/>
      <c r="H678" s="395"/>
      <c r="I678" s="395"/>
      <c r="J678" s="395"/>
      <c r="K678" s="395"/>
      <c r="L678" s="395"/>
      <c r="M678" s="395"/>
      <c r="N678" s="395"/>
      <c r="O678" s="395"/>
      <c r="P678" s="395"/>
      <c r="Q678" s="395"/>
      <c r="R678" s="395"/>
      <c r="S678" s="395"/>
      <c r="T678" s="395"/>
      <c r="U678" s="395"/>
      <c r="V678" s="395"/>
      <c r="W678" s="395"/>
      <c r="X678" s="395"/>
      <c r="Y678" s="395"/>
      <c r="Z678" s="395"/>
      <c r="AA678" s="395"/>
      <c r="AB678" s="395"/>
      <c r="AC678" s="395"/>
      <c r="AD678" s="395"/>
      <c r="AE678" s="395"/>
      <c r="AF678" s="395"/>
      <c r="AG678" s="395"/>
      <c r="AH678" s="395"/>
      <c r="AI678" s="395"/>
      <c r="AJ678" s="395"/>
      <c r="AK678" s="395"/>
      <c r="AL678" s="395"/>
      <c r="AM678" s="395"/>
      <c r="AN678" s="395"/>
      <c r="AO678" s="395"/>
      <c r="AP678" s="395"/>
      <c r="AQ678" s="395"/>
      <c r="AR678" s="395"/>
      <c r="AS678" s="395"/>
    </row>
    <row r="679" spans="2:45" x14ac:dyDescent="0.25">
      <c r="B679" t="s">
        <v>357</v>
      </c>
      <c r="C679" s="395">
        <v>0.34229971338901699</v>
      </c>
      <c r="D679" s="395">
        <v>0.31865904958667901</v>
      </c>
      <c r="E679" s="395">
        <v>0.36147761125015698</v>
      </c>
      <c r="F679" s="395"/>
      <c r="G679" s="395">
        <v>0.34717286067735897</v>
      </c>
      <c r="H679" s="395">
        <v>0.33480562028164901</v>
      </c>
      <c r="I679" s="395">
        <v>0.36247188812100201</v>
      </c>
      <c r="J679" s="395">
        <v>0.37021046580355299</v>
      </c>
      <c r="K679" s="395">
        <v>0.33905752686670798</v>
      </c>
      <c r="L679" s="395">
        <v>0.30863660054817099</v>
      </c>
      <c r="M679" s="395"/>
      <c r="N679" s="395">
        <v>0.40377512161130902</v>
      </c>
      <c r="O679" s="395">
        <v>0.36288259244479398</v>
      </c>
      <c r="P679" s="395">
        <v>0.298442782052874</v>
      </c>
      <c r="Q679" s="395">
        <v>0.295091681079931</v>
      </c>
      <c r="R679" s="395"/>
      <c r="S679" s="395">
        <v>0.336394733536792</v>
      </c>
      <c r="T679" s="395">
        <v>0.36023401943730599</v>
      </c>
      <c r="U679" s="395">
        <v>0.38514056393073398</v>
      </c>
      <c r="V679" s="395">
        <v>0.43375664165716998</v>
      </c>
      <c r="W679" s="395">
        <v>0.24219012629549</v>
      </c>
      <c r="X679" s="395">
        <v>0.29068109350226701</v>
      </c>
      <c r="Y679" s="395">
        <v>0.38613709165225402</v>
      </c>
      <c r="Z679" s="395">
        <v>0.27004275985992998</v>
      </c>
      <c r="AA679" s="395">
        <v>0.35424217510980399</v>
      </c>
      <c r="AB679" s="395">
        <v>0.34412016424830999</v>
      </c>
      <c r="AC679" s="395">
        <v>0.324002208077183</v>
      </c>
      <c r="AD679" s="395">
        <v>0.25929187339250198</v>
      </c>
      <c r="AE679" s="395"/>
      <c r="AF679" s="395">
        <v>0.35065420785532597</v>
      </c>
      <c r="AG679" s="395">
        <v>0.28537049885945598</v>
      </c>
      <c r="AH679" s="395">
        <v>0.32113356859118602</v>
      </c>
      <c r="AI679" s="395">
        <v>0.37909070319064497</v>
      </c>
      <c r="AJ679" s="395">
        <v>0.42927858272705799</v>
      </c>
      <c r="AK679" s="395">
        <v>0.36522490796330698</v>
      </c>
      <c r="AL679" s="395"/>
      <c r="AM679" s="395">
        <v>0.352849161138376</v>
      </c>
      <c r="AN679" s="395">
        <v>0.35501369089291901</v>
      </c>
      <c r="AO679" s="395">
        <v>0.27325691607100699</v>
      </c>
      <c r="AP679" s="395"/>
      <c r="AQ679" s="395">
        <v>0.34237470843544399</v>
      </c>
      <c r="AR679" s="395">
        <v>0.353736549434158</v>
      </c>
      <c r="AS679" s="395">
        <v>0.30684995865255399</v>
      </c>
    </row>
    <row r="680" spans="2:45" x14ac:dyDescent="0.25">
      <c r="B680" t="s">
        <v>358</v>
      </c>
      <c r="C680" s="395">
        <v>0.29407836947457</v>
      </c>
      <c r="D680" s="395">
        <v>0.30014599920118101</v>
      </c>
      <c r="E680" s="395">
        <v>0.28954521967034502</v>
      </c>
      <c r="F680" s="395"/>
      <c r="G680" s="395">
        <v>0.33694377591857499</v>
      </c>
      <c r="H680" s="395">
        <v>0.37562069696427203</v>
      </c>
      <c r="I680" s="395">
        <v>0.379361634222809</v>
      </c>
      <c r="J680" s="395">
        <v>0.26781734614936098</v>
      </c>
      <c r="K680" s="395">
        <v>0.19526332476438801</v>
      </c>
      <c r="L680" s="395">
        <v>0.21705892395059001</v>
      </c>
      <c r="M680" s="395"/>
      <c r="N680" s="395">
        <v>0.288215935261812</v>
      </c>
      <c r="O680" s="395">
        <v>0.22961609220211701</v>
      </c>
      <c r="P680" s="395">
        <v>0.38396261837802897</v>
      </c>
      <c r="Q680" s="395">
        <v>0.28884756913308801</v>
      </c>
      <c r="R680" s="395"/>
      <c r="S680" s="395">
        <v>0.35378197734639399</v>
      </c>
      <c r="T680" s="395">
        <v>0.31380691572198199</v>
      </c>
      <c r="U680" s="395">
        <v>0.29782254035331401</v>
      </c>
      <c r="V680" s="395">
        <v>0.30569135536855202</v>
      </c>
      <c r="W680" s="395">
        <v>0.34752544777811101</v>
      </c>
      <c r="X680" s="395">
        <v>0.26201983716210803</v>
      </c>
      <c r="Y680" s="395">
        <v>0.23090052188754301</v>
      </c>
      <c r="Z680" s="395">
        <v>0.37361804360387402</v>
      </c>
      <c r="AA680" s="395">
        <v>0.22861987806735801</v>
      </c>
      <c r="AB680" s="395">
        <v>0.23579391056552901</v>
      </c>
      <c r="AC680" s="395">
        <v>0.377683570582866</v>
      </c>
      <c r="AD680" s="395">
        <v>0.17614789075248699</v>
      </c>
      <c r="AE680" s="395"/>
      <c r="AF680" s="395">
        <v>0.33769926990413901</v>
      </c>
      <c r="AG680" s="395">
        <v>0.31689259528353197</v>
      </c>
      <c r="AH680" s="395">
        <v>0.238308061376413</v>
      </c>
      <c r="AI680" s="395">
        <v>0.25284408911185902</v>
      </c>
      <c r="AJ680" s="395">
        <v>0.26602245857991103</v>
      </c>
      <c r="AK680" s="395">
        <v>0.35151343675291702</v>
      </c>
      <c r="AL680" s="395"/>
      <c r="AM680" s="395">
        <v>0.260153447388218</v>
      </c>
      <c r="AN680" s="395">
        <v>0.31048282474424099</v>
      </c>
      <c r="AO680" s="395">
        <v>0.32509851505135801</v>
      </c>
      <c r="AP680" s="395"/>
      <c r="AQ680" s="395">
        <v>0.29598069588292297</v>
      </c>
      <c r="AR680" s="395">
        <v>0.29607243075734802</v>
      </c>
      <c r="AS680" s="395">
        <v>0.34077937856535501</v>
      </c>
    </row>
    <row r="681" spans="2:45" x14ac:dyDescent="0.25">
      <c r="B681" t="s">
        <v>359</v>
      </c>
      <c r="C681" s="395">
        <v>0.33011185367666801</v>
      </c>
      <c r="D681" s="395">
        <v>0.35323021218190198</v>
      </c>
      <c r="E681" s="395">
        <v>0.31143967278597101</v>
      </c>
      <c r="F681" s="395"/>
      <c r="G681" s="395">
        <v>0.240082719217587</v>
      </c>
      <c r="H681" s="395">
        <v>0.24198961789349899</v>
      </c>
      <c r="I681" s="395">
        <v>0.240786762906675</v>
      </c>
      <c r="J681" s="395">
        <v>0.33227213966727598</v>
      </c>
      <c r="K681" s="395">
        <v>0.44546587352681499</v>
      </c>
      <c r="L681" s="395">
        <v>0.45554973104486202</v>
      </c>
      <c r="M681" s="395"/>
      <c r="N681" s="395">
        <v>0.29427877660662899</v>
      </c>
      <c r="O681" s="395">
        <v>0.37680050780166502</v>
      </c>
      <c r="P681" s="395">
        <v>0.284195525007016</v>
      </c>
      <c r="Q681" s="395">
        <v>0.35773221413140499</v>
      </c>
      <c r="R681" s="395"/>
      <c r="S681" s="395">
        <v>0.27055706962459802</v>
      </c>
      <c r="T681" s="395">
        <v>0.2909453343324</v>
      </c>
      <c r="U681" s="395">
        <v>0.259450309677971</v>
      </c>
      <c r="V681" s="395">
        <v>0.22934167217315701</v>
      </c>
      <c r="W681" s="395">
        <v>0.39545795731586902</v>
      </c>
      <c r="X681" s="395">
        <v>0.418355967608107</v>
      </c>
      <c r="Y681" s="395">
        <v>0.32277603186790998</v>
      </c>
      <c r="Z681" s="395">
        <v>0.30623160845408898</v>
      </c>
      <c r="AA681" s="395">
        <v>0.390301266326466</v>
      </c>
      <c r="AB681" s="395">
        <v>0.39043531047401803</v>
      </c>
      <c r="AC681" s="395">
        <v>0.298314221339951</v>
      </c>
      <c r="AD681" s="395">
        <v>0.56456023585501103</v>
      </c>
      <c r="AE681" s="395"/>
      <c r="AF681" s="395">
        <v>0.28228405867407202</v>
      </c>
      <c r="AG681" s="395">
        <v>0.36770784715832</v>
      </c>
      <c r="AH681" s="395">
        <v>0.38083910399023602</v>
      </c>
      <c r="AI681" s="395">
        <v>0.32453304360795399</v>
      </c>
      <c r="AJ681" s="395">
        <v>0.29686659660027398</v>
      </c>
      <c r="AK681" s="395">
        <v>0.267598064591693</v>
      </c>
      <c r="AL681" s="395"/>
      <c r="AM681" s="395">
        <v>0.37299097439729501</v>
      </c>
      <c r="AN681" s="395">
        <v>0.30870661875893401</v>
      </c>
      <c r="AO681" s="395">
        <v>0.31512613273880902</v>
      </c>
      <c r="AP681" s="395"/>
      <c r="AQ681" s="395">
        <v>0.35556295570329099</v>
      </c>
      <c r="AR681" s="395">
        <v>0.31041240022706801</v>
      </c>
      <c r="AS681" s="395">
        <v>0.30244139637133499</v>
      </c>
    </row>
    <row r="682" spans="2:45" x14ac:dyDescent="0.25">
      <c r="B682" t="s">
        <v>101</v>
      </c>
      <c r="C682" s="395">
        <v>3.3510063459746303E-2</v>
      </c>
      <c r="D682" s="395">
        <v>2.7964739030238502E-2</v>
      </c>
      <c r="E682" s="395">
        <v>3.7537496293526602E-2</v>
      </c>
      <c r="F682" s="395"/>
      <c r="G682" s="395">
        <v>7.5800644186478597E-2</v>
      </c>
      <c r="H682" s="395">
        <v>4.7584064860579797E-2</v>
      </c>
      <c r="I682" s="395">
        <v>1.7379714749514202E-2</v>
      </c>
      <c r="J682" s="395">
        <v>2.9700048379809899E-2</v>
      </c>
      <c r="K682" s="395">
        <v>2.0213274842088898E-2</v>
      </c>
      <c r="L682" s="395">
        <v>1.8754744456376801E-2</v>
      </c>
      <c r="M682" s="395"/>
      <c r="N682" s="395">
        <v>1.37301665202493E-2</v>
      </c>
      <c r="O682" s="395">
        <v>3.0700807551424299E-2</v>
      </c>
      <c r="P682" s="395">
        <v>3.3399074562081202E-2</v>
      </c>
      <c r="Q682" s="395">
        <v>5.8328535655575803E-2</v>
      </c>
      <c r="R682" s="395"/>
      <c r="S682" s="395">
        <v>3.92662194922151E-2</v>
      </c>
      <c r="T682" s="395">
        <v>3.5013730508311601E-2</v>
      </c>
      <c r="U682" s="395">
        <v>5.7586586037981398E-2</v>
      </c>
      <c r="V682" s="395">
        <v>3.1210330801120501E-2</v>
      </c>
      <c r="W682" s="395">
        <v>1.4826468610530099E-2</v>
      </c>
      <c r="X682" s="395">
        <v>2.89431017275181E-2</v>
      </c>
      <c r="Y682" s="395">
        <v>6.0186354592293101E-2</v>
      </c>
      <c r="Z682" s="395">
        <v>5.01075880821064E-2</v>
      </c>
      <c r="AA682" s="395">
        <v>2.68366804963719E-2</v>
      </c>
      <c r="AB682" s="395">
        <v>2.9650614712142601E-2</v>
      </c>
      <c r="AC682" s="395">
        <v>0</v>
      </c>
      <c r="AD682" s="395">
        <v>0</v>
      </c>
      <c r="AE682" s="395"/>
      <c r="AF682" s="395">
        <v>2.9362463566463201E-2</v>
      </c>
      <c r="AG682" s="395">
        <v>3.0029058698691501E-2</v>
      </c>
      <c r="AH682" s="395">
        <v>5.9719266042165299E-2</v>
      </c>
      <c r="AI682" s="395">
        <v>4.3532164089541699E-2</v>
      </c>
      <c r="AJ682" s="395">
        <v>7.8323620927571499E-3</v>
      </c>
      <c r="AK682" s="395">
        <v>1.5663590692082799E-2</v>
      </c>
      <c r="AL682" s="395"/>
      <c r="AM682" s="395">
        <v>1.4006417076110901E-2</v>
      </c>
      <c r="AN682" s="395">
        <v>2.5796865603906802E-2</v>
      </c>
      <c r="AO682" s="395">
        <v>8.65184361388254E-2</v>
      </c>
      <c r="AP682" s="395"/>
      <c r="AQ682" s="395">
        <v>6.0816399783418301E-3</v>
      </c>
      <c r="AR682" s="395">
        <v>3.97786195814267E-2</v>
      </c>
      <c r="AS682" s="395">
        <v>4.9929266410756103E-2</v>
      </c>
    </row>
    <row r="683" spans="2:45" x14ac:dyDescent="0.25">
      <c r="C683" s="395"/>
      <c r="D683" s="395"/>
      <c r="E683" s="395"/>
      <c r="F683" s="395"/>
      <c r="G683" s="395"/>
      <c r="H683" s="395"/>
      <c r="I683" s="395"/>
      <c r="J683" s="395"/>
      <c r="K683" s="395"/>
      <c r="L683" s="395"/>
      <c r="M683" s="395"/>
      <c r="N683" s="395"/>
      <c r="O683" s="395"/>
      <c r="P683" s="395"/>
      <c r="Q683" s="395"/>
      <c r="R683" s="395"/>
      <c r="S683" s="395"/>
      <c r="T683" s="395"/>
      <c r="U683" s="395"/>
      <c r="V683" s="395"/>
      <c r="W683" s="395"/>
      <c r="X683" s="395"/>
      <c r="Y683" s="395"/>
      <c r="Z683" s="395"/>
      <c r="AA683" s="395"/>
      <c r="AB683" s="395"/>
      <c r="AC683" s="395"/>
      <c r="AD683" s="395"/>
      <c r="AE683" s="395"/>
      <c r="AF683" s="395"/>
      <c r="AG683" s="395"/>
      <c r="AH683" s="395"/>
      <c r="AI683" s="395"/>
      <c r="AJ683" s="395"/>
      <c r="AK683" s="395"/>
      <c r="AL683" s="395"/>
      <c r="AM683" s="395"/>
      <c r="AN683" s="395"/>
      <c r="AO683" s="395"/>
      <c r="AP683" s="395"/>
      <c r="AQ683" s="395"/>
      <c r="AR683" s="395"/>
      <c r="AS683" s="395"/>
    </row>
    <row r="684" spans="2:45" x14ac:dyDescent="0.25">
      <c r="B684" s="2" t="s">
        <v>374</v>
      </c>
      <c r="C684" s="395"/>
      <c r="D684" s="395"/>
      <c r="E684" s="395"/>
      <c r="F684" s="395"/>
      <c r="G684" s="395"/>
      <c r="H684" s="395"/>
      <c r="I684" s="395"/>
      <c r="J684" s="395"/>
      <c r="K684" s="395"/>
      <c r="L684" s="395"/>
      <c r="M684" s="395"/>
      <c r="N684" s="395"/>
      <c r="O684" s="395"/>
      <c r="P684" s="395"/>
      <c r="Q684" s="395"/>
      <c r="R684" s="395"/>
      <c r="S684" s="395"/>
      <c r="T684" s="395"/>
      <c r="U684" s="395"/>
      <c r="V684" s="395"/>
      <c r="W684" s="395"/>
      <c r="X684" s="395"/>
      <c r="Y684" s="395"/>
      <c r="Z684" s="395"/>
      <c r="AA684" s="395"/>
      <c r="AB684" s="395"/>
      <c r="AC684" s="395"/>
      <c r="AD684" s="395"/>
      <c r="AE684" s="395"/>
      <c r="AF684" s="395"/>
      <c r="AG684" s="395"/>
      <c r="AH684" s="395"/>
      <c r="AI684" s="395"/>
      <c r="AJ684" s="395"/>
      <c r="AK684" s="395"/>
      <c r="AL684" s="395"/>
      <c r="AM684" s="395"/>
      <c r="AN684" s="395"/>
      <c r="AO684" s="395"/>
      <c r="AP684" s="395"/>
      <c r="AQ684" s="395"/>
      <c r="AR684" s="395"/>
      <c r="AS684" s="395"/>
    </row>
    <row r="685" spans="2:45" x14ac:dyDescent="0.25">
      <c r="B685" s="394" t="s">
        <v>375</v>
      </c>
      <c r="C685" s="395"/>
      <c r="D685" s="395"/>
      <c r="E685" s="395"/>
      <c r="F685" s="395"/>
      <c r="G685" s="395"/>
      <c r="H685" s="395"/>
      <c r="I685" s="395"/>
      <c r="J685" s="395"/>
      <c r="K685" s="395"/>
      <c r="L685" s="395"/>
      <c r="M685" s="395"/>
      <c r="N685" s="395"/>
      <c r="O685" s="395"/>
      <c r="P685" s="395"/>
      <c r="Q685" s="395"/>
      <c r="R685" s="395"/>
      <c r="S685" s="395"/>
      <c r="T685" s="395"/>
      <c r="U685" s="395"/>
      <c r="V685" s="395"/>
      <c r="W685" s="395"/>
      <c r="X685" s="395"/>
      <c r="Y685" s="395"/>
      <c r="Z685" s="395"/>
      <c r="AA685" s="395"/>
      <c r="AB685" s="395"/>
      <c r="AC685" s="395"/>
      <c r="AD685" s="395"/>
      <c r="AE685" s="395"/>
      <c r="AF685" s="395"/>
      <c r="AG685" s="395"/>
      <c r="AH685" s="395"/>
      <c r="AI685" s="395"/>
      <c r="AJ685" s="395"/>
      <c r="AK685" s="395"/>
      <c r="AL685" s="395"/>
      <c r="AM685" s="395"/>
      <c r="AN685" s="395"/>
      <c r="AO685" s="395"/>
      <c r="AP685" s="395"/>
      <c r="AQ685" s="395"/>
      <c r="AR685" s="395"/>
      <c r="AS685" s="395"/>
    </row>
    <row r="686" spans="2:45" x14ac:dyDescent="0.25">
      <c r="B686" t="s">
        <v>363</v>
      </c>
      <c r="C686" s="395">
        <v>0.35174844510890801</v>
      </c>
      <c r="D686" s="395">
        <v>0.35197397624658799</v>
      </c>
      <c r="E686" s="395">
        <v>0.35152964818443999</v>
      </c>
      <c r="F686" s="395"/>
      <c r="G686" s="395">
        <v>0.39406935016285699</v>
      </c>
      <c r="H686" s="395">
        <v>0.32708578557558998</v>
      </c>
      <c r="I686" s="395">
        <v>0.24714212746220299</v>
      </c>
      <c r="J686" s="395">
        <v>0.51225081539939998</v>
      </c>
      <c r="K686" s="395">
        <v>0.51296501119717997</v>
      </c>
      <c r="L686" s="395">
        <v>0.16860154973764299</v>
      </c>
      <c r="M686" s="395"/>
      <c r="N686" s="395">
        <v>0.33871182230865399</v>
      </c>
      <c r="O686" s="395">
        <v>0.36726101472560002</v>
      </c>
      <c r="P686" s="395">
        <v>0.42646966996283597</v>
      </c>
      <c r="Q686" s="395">
        <v>0.28471082592602898</v>
      </c>
      <c r="R686" s="395"/>
      <c r="S686" s="395">
        <v>0.49516363026843602</v>
      </c>
      <c r="T686" s="395">
        <v>0.17504342626924299</v>
      </c>
      <c r="U686" s="395">
        <v>0.24806262278873401</v>
      </c>
      <c r="V686" s="395">
        <v>0.46802864571131497</v>
      </c>
      <c r="W686" s="395">
        <v>0.23469376479218201</v>
      </c>
      <c r="X686" s="395">
        <v>0.46570089941295101</v>
      </c>
      <c r="Y686" s="395">
        <v>0.24371606448334299</v>
      </c>
      <c r="Z686" s="395">
        <v>0.35748857767791498</v>
      </c>
      <c r="AA686" s="395">
        <v>0.40704677671824002</v>
      </c>
      <c r="AB686" s="395">
        <v>0.36945752023705902</v>
      </c>
      <c r="AC686" s="395">
        <v>0.214680763101846</v>
      </c>
      <c r="AD686" s="395">
        <v>0</v>
      </c>
      <c r="AE686" s="395"/>
      <c r="AF686" s="395">
        <v>0.39657585743087698</v>
      </c>
      <c r="AG686" s="395">
        <v>0.42058264776912602</v>
      </c>
      <c r="AH686" s="395">
        <v>0.58212620167540996</v>
      </c>
      <c r="AI686" s="395">
        <v>0.20141033892215701</v>
      </c>
      <c r="AJ686" s="395">
        <v>0.17487621989352001</v>
      </c>
      <c r="AK686" s="395">
        <v>0.27521658698003398</v>
      </c>
      <c r="AL686" s="395"/>
      <c r="AM686" s="395">
        <v>0.34296320322469498</v>
      </c>
      <c r="AN686" s="395">
        <v>0.34742962742893302</v>
      </c>
      <c r="AO686" s="395">
        <v>0.38256604505623498</v>
      </c>
      <c r="AP686" s="395"/>
      <c r="AQ686" s="395">
        <v>0.28589640534413102</v>
      </c>
      <c r="AR686" s="395">
        <v>0.35836243572894799</v>
      </c>
      <c r="AS686" s="395">
        <v>0.53455436526774502</v>
      </c>
    </row>
    <row r="687" spans="2:45" x14ac:dyDescent="0.25">
      <c r="B687" t="s">
        <v>364</v>
      </c>
      <c r="C687" s="395">
        <v>0.24104295342969301</v>
      </c>
      <c r="D687" s="395">
        <v>0.21835283789536999</v>
      </c>
      <c r="E687" s="395">
        <v>0.26305555685918303</v>
      </c>
      <c r="F687" s="395"/>
      <c r="G687" s="395">
        <v>0.31759284727202902</v>
      </c>
      <c r="H687" s="395">
        <v>0.15914167101509299</v>
      </c>
      <c r="I687" s="395">
        <v>0.24458896847238801</v>
      </c>
      <c r="J687" s="395">
        <v>0.236973301590851</v>
      </c>
      <c r="K687" s="395">
        <v>0.25296315245962098</v>
      </c>
      <c r="L687" s="395">
        <v>0.24842354428565</v>
      </c>
      <c r="M687" s="395"/>
      <c r="N687" s="395">
        <v>0.21207468233862301</v>
      </c>
      <c r="O687" s="395">
        <v>0.22758800276074001</v>
      </c>
      <c r="P687" s="395">
        <v>0.27957912360079001</v>
      </c>
      <c r="Q687" s="395">
        <v>0.24195502114204701</v>
      </c>
      <c r="R687" s="395"/>
      <c r="S687" s="395">
        <v>0.23588945423291899</v>
      </c>
      <c r="T687" s="395">
        <v>0.109939531827719</v>
      </c>
      <c r="U687" s="395">
        <v>6.4315333713107395E-2</v>
      </c>
      <c r="V687" s="395">
        <v>0.163883175100524</v>
      </c>
      <c r="W687" s="395">
        <v>7.0143486838562405E-2</v>
      </c>
      <c r="X687" s="395">
        <v>0.2456271982473</v>
      </c>
      <c r="Y687" s="395">
        <v>0.412794027034664</v>
      </c>
      <c r="Z687" s="395">
        <v>0.350104689190191</v>
      </c>
      <c r="AA687" s="395">
        <v>0.43017609683264701</v>
      </c>
      <c r="AB687" s="395">
        <v>0.422501410423822</v>
      </c>
      <c r="AC687" s="395">
        <v>0</v>
      </c>
      <c r="AD687" s="395">
        <v>0.31015546721763598</v>
      </c>
      <c r="AE687" s="395"/>
      <c r="AF687" s="395">
        <v>0.25047491873135203</v>
      </c>
      <c r="AG687" s="395">
        <v>0.29578961338752702</v>
      </c>
      <c r="AH687" s="395">
        <v>0.27736402439588698</v>
      </c>
      <c r="AI687" s="395">
        <v>0.188460736073331</v>
      </c>
      <c r="AJ687" s="395">
        <v>0.153703569561016</v>
      </c>
      <c r="AK687" s="395">
        <v>0.24908339987549899</v>
      </c>
      <c r="AL687" s="395"/>
      <c r="AM687" s="395">
        <v>0.256306932924589</v>
      </c>
      <c r="AN687" s="395">
        <v>0.244445740650336</v>
      </c>
      <c r="AO687" s="395">
        <v>0.197884066304191</v>
      </c>
      <c r="AP687" s="395"/>
      <c r="AQ687" s="395">
        <v>0.189553066538548</v>
      </c>
      <c r="AR687" s="395">
        <v>0.24494935827013301</v>
      </c>
      <c r="AS687" s="395">
        <v>0.249212011690259</v>
      </c>
    </row>
    <row r="688" spans="2:45" x14ac:dyDescent="0.25">
      <c r="B688" t="s">
        <v>365</v>
      </c>
      <c r="C688" s="395">
        <v>8.9701449466345895E-2</v>
      </c>
      <c r="D688" s="395">
        <v>9.80984471276658E-2</v>
      </c>
      <c r="E688" s="395">
        <v>8.1555180698459406E-2</v>
      </c>
      <c r="F688" s="395"/>
      <c r="G688" s="395">
        <v>0.15378424408793301</v>
      </c>
      <c r="H688" s="395">
        <v>9.81169420729225E-2</v>
      </c>
      <c r="I688" s="395">
        <v>5.1832550555764099E-2</v>
      </c>
      <c r="J688" s="395">
        <v>8.8083476076720901E-2</v>
      </c>
      <c r="K688" s="395">
        <v>0.15025448773601599</v>
      </c>
      <c r="L688" s="395">
        <v>0</v>
      </c>
      <c r="M688" s="395"/>
      <c r="N688" s="395">
        <v>0.11015103127171801</v>
      </c>
      <c r="O688" s="395">
        <v>4.41710430895755E-2</v>
      </c>
      <c r="P688" s="395">
        <v>0.14583831101618699</v>
      </c>
      <c r="Q688" s="395">
        <v>5.84931468513544E-2</v>
      </c>
      <c r="R688" s="395"/>
      <c r="S688" s="395">
        <v>0.13417781970238499</v>
      </c>
      <c r="T688" s="395">
        <v>0.105193374923538</v>
      </c>
      <c r="U688" s="395">
        <v>6.37227645118425E-2</v>
      </c>
      <c r="V688" s="395">
        <v>0.10432012699936</v>
      </c>
      <c r="W688" s="395">
        <v>0.15552018106450499</v>
      </c>
      <c r="X688" s="395">
        <v>7.4880884103784295E-2</v>
      </c>
      <c r="Y688" s="395">
        <v>0</v>
      </c>
      <c r="Z688" s="395">
        <v>0.178392915569832</v>
      </c>
      <c r="AA688" s="395">
        <v>0.10843239905397201</v>
      </c>
      <c r="AB688" s="395">
        <v>0</v>
      </c>
      <c r="AC688" s="395">
        <v>0</v>
      </c>
      <c r="AD688" s="395">
        <v>0</v>
      </c>
      <c r="AE688" s="395"/>
      <c r="AF688" s="395">
        <v>9.1681668462867599E-2</v>
      </c>
      <c r="AG688" s="395">
        <v>5.5122576266378003E-2</v>
      </c>
      <c r="AH688" s="395">
        <v>0.148362920753244</v>
      </c>
      <c r="AI688" s="395">
        <v>0.10729560373941099</v>
      </c>
      <c r="AJ688" s="395">
        <v>0</v>
      </c>
      <c r="AK688" s="395">
        <v>0.20335724440042799</v>
      </c>
      <c r="AL688" s="395"/>
      <c r="AM688" s="395">
        <v>0.106715761831168</v>
      </c>
      <c r="AN688" s="395">
        <v>6.4062045258944295E-2</v>
      </c>
      <c r="AO688" s="395">
        <v>7.8917970586251607E-2</v>
      </c>
      <c r="AP688" s="395"/>
      <c r="AQ688" s="395">
        <v>0.10113148444688901</v>
      </c>
      <c r="AR688" s="395">
        <v>0.12930928162927299</v>
      </c>
      <c r="AS688" s="395">
        <v>0</v>
      </c>
    </row>
    <row r="689" spans="2:45" x14ac:dyDescent="0.25">
      <c r="B689" t="s">
        <v>366</v>
      </c>
      <c r="C689" s="395">
        <v>0.190867207491175</v>
      </c>
      <c r="D689" s="395">
        <v>0.16906420731681601</v>
      </c>
      <c r="E689" s="395">
        <v>0.21201918424886301</v>
      </c>
      <c r="F689" s="395"/>
      <c r="G689" s="395">
        <v>0.222097273193751</v>
      </c>
      <c r="H689" s="395">
        <v>0.27612125722840802</v>
      </c>
      <c r="I689" s="395">
        <v>0.13567190372583501</v>
      </c>
      <c r="J689" s="395">
        <v>0.13967747994354501</v>
      </c>
      <c r="K689" s="395">
        <v>8.7365574115408295E-2</v>
      </c>
      <c r="L689" s="395">
        <v>0.257921446805287</v>
      </c>
      <c r="M689" s="395"/>
      <c r="N689" s="395">
        <v>0.22346607350488901</v>
      </c>
      <c r="O689" s="395">
        <v>0.163316682841808</v>
      </c>
      <c r="P689" s="395">
        <v>0.10065042218638399</v>
      </c>
      <c r="Q689" s="395">
        <v>0.248359174600256</v>
      </c>
      <c r="R689" s="395"/>
      <c r="S689" s="395">
        <v>0.20269361317100201</v>
      </c>
      <c r="T689" s="395">
        <v>0.27521372310595899</v>
      </c>
      <c r="U689" s="395">
        <v>0.12577984495976199</v>
      </c>
      <c r="V689" s="395">
        <v>0.161124789664396</v>
      </c>
      <c r="W689" s="395">
        <v>0.15626190340266299</v>
      </c>
      <c r="X689" s="395">
        <v>7.4880884103784295E-2</v>
      </c>
      <c r="Y689" s="395">
        <v>0.245666762061998</v>
      </c>
      <c r="Z689" s="395">
        <v>0.191162851085561</v>
      </c>
      <c r="AA689" s="395">
        <v>0.22174128136607199</v>
      </c>
      <c r="AB689" s="395">
        <v>0.15013436266500499</v>
      </c>
      <c r="AC689" s="395">
        <v>0.32847688356714599</v>
      </c>
      <c r="AD689" s="395">
        <v>0</v>
      </c>
      <c r="AE689" s="395"/>
      <c r="AF689" s="395">
        <v>0.184977399079778</v>
      </c>
      <c r="AG689" s="395">
        <v>0.20022596629152301</v>
      </c>
      <c r="AH689" s="395">
        <v>0.26130972711290501</v>
      </c>
      <c r="AI689" s="395">
        <v>0.12581540966721599</v>
      </c>
      <c r="AJ689" s="395">
        <v>0.13620365561001499</v>
      </c>
      <c r="AK689" s="395">
        <v>0.29751427175273698</v>
      </c>
      <c r="AL689" s="395"/>
      <c r="AM689" s="395">
        <v>0.18804655811846299</v>
      </c>
      <c r="AN689" s="395">
        <v>0.212551909233335</v>
      </c>
      <c r="AO689" s="395">
        <v>0.11921685040199199</v>
      </c>
      <c r="AP689" s="395"/>
      <c r="AQ689" s="395">
        <v>0.256678134028968</v>
      </c>
      <c r="AR689" s="395">
        <v>0.25244035726564701</v>
      </c>
      <c r="AS689" s="395">
        <v>0</v>
      </c>
    </row>
    <row r="690" spans="2:45" x14ac:dyDescent="0.25">
      <c r="B690" t="s">
        <v>367</v>
      </c>
      <c r="C690" s="395">
        <v>0.33026814450562603</v>
      </c>
      <c r="D690" s="395">
        <v>0.37141874210852899</v>
      </c>
      <c r="E690" s="395">
        <v>0.29034627700570198</v>
      </c>
      <c r="F690" s="395"/>
      <c r="G690" s="395">
        <v>0.31096698041832299</v>
      </c>
      <c r="H690" s="395">
        <v>0.274751939162865</v>
      </c>
      <c r="I690" s="395">
        <v>0.41028290355713698</v>
      </c>
      <c r="J690" s="395">
        <v>0.32110865106964398</v>
      </c>
      <c r="K690" s="395">
        <v>0.30818838200527199</v>
      </c>
      <c r="L690" s="395">
        <v>0.33511902451348202</v>
      </c>
      <c r="M690" s="395"/>
      <c r="N690" s="395">
        <v>0.34709856505313402</v>
      </c>
      <c r="O690" s="395">
        <v>0.34731060592782498</v>
      </c>
      <c r="P690" s="395">
        <v>0.31116897823102702</v>
      </c>
      <c r="Q690" s="395">
        <v>0.317990584208305</v>
      </c>
      <c r="R690" s="395"/>
      <c r="S690" s="395">
        <v>0.357721528838919</v>
      </c>
      <c r="T690" s="395">
        <v>0.319545265850047</v>
      </c>
      <c r="U690" s="395">
        <v>0.37248107758556198</v>
      </c>
      <c r="V690" s="395">
        <v>0.459078135477544</v>
      </c>
      <c r="W690" s="395">
        <v>0.24072129345346799</v>
      </c>
      <c r="X690" s="395">
        <v>0.296098957612486</v>
      </c>
      <c r="Y690" s="395">
        <v>0.43155964862754498</v>
      </c>
      <c r="Z690" s="395">
        <v>9.4244016938015499E-2</v>
      </c>
      <c r="AA690" s="395">
        <v>0.30940479080683397</v>
      </c>
      <c r="AB690" s="395">
        <v>0.25356315492380699</v>
      </c>
      <c r="AC690" s="395">
        <v>0.43872340745564398</v>
      </c>
      <c r="AD690" s="395">
        <v>0.38003231014651301</v>
      </c>
      <c r="AE690" s="395"/>
      <c r="AF690" s="395">
        <v>0.31046704303593398</v>
      </c>
      <c r="AG690" s="395">
        <v>0.34412245138250502</v>
      </c>
      <c r="AH690" s="395">
        <v>0.30042182125636402</v>
      </c>
      <c r="AI690" s="395">
        <v>0.310863896476824</v>
      </c>
      <c r="AJ690" s="395">
        <v>0.485021385927078</v>
      </c>
      <c r="AK690" s="395">
        <v>0.17934177841750401</v>
      </c>
      <c r="AL690" s="395"/>
      <c r="AM690" s="395">
        <v>0.31753952195347501</v>
      </c>
      <c r="AN690" s="395">
        <v>0.32979720810231999</v>
      </c>
      <c r="AO690" s="395">
        <v>0.27079684092239698</v>
      </c>
      <c r="AP690" s="395"/>
      <c r="AQ690" s="395">
        <v>0.31132078915234701</v>
      </c>
      <c r="AR690" s="395">
        <v>0.31830891814687201</v>
      </c>
      <c r="AS690" s="395">
        <v>0.59458616216506399</v>
      </c>
    </row>
    <row r="691" spans="2:45" x14ac:dyDescent="0.25">
      <c r="B691" t="s">
        <v>368</v>
      </c>
      <c r="C691" s="395">
        <v>0.103708163317296</v>
      </c>
      <c r="D691" s="395">
        <v>9.1080091275426794E-2</v>
      </c>
      <c r="E691" s="395">
        <v>0.11595916933426299</v>
      </c>
      <c r="F691" s="395"/>
      <c r="G691" s="395">
        <v>0.10469467744627101</v>
      </c>
      <c r="H691" s="395">
        <v>0.19142735883711401</v>
      </c>
      <c r="I691" s="395">
        <v>9.3239834965159196E-2</v>
      </c>
      <c r="J691" s="395">
        <v>0</v>
      </c>
      <c r="K691" s="395">
        <v>5.1077871172060203E-2</v>
      </c>
      <c r="L691" s="395">
        <v>0.16140304248577</v>
      </c>
      <c r="M691" s="395"/>
      <c r="N691" s="395">
        <v>0.10494863828822699</v>
      </c>
      <c r="O691" s="395">
        <v>6.5374387134416206E-2</v>
      </c>
      <c r="P691" s="395">
        <v>0.104165087617363</v>
      </c>
      <c r="Q691" s="395">
        <v>0.13364154051972901</v>
      </c>
      <c r="R691" s="395"/>
      <c r="S691" s="395">
        <v>0.13082073821519999</v>
      </c>
      <c r="T691" s="395">
        <v>0</v>
      </c>
      <c r="U691" s="395">
        <v>5.8479751423370599E-2</v>
      </c>
      <c r="V691" s="395">
        <v>0.27217474828355598</v>
      </c>
      <c r="W691" s="395">
        <v>0.16295441050132001</v>
      </c>
      <c r="X691" s="395">
        <v>7.4880884103784295E-2</v>
      </c>
      <c r="Y691" s="395">
        <v>0</v>
      </c>
      <c r="Z691" s="395">
        <v>0</v>
      </c>
      <c r="AA691" s="395">
        <v>0.141272257841036</v>
      </c>
      <c r="AB691" s="395">
        <v>0.129115601967877</v>
      </c>
      <c r="AC691" s="395">
        <v>9.9234731683283603E-2</v>
      </c>
      <c r="AD691" s="395">
        <v>0</v>
      </c>
      <c r="AE691" s="395"/>
      <c r="AF691" s="395">
        <v>0.10515195054222801</v>
      </c>
      <c r="AG691" s="395">
        <v>0.10132201196906</v>
      </c>
      <c r="AH691" s="395">
        <v>7.3068990406676804E-2</v>
      </c>
      <c r="AI691" s="395">
        <v>0.13932154859818699</v>
      </c>
      <c r="AJ691" s="395">
        <v>0.109467239009297</v>
      </c>
      <c r="AK691" s="395">
        <v>6.8310150511866993E-2</v>
      </c>
      <c r="AL691" s="395"/>
      <c r="AM691" s="395">
        <v>9.3581663877241594E-2</v>
      </c>
      <c r="AN691" s="395">
        <v>0.15251752326894799</v>
      </c>
      <c r="AO691" s="395">
        <v>0</v>
      </c>
      <c r="AP691" s="395"/>
      <c r="AQ691" s="395">
        <v>9.4813158429694303E-2</v>
      </c>
      <c r="AR691" s="395">
        <v>0.164830899431886</v>
      </c>
      <c r="AS691" s="395">
        <v>0.179359714266486</v>
      </c>
    </row>
    <row r="692" spans="2:45" x14ac:dyDescent="0.25">
      <c r="B692" t="s">
        <v>369</v>
      </c>
      <c r="C692" s="395">
        <v>0.35263036466276898</v>
      </c>
      <c r="D692" s="395">
        <v>0.34095254986899798</v>
      </c>
      <c r="E692" s="395">
        <v>0.36395948749555002</v>
      </c>
      <c r="F692" s="395"/>
      <c r="G692" s="395">
        <v>0.34537114717438699</v>
      </c>
      <c r="H692" s="395">
        <v>0.31765861255460798</v>
      </c>
      <c r="I692" s="395">
        <v>0.24340353791473199</v>
      </c>
      <c r="J692" s="395">
        <v>0.43031799236115198</v>
      </c>
      <c r="K692" s="395">
        <v>0.45391986057916101</v>
      </c>
      <c r="L692" s="395">
        <v>0.43343510013696401</v>
      </c>
      <c r="M692" s="395"/>
      <c r="N692" s="395">
        <v>0.41634088360727201</v>
      </c>
      <c r="O692" s="395">
        <v>0.37903461203080802</v>
      </c>
      <c r="P692" s="395">
        <v>0.26941732048991801</v>
      </c>
      <c r="Q692" s="395">
        <v>0.328650367004161</v>
      </c>
      <c r="R692" s="395"/>
      <c r="S692" s="395">
        <v>0.27410707171834803</v>
      </c>
      <c r="T692" s="395">
        <v>0.41945261526690097</v>
      </c>
      <c r="U692" s="395">
        <v>0.42512528562165702</v>
      </c>
      <c r="V692" s="395">
        <v>0.26975243451982001</v>
      </c>
      <c r="W692" s="395">
        <v>0.47504492187124803</v>
      </c>
      <c r="X692" s="395">
        <v>0.14536122037760299</v>
      </c>
      <c r="Y692" s="395">
        <v>0.39872943385645199</v>
      </c>
      <c r="Z692" s="395">
        <v>0.36946570263824002</v>
      </c>
      <c r="AA692" s="395">
        <v>0.32555594999266901</v>
      </c>
      <c r="AB692" s="395">
        <v>0.36229405974788498</v>
      </c>
      <c r="AC692" s="395">
        <v>0.42441710792371301</v>
      </c>
      <c r="AD692" s="395">
        <v>1</v>
      </c>
      <c r="AE692" s="395"/>
      <c r="AF692" s="395">
        <v>0.33095509550943603</v>
      </c>
      <c r="AG692" s="395">
        <v>0.262595456597291</v>
      </c>
      <c r="AH692" s="395">
        <v>0.34391939725644599</v>
      </c>
      <c r="AI692" s="395">
        <v>0.37470326674539201</v>
      </c>
      <c r="AJ692" s="395">
        <v>0.49463765191437398</v>
      </c>
      <c r="AK692" s="395">
        <v>0.41862435868958098</v>
      </c>
      <c r="AL692" s="395"/>
      <c r="AM692" s="395">
        <v>0.36741080041951502</v>
      </c>
      <c r="AN692" s="395">
        <v>0.36897875959503701</v>
      </c>
      <c r="AO692" s="395">
        <v>0.23247156454790699</v>
      </c>
      <c r="AP692" s="395"/>
      <c r="AQ692" s="395">
        <v>0.37604021772664697</v>
      </c>
      <c r="AR692" s="395">
        <v>0.33154739090719398</v>
      </c>
      <c r="AS692" s="395">
        <v>0.12522520163168199</v>
      </c>
    </row>
    <row r="693" spans="2:45" x14ac:dyDescent="0.25">
      <c r="B693" t="s">
        <v>370</v>
      </c>
      <c r="C693" s="395">
        <v>0.46801773866440199</v>
      </c>
      <c r="D693" s="395">
        <v>0.46906876068397502</v>
      </c>
      <c r="E693" s="395">
        <v>0.46699809947933302</v>
      </c>
      <c r="F693" s="395"/>
      <c r="G693" s="395">
        <v>0.303247822186761</v>
      </c>
      <c r="H693" s="395">
        <v>0.477803877922993</v>
      </c>
      <c r="I693" s="395">
        <v>0.59760945275591204</v>
      </c>
      <c r="J693" s="395">
        <v>0.49599520913873701</v>
      </c>
      <c r="K693" s="395">
        <v>0.38676458979759798</v>
      </c>
      <c r="L693" s="395">
        <v>0.49414791553234999</v>
      </c>
      <c r="M693" s="395"/>
      <c r="N693" s="395">
        <v>0.51832242522126604</v>
      </c>
      <c r="O693" s="395">
        <v>0.34780640925231299</v>
      </c>
      <c r="P693" s="395">
        <v>0.47798741689980101</v>
      </c>
      <c r="Q693" s="395">
        <v>0.50294288625313699</v>
      </c>
      <c r="R693" s="395"/>
      <c r="S693" s="395">
        <v>0.35510657299923298</v>
      </c>
      <c r="T693" s="395">
        <v>0.51723311434552299</v>
      </c>
      <c r="U693" s="395">
        <v>0.42704605983823901</v>
      </c>
      <c r="V693" s="395">
        <v>0.36745411051771598</v>
      </c>
      <c r="W693" s="395">
        <v>0.24888795299532501</v>
      </c>
      <c r="X693" s="395">
        <v>0.54489865487952205</v>
      </c>
      <c r="Y693" s="395">
        <v>0.51090749246090705</v>
      </c>
      <c r="Z693" s="395">
        <v>0.17536697992721001</v>
      </c>
      <c r="AA693" s="395">
        <v>0.65753049101139704</v>
      </c>
      <c r="AB693" s="395">
        <v>0.63380111442038001</v>
      </c>
      <c r="AC693" s="395">
        <v>0.56603649151344104</v>
      </c>
      <c r="AD693" s="395">
        <v>0.69018777736414905</v>
      </c>
      <c r="AE693" s="395"/>
      <c r="AF693" s="395">
        <v>0.31610799821410301</v>
      </c>
      <c r="AG693" s="395">
        <v>0.59655095299063399</v>
      </c>
      <c r="AH693" s="395">
        <v>0.26025457878236402</v>
      </c>
      <c r="AI693" s="395">
        <v>0.44941800776893398</v>
      </c>
      <c r="AJ693" s="395">
        <v>0.78576400247856704</v>
      </c>
      <c r="AK693" s="395">
        <v>0.33321397499407901</v>
      </c>
      <c r="AL693" s="395"/>
      <c r="AM693" s="395">
        <v>0.456450358295724</v>
      </c>
      <c r="AN693" s="395">
        <v>0.48809042276307901</v>
      </c>
      <c r="AO693" s="395">
        <v>0.536340392871404</v>
      </c>
      <c r="AP693" s="395"/>
      <c r="AQ693" s="395">
        <v>0.462409322488184</v>
      </c>
      <c r="AR693" s="395">
        <v>0.423307900831212</v>
      </c>
      <c r="AS693" s="395">
        <v>0.59067083636393702</v>
      </c>
    </row>
    <row r="694" spans="2:45" x14ac:dyDescent="0.25">
      <c r="B694" t="s">
        <v>371</v>
      </c>
      <c r="C694" s="395">
        <v>6.6816662820939204E-2</v>
      </c>
      <c r="D694" s="395">
        <v>6.6901251522961294E-2</v>
      </c>
      <c r="E694" s="395">
        <v>6.6734599882590007E-2</v>
      </c>
      <c r="F694" s="395"/>
      <c r="G694" s="395">
        <v>0.117552694360727</v>
      </c>
      <c r="H694" s="395">
        <v>2.43926694528072E-2</v>
      </c>
      <c r="I694" s="395">
        <v>6.5442289777167206E-2</v>
      </c>
      <c r="J694" s="395">
        <v>9.2976518834530494E-2</v>
      </c>
      <c r="K694" s="395">
        <v>4.78602607307907E-2</v>
      </c>
      <c r="L694" s="395">
        <v>4.1257701446445597E-2</v>
      </c>
      <c r="M694" s="395"/>
      <c r="N694" s="395">
        <v>2.7510412040163901E-2</v>
      </c>
      <c r="O694" s="395">
        <v>0.124233159302629</v>
      </c>
      <c r="P694" s="395">
        <v>7.0455775464992806E-2</v>
      </c>
      <c r="Q694" s="395">
        <v>6.6665711673449299E-2</v>
      </c>
      <c r="R694" s="395"/>
      <c r="S694" s="395">
        <v>0.11083631720949701</v>
      </c>
      <c r="T694" s="395">
        <v>0</v>
      </c>
      <c r="U694" s="395">
        <v>0.19459500478535099</v>
      </c>
      <c r="V694" s="395">
        <v>0.100751689230702</v>
      </c>
      <c r="W694" s="395">
        <v>7.0143486838562405E-2</v>
      </c>
      <c r="X694" s="395">
        <v>0.104399091507052</v>
      </c>
      <c r="Y694" s="395">
        <v>7.7652446139346895E-2</v>
      </c>
      <c r="Z694" s="395">
        <v>0</v>
      </c>
      <c r="AA694" s="395">
        <v>0</v>
      </c>
      <c r="AB694" s="395">
        <v>0</v>
      </c>
      <c r="AC694" s="395">
        <v>0.11104128581768299</v>
      </c>
      <c r="AD694" s="395">
        <v>0</v>
      </c>
      <c r="AE694" s="395"/>
      <c r="AF694" s="395">
        <v>3.96609445396785E-2</v>
      </c>
      <c r="AG694" s="395">
        <v>4.4959691342726302E-2</v>
      </c>
      <c r="AH694" s="395">
        <v>0.15343753454808501</v>
      </c>
      <c r="AI694" s="395">
        <v>0.120762703127444</v>
      </c>
      <c r="AJ694" s="395">
        <v>3.5362873922484203E-2</v>
      </c>
      <c r="AK694" s="395">
        <v>0</v>
      </c>
      <c r="AL694" s="395"/>
      <c r="AM694" s="395">
        <v>0.10325103668392099</v>
      </c>
      <c r="AN694" s="395">
        <v>4.1747374943122702E-2</v>
      </c>
      <c r="AO694" s="395">
        <v>3.47352751086192E-2</v>
      </c>
      <c r="AP694" s="395"/>
      <c r="AQ694" s="395">
        <v>5.20752485026846E-2</v>
      </c>
      <c r="AR694" s="395">
        <v>7.8083622952591594E-2</v>
      </c>
      <c r="AS694" s="395">
        <v>0</v>
      </c>
    </row>
    <row r="695" spans="2:45" x14ac:dyDescent="0.25">
      <c r="B695" t="s">
        <v>372</v>
      </c>
      <c r="C695" s="395">
        <v>0.101857984148394</v>
      </c>
      <c r="D695" s="395">
        <v>6.8254982194427605E-2</v>
      </c>
      <c r="E695" s="395">
        <v>0.13445762230070399</v>
      </c>
      <c r="F695" s="395"/>
      <c r="G695" s="395">
        <v>0.13065941260476899</v>
      </c>
      <c r="H695" s="395">
        <v>0</v>
      </c>
      <c r="I695" s="395">
        <v>8.1338844447270506E-2</v>
      </c>
      <c r="J695" s="395">
        <v>0.17973131829157499</v>
      </c>
      <c r="K695" s="395">
        <v>0</v>
      </c>
      <c r="L695" s="395">
        <v>0.24008368029044599</v>
      </c>
      <c r="M695" s="395"/>
      <c r="N695" s="395">
        <v>5.88894702537981E-2</v>
      </c>
      <c r="O695" s="395">
        <v>0.13770072517576201</v>
      </c>
      <c r="P695" s="395">
        <v>9.6524566844610096E-2</v>
      </c>
      <c r="Q695" s="395">
        <v>0.13055378132044801</v>
      </c>
      <c r="R695" s="395"/>
      <c r="S695" s="395">
        <v>2.5070766295854901E-2</v>
      </c>
      <c r="T695" s="395">
        <v>0.18519420701582001</v>
      </c>
      <c r="U695" s="395">
        <v>6.53399190447808E-2</v>
      </c>
      <c r="V695" s="395">
        <v>0.323015919473229</v>
      </c>
      <c r="W695" s="395">
        <v>7.9384448834303706E-2</v>
      </c>
      <c r="X695" s="395">
        <v>0.18670844365498601</v>
      </c>
      <c r="Y695" s="395">
        <v>9.5904634400150499E-2</v>
      </c>
      <c r="Z695" s="395">
        <v>9.2470817285290899E-2</v>
      </c>
      <c r="AA695" s="395">
        <v>0.10846749858254</v>
      </c>
      <c r="AB695" s="395">
        <v>0</v>
      </c>
      <c r="AC695" s="395">
        <v>0</v>
      </c>
      <c r="AD695" s="395">
        <v>0</v>
      </c>
      <c r="AE695" s="395"/>
      <c r="AF695" s="395">
        <v>0.113287019856616</v>
      </c>
      <c r="AG695" s="395">
        <v>7.3175973110078299E-2</v>
      </c>
      <c r="AH695" s="395">
        <v>7.3824539156810698E-2</v>
      </c>
      <c r="AI695" s="395">
        <v>0.112001462347908</v>
      </c>
      <c r="AJ695" s="395">
        <v>0.21355992995255199</v>
      </c>
      <c r="AK695" s="395">
        <v>0</v>
      </c>
      <c r="AL695" s="395"/>
      <c r="AM695" s="395">
        <v>7.4312152037814799E-2</v>
      </c>
      <c r="AN695" s="395">
        <v>0.108052851144107</v>
      </c>
      <c r="AO695" s="395">
        <v>0.12133555173746501</v>
      </c>
      <c r="AP695" s="395"/>
      <c r="AQ695" s="395">
        <v>7.3220361387859006E-2</v>
      </c>
      <c r="AR695" s="395">
        <v>0.113848234698556</v>
      </c>
      <c r="AS695" s="395">
        <v>0.131547450049214</v>
      </c>
    </row>
    <row r="696" spans="2:45" x14ac:dyDescent="0.25">
      <c r="B696" t="s">
        <v>373</v>
      </c>
      <c r="C696" s="395">
        <v>5.3910884598276601E-2</v>
      </c>
      <c r="D696" s="395">
        <v>4.9318472059678799E-2</v>
      </c>
      <c r="E696" s="395">
        <v>5.8366170682820802E-2</v>
      </c>
      <c r="F696" s="395"/>
      <c r="G696" s="395">
        <v>0.104268091402321</v>
      </c>
      <c r="H696" s="395">
        <v>7.5902213782158806E-2</v>
      </c>
      <c r="I696" s="395">
        <v>0</v>
      </c>
      <c r="J696" s="395">
        <v>2.78130134985697E-2</v>
      </c>
      <c r="K696" s="395">
        <v>9.8938131902850904E-2</v>
      </c>
      <c r="L696" s="395">
        <v>3.8514032702906001E-2</v>
      </c>
      <c r="M696" s="395"/>
      <c r="N696" s="395">
        <v>0</v>
      </c>
      <c r="O696" s="395">
        <v>4.3417920729199401E-2</v>
      </c>
      <c r="P696" s="395">
        <v>6.9230492860945195E-2</v>
      </c>
      <c r="Q696" s="395">
        <v>9.6910067450860504E-2</v>
      </c>
      <c r="R696" s="395"/>
      <c r="S696" s="395">
        <v>5.0993342329298301E-2</v>
      </c>
      <c r="T696" s="395">
        <v>0</v>
      </c>
      <c r="U696" s="395">
        <v>6.37227645118425E-2</v>
      </c>
      <c r="V696" s="395">
        <v>5.4229105895855702E-2</v>
      </c>
      <c r="W696" s="395">
        <v>0</v>
      </c>
      <c r="X696" s="395">
        <v>7.4880884103784295E-2</v>
      </c>
      <c r="Y696" s="395">
        <v>0</v>
      </c>
      <c r="Z696" s="395">
        <v>0.18671483422330601</v>
      </c>
      <c r="AA696" s="395">
        <v>3.8050993386146703E-2</v>
      </c>
      <c r="AB696" s="395">
        <v>0.1554075936158</v>
      </c>
      <c r="AC696" s="395">
        <v>0</v>
      </c>
      <c r="AD696" s="395">
        <v>0</v>
      </c>
      <c r="AE696" s="395"/>
      <c r="AF696" s="395">
        <v>3.9610751822884899E-2</v>
      </c>
      <c r="AG696" s="395">
        <v>6.1667534460703E-2</v>
      </c>
      <c r="AH696" s="395">
        <v>0</v>
      </c>
      <c r="AI696" s="395">
        <v>8.6248184122015195E-2</v>
      </c>
      <c r="AJ696" s="395">
        <v>6.99503877798449E-2</v>
      </c>
      <c r="AK696" s="395">
        <v>5.6664381695780898E-2</v>
      </c>
      <c r="AL696" s="395"/>
      <c r="AM696" s="395">
        <v>6.3413074556971205E-2</v>
      </c>
      <c r="AN696" s="395">
        <v>5.6394942129916498E-2</v>
      </c>
      <c r="AO696" s="395">
        <v>0</v>
      </c>
      <c r="AP696" s="395"/>
      <c r="AQ696" s="395">
        <v>2.12186953115228E-2</v>
      </c>
      <c r="AR696" s="395">
        <v>4.9221406628082498E-2</v>
      </c>
      <c r="AS696" s="395">
        <v>0.27460995467400501</v>
      </c>
    </row>
    <row r="697" spans="2:45" x14ac:dyDescent="0.25">
      <c r="B697" t="s">
        <v>99</v>
      </c>
      <c r="C697" s="395">
        <v>3.0676575338498099E-2</v>
      </c>
      <c r="D697" s="395">
        <v>1.87015950345518E-2</v>
      </c>
      <c r="E697" s="395">
        <v>4.2293990512430601E-2</v>
      </c>
      <c r="F697" s="395"/>
      <c r="G697" s="395">
        <v>2.7553408660100601E-2</v>
      </c>
      <c r="H697" s="395">
        <v>3.1739356276338601E-2</v>
      </c>
      <c r="I697" s="395">
        <v>0</v>
      </c>
      <c r="J697" s="395">
        <v>2.64077739230528E-2</v>
      </c>
      <c r="K697" s="395">
        <v>9.9396985501933599E-2</v>
      </c>
      <c r="L697" s="395">
        <v>3.9991121439010999E-2</v>
      </c>
      <c r="M697" s="395"/>
      <c r="N697" s="395">
        <v>1.6149256444168699E-2</v>
      </c>
      <c r="O697" s="395">
        <v>6.7907886223535802E-2</v>
      </c>
      <c r="P697" s="395">
        <v>5.5163142554231298E-2</v>
      </c>
      <c r="Q697" s="395">
        <v>0</v>
      </c>
      <c r="R697" s="395"/>
      <c r="S697" s="395">
        <v>0</v>
      </c>
      <c r="T697" s="395">
        <v>9.0780816007608595E-2</v>
      </c>
      <c r="U697" s="395">
        <v>5.71808896541302E-2</v>
      </c>
      <c r="V697" s="395">
        <v>0</v>
      </c>
      <c r="W697" s="395">
        <v>0</v>
      </c>
      <c r="X697" s="395">
        <v>8.4665197376877499E-2</v>
      </c>
      <c r="Y697" s="395">
        <v>8.7898942771907407E-2</v>
      </c>
      <c r="Z697" s="395">
        <v>9.1941574295537704E-2</v>
      </c>
      <c r="AA697" s="395">
        <v>0</v>
      </c>
      <c r="AB697" s="395">
        <v>0</v>
      </c>
      <c r="AC697" s="395">
        <v>0</v>
      </c>
      <c r="AD697" s="395">
        <v>0</v>
      </c>
      <c r="AE697" s="395"/>
      <c r="AF697" s="395">
        <v>2.9282591937776999E-2</v>
      </c>
      <c r="AG697" s="395">
        <v>0</v>
      </c>
      <c r="AH697" s="395">
        <v>3.35466943952938E-2</v>
      </c>
      <c r="AI697" s="395">
        <v>8.1093331670334098E-2</v>
      </c>
      <c r="AJ697" s="395">
        <v>0</v>
      </c>
      <c r="AK697" s="395">
        <v>6.2188253853096703E-2</v>
      </c>
      <c r="AL697" s="395"/>
      <c r="AM697" s="395">
        <v>2.7855948447710201E-2</v>
      </c>
      <c r="AN697" s="395">
        <v>3.3518578431968198E-2</v>
      </c>
      <c r="AO697" s="395">
        <v>4.1298862755646801E-2</v>
      </c>
      <c r="AP697" s="395"/>
      <c r="AQ697" s="395">
        <v>1.7729854876223999E-2</v>
      </c>
      <c r="AR697" s="395">
        <v>5.4936193974900099E-2</v>
      </c>
      <c r="AS697" s="395">
        <v>0</v>
      </c>
    </row>
    <row r="698" spans="2:45" x14ac:dyDescent="0.25">
      <c r="B698" t="s">
        <v>101</v>
      </c>
      <c r="C698" s="395">
        <v>2.9359895141872702E-2</v>
      </c>
      <c r="D698" s="395">
        <v>4.0419707113779103E-2</v>
      </c>
      <c r="E698" s="395">
        <v>1.86303219683015E-2</v>
      </c>
      <c r="F698" s="395"/>
      <c r="G698" s="395">
        <v>5.4169644805967102E-2</v>
      </c>
      <c r="H698" s="395">
        <v>2.61956467830682E-2</v>
      </c>
      <c r="I698" s="395">
        <v>6.2371916866325303E-2</v>
      </c>
      <c r="J698" s="395">
        <v>0</v>
      </c>
      <c r="K698" s="395">
        <v>0</v>
      </c>
      <c r="L698" s="395">
        <v>0</v>
      </c>
      <c r="M698" s="395"/>
      <c r="N698" s="395">
        <v>1.33465416343151E-2</v>
      </c>
      <c r="O698" s="395">
        <v>3.1654923371139301E-2</v>
      </c>
      <c r="P698" s="395">
        <v>3.53852110028137E-2</v>
      </c>
      <c r="Q698" s="395">
        <v>4.2226719488175503E-2</v>
      </c>
      <c r="R698" s="395"/>
      <c r="S698" s="395">
        <v>2.2792628070577699E-2</v>
      </c>
      <c r="T698" s="395">
        <v>6.1608214398905702E-2</v>
      </c>
      <c r="U698" s="395">
        <v>0</v>
      </c>
      <c r="V698" s="395">
        <v>0</v>
      </c>
      <c r="W698" s="395">
        <v>0.11790377157198</v>
      </c>
      <c r="X698" s="395">
        <v>7.8654061493901306E-2</v>
      </c>
      <c r="Y698" s="395">
        <v>0</v>
      </c>
      <c r="Z698" s="395">
        <v>9.4244016938015499E-2</v>
      </c>
      <c r="AA698" s="395">
        <v>0</v>
      </c>
      <c r="AB698" s="395">
        <v>0</v>
      </c>
      <c r="AC698" s="395">
        <v>0</v>
      </c>
      <c r="AD698" s="395">
        <v>0</v>
      </c>
      <c r="AE698" s="395"/>
      <c r="AF698" s="395">
        <v>3.00626818334019E-2</v>
      </c>
      <c r="AG698" s="395">
        <v>1.6611736452033898E-2</v>
      </c>
      <c r="AH698" s="395">
        <v>4.5190635103123197E-2</v>
      </c>
      <c r="AI698" s="395">
        <v>6.9803619743882897E-2</v>
      </c>
      <c r="AJ698" s="395">
        <v>0</v>
      </c>
      <c r="AK698" s="395">
        <v>0</v>
      </c>
      <c r="AL698" s="395"/>
      <c r="AM698" s="395">
        <v>0</v>
      </c>
      <c r="AN698" s="395">
        <v>2.4302241173923399E-2</v>
      </c>
      <c r="AO698" s="395">
        <v>0.108922457040157</v>
      </c>
      <c r="AP698" s="395"/>
      <c r="AQ698" s="395">
        <v>1.68127134318331E-2</v>
      </c>
      <c r="AR698" s="395">
        <v>0</v>
      </c>
      <c r="AS698" s="395">
        <v>0</v>
      </c>
    </row>
    <row r="699" spans="2:45" x14ac:dyDescent="0.25">
      <c r="C699" s="395"/>
      <c r="D699" s="395"/>
      <c r="E699" s="395"/>
      <c r="F699" s="395"/>
      <c r="G699" s="395"/>
      <c r="H699" s="395"/>
      <c r="I699" s="395"/>
      <c r="J699" s="395"/>
      <c r="K699" s="395"/>
      <c r="L699" s="395"/>
      <c r="M699" s="395"/>
      <c r="N699" s="395"/>
      <c r="O699" s="395"/>
      <c r="P699" s="395"/>
      <c r="Q699" s="395"/>
      <c r="R699" s="395"/>
      <c r="S699" s="395"/>
      <c r="T699" s="395"/>
      <c r="U699" s="395"/>
      <c r="V699" s="395"/>
      <c r="W699" s="395"/>
      <c r="X699" s="395"/>
      <c r="Y699" s="395"/>
      <c r="Z699" s="395"/>
      <c r="AA699" s="395"/>
      <c r="AB699" s="395"/>
      <c r="AC699" s="395"/>
      <c r="AD699" s="395"/>
      <c r="AE699" s="395"/>
      <c r="AF699" s="395"/>
      <c r="AG699" s="395"/>
      <c r="AH699" s="395"/>
      <c r="AI699" s="395"/>
      <c r="AJ699" s="395"/>
      <c r="AK699" s="395"/>
      <c r="AL699" s="395"/>
      <c r="AM699" s="395"/>
      <c r="AN699" s="395"/>
      <c r="AO699" s="395"/>
      <c r="AP699" s="395"/>
      <c r="AQ699" s="395"/>
      <c r="AR699" s="395"/>
      <c r="AS699" s="395"/>
    </row>
    <row r="700" spans="2:45" x14ac:dyDescent="0.25">
      <c r="B700" s="2" t="s">
        <v>391</v>
      </c>
      <c r="C700" s="395"/>
      <c r="D700" s="395"/>
      <c r="E700" s="395"/>
      <c r="F700" s="395"/>
      <c r="G700" s="395"/>
      <c r="H700" s="395"/>
      <c r="I700" s="395"/>
      <c r="J700" s="395"/>
      <c r="K700" s="395"/>
      <c r="L700" s="395"/>
      <c r="M700" s="395"/>
      <c r="N700" s="395"/>
      <c r="O700" s="395"/>
      <c r="P700" s="395"/>
      <c r="Q700" s="395"/>
      <c r="R700" s="395"/>
      <c r="S700" s="395"/>
      <c r="T700" s="395"/>
      <c r="U700" s="395"/>
      <c r="V700" s="395"/>
      <c r="W700" s="395"/>
      <c r="X700" s="395"/>
      <c r="Y700" s="395"/>
      <c r="Z700" s="395"/>
      <c r="AA700" s="395"/>
      <c r="AB700" s="395"/>
      <c r="AC700" s="395"/>
      <c r="AD700" s="395"/>
      <c r="AE700" s="395"/>
      <c r="AF700" s="395"/>
      <c r="AG700" s="395"/>
      <c r="AH700" s="395"/>
      <c r="AI700" s="395"/>
      <c r="AJ700" s="395"/>
      <c r="AK700" s="395"/>
      <c r="AL700" s="395"/>
      <c r="AM700" s="395"/>
      <c r="AN700" s="395"/>
      <c r="AO700" s="395"/>
      <c r="AP700" s="395"/>
      <c r="AQ700" s="395"/>
      <c r="AR700" s="395"/>
      <c r="AS700" s="395"/>
    </row>
    <row r="701" spans="2:45" x14ac:dyDescent="0.25">
      <c r="B701" s="394" t="s">
        <v>392</v>
      </c>
      <c r="C701" s="395"/>
      <c r="D701" s="395"/>
      <c r="E701" s="395"/>
      <c r="F701" s="395"/>
      <c r="G701" s="395"/>
      <c r="H701" s="395"/>
      <c r="I701" s="395"/>
      <c r="J701" s="395"/>
      <c r="K701" s="395"/>
      <c r="L701" s="395"/>
      <c r="M701" s="395"/>
      <c r="N701" s="395"/>
      <c r="O701" s="395"/>
      <c r="P701" s="395"/>
      <c r="Q701" s="395"/>
      <c r="R701" s="395"/>
      <c r="S701" s="395"/>
      <c r="T701" s="395"/>
      <c r="U701" s="395"/>
      <c r="V701" s="395"/>
      <c r="W701" s="395"/>
      <c r="X701" s="395"/>
      <c r="Y701" s="395"/>
      <c r="Z701" s="395"/>
      <c r="AA701" s="395"/>
      <c r="AB701" s="395"/>
      <c r="AC701" s="395"/>
      <c r="AD701" s="395"/>
      <c r="AE701" s="395"/>
      <c r="AF701" s="395"/>
      <c r="AG701" s="395"/>
      <c r="AH701" s="395"/>
      <c r="AI701" s="395"/>
      <c r="AJ701" s="395"/>
      <c r="AK701" s="395"/>
      <c r="AL701" s="395"/>
      <c r="AM701" s="395"/>
      <c r="AN701" s="395"/>
      <c r="AO701" s="395"/>
      <c r="AP701" s="395"/>
      <c r="AQ701" s="395"/>
      <c r="AR701" s="395"/>
      <c r="AS701" s="395"/>
    </row>
    <row r="702" spans="2:45" x14ac:dyDescent="0.25">
      <c r="B702" t="s">
        <v>376</v>
      </c>
      <c r="C702" s="395">
        <v>0.18531239866596799</v>
      </c>
      <c r="D702" s="395">
        <v>0.185398363469849</v>
      </c>
      <c r="E702" s="395">
        <v>0.185132673545048</v>
      </c>
      <c r="F702" s="395"/>
      <c r="G702" s="395">
        <v>3.7547919036904E-2</v>
      </c>
      <c r="H702" s="395">
        <v>0.29100252171039798</v>
      </c>
      <c r="I702" s="395">
        <v>0.20355123558025601</v>
      </c>
      <c r="J702" s="395">
        <v>0.21465507430693301</v>
      </c>
      <c r="K702" s="395">
        <v>0.149225209824839</v>
      </c>
      <c r="L702" s="395">
        <v>0.18845551336149399</v>
      </c>
      <c r="M702" s="395"/>
      <c r="N702" s="395">
        <v>0.21254335708130101</v>
      </c>
      <c r="O702" s="395">
        <v>0.184198596784239</v>
      </c>
      <c r="P702" s="395">
        <v>0.16915629453330899</v>
      </c>
      <c r="Q702" s="395">
        <v>0.17344142397649301</v>
      </c>
      <c r="R702" s="395"/>
      <c r="S702" s="395">
        <v>0.25624642590420399</v>
      </c>
      <c r="T702" s="395">
        <v>0.152404909531247</v>
      </c>
      <c r="U702" s="395">
        <v>0.25179780932909401</v>
      </c>
      <c r="V702" s="395">
        <v>0.21251330879751201</v>
      </c>
      <c r="W702" s="395">
        <v>0.187589879617308</v>
      </c>
      <c r="X702" s="395">
        <v>0.205034074505274</v>
      </c>
      <c r="Y702" s="395">
        <v>0.17679666644641501</v>
      </c>
      <c r="Z702" s="395">
        <v>0.22781754676594801</v>
      </c>
      <c r="AA702" s="395">
        <v>0.12191611316031301</v>
      </c>
      <c r="AB702" s="395">
        <v>0.185529446761907</v>
      </c>
      <c r="AC702" s="395">
        <v>0.16491010591258501</v>
      </c>
      <c r="AD702" s="395">
        <v>9.9373203423292006E-2</v>
      </c>
      <c r="AE702" s="395"/>
      <c r="AF702" s="395">
        <v>0.20414512795577999</v>
      </c>
      <c r="AG702" s="395">
        <v>0.22843532910102801</v>
      </c>
      <c r="AH702" s="395">
        <v>0.11092211505083099</v>
      </c>
      <c r="AI702" s="395">
        <v>0.171566983676539</v>
      </c>
      <c r="AJ702" s="395">
        <v>0.160518531782774</v>
      </c>
      <c r="AK702" s="395">
        <v>0.196375897642555</v>
      </c>
      <c r="AL702" s="395"/>
      <c r="AM702" s="395">
        <v>0.18296265618963101</v>
      </c>
      <c r="AN702" s="395">
        <v>0.20391853764030199</v>
      </c>
      <c r="AO702" s="395">
        <v>0.184640277242966</v>
      </c>
      <c r="AP702" s="395"/>
      <c r="AQ702" s="395">
        <v>0.20074079712280099</v>
      </c>
      <c r="AR702" s="395">
        <v>0.16521260782161001</v>
      </c>
      <c r="AS702" s="395">
        <v>0.28904538195915902</v>
      </c>
    </row>
    <row r="703" spans="2:45" x14ac:dyDescent="0.25">
      <c r="B703" t="s">
        <v>377</v>
      </c>
      <c r="C703" s="395">
        <v>9.1197685417413799E-2</v>
      </c>
      <c r="D703" s="395">
        <v>8.3536419650200006E-2</v>
      </c>
      <c r="E703" s="395">
        <v>0.101124121123549</v>
      </c>
      <c r="F703" s="395"/>
      <c r="G703" s="395">
        <v>3.6097619661767201E-2</v>
      </c>
      <c r="H703" s="395">
        <v>8.88788612629339E-2</v>
      </c>
      <c r="I703" s="395">
        <v>0.12792820850043901</v>
      </c>
      <c r="J703" s="395">
        <v>8.8026600829433393E-2</v>
      </c>
      <c r="K703" s="395">
        <v>6.8773189577968602E-2</v>
      </c>
      <c r="L703" s="395">
        <v>0.110657224172189</v>
      </c>
      <c r="M703" s="395"/>
      <c r="N703" s="395">
        <v>8.4659938322693196E-2</v>
      </c>
      <c r="O703" s="395">
        <v>0.12582928653695799</v>
      </c>
      <c r="P703" s="395">
        <v>3.3371042835556301E-2</v>
      </c>
      <c r="Q703" s="395">
        <v>9.3834682633612998E-2</v>
      </c>
      <c r="R703" s="395"/>
      <c r="S703" s="395">
        <v>0.16395646061187899</v>
      </c>
      <c r="T703" s="395">
        <v>4.9654708226559902E-2</v>
      </c>
      <c r="U703" s="395">
        <v>0.10859561154818199</v>
      </c>
      <c r="V703" s="395">
        <v>6.9649097850565403E-2</v>
      </c>
      <c r="W703" s="395">
        <v>0.13638021808721801</v>
      </c>
      <c r="X703" s="395">
        <v>0.153841438760905</v>
      </c>
      <c r="Y703" s="395">
        <v>9.5548118105466595E-2</v>
      </c>
      <c r="Z703" s="395">
        <v>5.2260761800850097E-2</v>
      </c>
      <c r="AA703" s="395">
        <v>5.1668504822349699E-2</v>
      </c>
      <c r="AB703" s="395">
        <v>4.0933460310761602E-2</v>
      </c>
      <c r="AC703" s="395">
        <v>0.124662654124831</v>
      </c>
      <c r="AD703" s="395">
        <v>4.9976680184640999E-2</v>
      </c>
      <c r="AE703" s="395"/>
      <c r="AF703" s="395">
        <v>6.5649960646625094E-2</v>
      </c>
      <c r="AG703" s="395">
        <v>9.6310639606266304E-2</v>
      </c>
      <c r="AH703" s="395">
        <v>0.11427831606182</v>
      </c>
      <c r="AI703" s="395">
        <v>8.0245780911687603E-2</v>
      </c>
      <c r="AJ703" s="395">
        <v>9.1218662051586005E-2</v>
      </c>
      <c r="AK703" s="395">
        <v>0.11880290966814699</v>
      </c>
      <c r="AL703" s="395"/>
      <c r="AM703" s="395">
        <v>0.10386245543304</v>
      </c>
      <c r="AN703" s="395">
        <v>7.4014988019546896E-2</v>
      </c>
      <c r="AO703" s="395">
        <v>0.116057286258769</v>
      </c>
      <c r="AP703" s="395"/>
      <c r="AQ703" s="395">
        <v>0.108641762232633</v>
      </c>
      <c r="AR703" s="395">
        <v>4.8950014231347198E-2</v>
      </c>
      <c r="AS703" s="395">
        <v>0.106382348111633</v>
      </c>
    </row>
    <row r="704" spans="2:45" x14ac:dyDescent="0.25">
      <c r="B704" t="s">
        <v>378</v>
      </c>
      <c r="C704" s="395">
        <v>5.0322103797024599E-2</v>
      </c>
      <c r="D704" s="395">
        <v>4.2741993382993698E-2</v>
      </c>
      <c r="E704" s="395">
        <v>5.5372303725691199E-2</v>
      </c>
      <c r="F704" s="395"/>
      <c r="G704" s="395">
        <v>0.106659243716047</v>
      </c>
      <c r="H704" s="395">
        <v>2.9612882143065601E-2</v>
      </c>
      <c r="I704" s="395">
        <v>2.1879962226965501E-2</v>
      </c>
      <c r="J704" s="395">
        <v>4.3217123659442698E-2</v>
      </c>
      <c r="K704" s="395">
        <v>4.4893205733954902E-2</v>
      </c>
      <c r="L704" s="395">
        <v>5.8243543204368899E-2</v>
      </c>
      <c r="M704" s="395"/>
      <c r="N704" s="395">
        <v>9.5106756482786298E-2</v>
      </c>
      <c r="O704" s="395">
        <v>3.4910007069056302E-2</v>
      </c>
      <c r="P704" s="395">
        <v>4.3783170811133698E-2</v>
      </c>
      <c r="Q704" s="395">
        <v>2.5653791792505001E-2</v>
      </c>
      <c r="R704" s="395"/>
      <c r="S704" s="395">
        <v>7.2386742896902806E-2</v>
      </c>
      <c r="T704" s="395">
        <v>5.6129507934834399E-2</v>
      </c>
      <c r="U704" s="395">
        <v>2.4759278036876001E-2</v>
      </c>
      <c r="V704" s="395">
        <v>2.4124888093421799E-2</v>
      </c>
      <c r="W704" s="395">
        <v>2.9494336449743301E-2</v>
      </c>
      <c r="X704" s="395">
        <v>2.3576935153976401E-2</v>
      </c>
      <c r="Y704" s="395">
        <v>8.9999631512150999E-2</v>
      </c>
      <c r="Z704" s="395">
        <v>5.0711830840722699E-2</v>
      </c>
      <c r="AA704" s="395">
        <v>7.9516532827287503E-2</v>
      </c>
      <c r="AB704" s="395">
        <v>6.01842699414184E-2</v>
      </c>
      <c r="AC704" s="395">
        <v>0</v>
      </c>
      <c r="AD704" s="395">
        <v>5.4181415559776701E-2</v>
      </c>
      <c r="AE704" s="395"/>
      <c r="AF704" s="395">
        <v>6.0314727482709898E-2</v>
      </c>
      <c r="AG704" s="395">
        <v>3.2109185574123303E-2</v>
      </c>
      <c r="AH704" s="395">
        <v>0.100893391429511</v>
      </c>
      <c r="AI704" s="395">
        <v>5.4865467020920801E-2</v>
      </c>
      <c r="AJ704" s="395">
        <v>3.1382382981279502E-2</v>
      </c>
      <c r="AK704" s="395">
        <v>0</v>
      </c>
      <c r="AL704" s="395"/>
      <c r="AM704" s="395">
        <v>6.5414886079694007E-2</v>
      </c>
      <c r="AN704" s="395">
        <v>3.94724051255727E-2</v>
      </c>
      <c r="AO704" s="395">
        <v>2.2920408773420099E-2</v>
      </c>
      <c r="AP704" s="395"/>
      <c r="AQ704" s="395">
        <v>7.3755434029920103E-2</v>
      </c>
      <c r="AR704" s="395">
        <v>3.6110747878578701E-2</v>
      </c>
      <c r="AS704" s="395">
        <v>0</v>
      </c>
    </row>
    <row r="705" spans="2:45" x14ac:dyDescent="0.25">
      <c r="B705" t="s">
        <v>379</v>
      </c>
      <c r="C705" s="395">
        <v>0.113424087889131</v>
      </c>
      <c r="D705" s="395">
        <v>9.7668094277299999E-2</v>
      </c>
      <c r="E705" s="395">
        <v>0.13227710402724099</v>
      </c>
      <c r="F705" s="395"/>
      <c r="G705" s="395">
        <v>8.6558843890668105E-2</v>
      </c>
      <c r="H705" s="395">
        <v>0.25364178980353402</v>
      </c>
      <c r="I705" s="395">
        <v>0.16100734045135601</v>
      </c>
      <c r="J705" s="395">
        <v>7.9248041870959005E-2</v>
      </c>
      <c r="K705" s="395">
        <v>0.100809995741659</v>
      </c>
      <c r="L705" s="395">
        <v>7.5052905409849005E-2</v>
      </c>
      <c r="M705" s="395"/>
      <c r="N705" s="395">
        <v>0.105714820047365</v>
      </c>
      <c r="O705" s="395">
        <v>9.7882919535552698E-2</v>
      </c>
      <c r="P705" s="395">
        <v>0.153395162640831</v>
      </c>
      <c r="Q705" s="395">
        <v>0.11347030999388701</v>
      </c>
      <c r="R705" s="395"/>
      <c r="S705" s="395">
        <v>0.14717526589514901</v>
      </c>
      <c r="T705" s="395">
        <v>0.126725238668049</v>
      </c>
      <c r="U705" s="395">
        <v>5.6552112977248499E-2</v>
      </c>
      <c r="V705" s="395">
        <v>0.120290065599879</v>
      </c>
      <c r="W705" s="395">
        <v>0.13520556287711</v>
      </c>
      <c r="X705" s="395">
        <v>7.8039855730685198E-2</v>
      </c>
      <c r="Y705" s="395">
        <v>9.8417957333277795E-2</v>
      </c>
      <c r="Z705" s="395">
        <v>0.15683944500632199</v>
      </c>
      <c r="AA705" s="395">
        <v>0.15696332141388999</v>
      </c>
      <c r="AB705" s="395">
        <v>0.150682455089373</v>
      </c>
      <c r="AC705" s="395">
        <v>3.9689210750005498E-2</v>
      </c>
      <c r="AD705" s="395">
        <v>0</v>
      </c>
      <c r="AE705" s="395"/>
      <c r="AF705" s="395">
        <v>0.16265768398500299</v>
      </c>
      <c r="AG705" s="395">
        <v>7.8332671832152395E-2</v>
      </c>
      <c r="AH705" s="395">
        <v>0.140775562637211</v>
      </c>
      <c r="AI705" s="395">
        <v>0.155295527537577</v>
      </c>
      <c r="AJ705" s="395">
        <v>5.5013439474986901E-2</v>
      </c>
      <c r="AK705" s="395">
        <v>3.7604454220931199E-2</v>
      </c>
      <c r="AL705" s="395"/>
      <c r="AM705" s="395">
        <v>0.10453740359204</v>
      </c>
      <c r="AN705" s="395">
        <v>0.111745504741673</v>
      </c>
      <c r="AO705" s="395">
        <v>0.18876164874936799</v>
      </c>
      <c r="AP705" s="395"/>
      <c r="AQ705" s="395">
        <v>0.101422449804161</v>
      </c>
      <c r="AR705" s="395">
        <v>9.4229043205099006E-2</v>
      </c>
      <c r="AS705" s="395">
        <v>0.227045845576994</v>
      </c>
    </row>
    <row r="706" spans="2:45" x14ac:dyDescent="0.25">
      <c r="B706" t="s">
        <v>380</v>
      </c>
      <c r="C706" s="395">
        <v>0.21733217605378199</v>
      </c>
      <c r="D706" s="395">
        <v>0.197528758838553</v>
      </c>
      <c r="E706" s="395">
        <v>0.23860988341109099</v>
      </c>
      <c r="F706" s="395"/>
      <c r="G706" s="395">
        <v>0.28202453062529997</v>
      </c>
      <c r="H706" s="395">
        <v>7.9184712189224099E-2</v>
      </c>
      <c r="I706" s="395">
        <v>0.19529032479966599</v>
      </c>
      <c r="J706" s="395">
        <v>0.25360385780118999</v>
      </c>
      <c r="K706" s="395">
        <v>0.20354289185625701</v>
      </c>
      <c r="L706" s="395">
        <v>0.24671024503943001</v>
      </c>
      <c r="M706" s="395"/>
      <c r="N706" s="395">
        <v>0.20872881249188899</v>
      </c>
      <c r="O706" s="395">
        <v>0.19884757731469299</v>
      </c>
      <c r="P706" s="395">
        <v>0.20047880869765899</v>
      </c>
      <c r="Q706" s="395">
        <v>0.258586098421344</v>
      </c>
      <c r="R706" s="395"/>
      <c r="S706" s="395">
        <v>0.163033796651843</v>
      </c>
      <c r="T706" s="395">
        <v>0.20840145349716499</v>
      </c>
      <c r="U706" s="395">
        <v>0.21962556174605699</v>
      </c>
      <c r="V706" s="395">
        <v>0.123736941572742</v>
      </c>
      <c r="W706" s="395">
        <v>0.21993018243982701</v>
      </c>
      <c r="X706" s="395">
        <v>0.29472122721863098</v>
      </c>
      <c r="Y706" s="395">
        <v>0.20882480066458001</v>
      </c>
      <c r="Z706" s="395">
        <v>0.17663040126747501</v>
      </c>
      <c r="AA706" s="395">
        <v>0.22482403090521499</v>
      </c>
      <c r="AB706" s="395">
        <v>0.30730143007178201</v>
      </c>
      <c r="AC706" s="395">
        <v>0.159645726342794</v>
      </c>
      <c r="AD706" s="395">
        <v>0.29942842040205297</v>
      </c>
      <c r="AE706" s="395"/>
      <c r="AF706" s="395">
        <v>0.21259427289497601</v>
      </c>
      <c r="AG706" s="395">
        <v>0.23070940324549699</v>
      </c>
      <c r="AH706" s="395">
        <v>0.23741667951929901</v>
      </c>
      <c r="AI706" s="395">
        <v>0.200164085090834</v>
      </c>
      <c r="AJ706" s="395">
        <v>0.20678156394373701</v>
      </c>
      <c r="AK706" s="395">
        <v>0.18695281419374399</v>
      </c>
      <c r="AL706" s="395"/>
      <c r="AM706" s="395">
        <v>0.21472321069619599</v>
      </c>
      <c r="AN706" s="395">
        <v>0.20830983168591399</v>
      </c>
      <c r="AO706" s="395">
        <v>0.22773190874398</v>
      </c>
      <c r="AP706" s="395"/>
      <c r="AQ706" s="395">
        <v>0.18867619712744599</v>
      </c>
      <c r="AR706" s="395">
        <v>0.24208969596159499</v>
      </c>
      <c r="AS706" s="395">
        <v>0.35880819825636201</v>
      </c>
    </row>
    <row r="707" spans="2:45" x14ac:dyDescent="0.25">
      <c r="B707" t="s">
        <v>381</v>
      </c>
      <c r="C707" s="395">
        <v>8.9991700971969305E-2</v>
      </c>
      <c r="D707" s="395">
        <v>8.7310523197215995E-2</v>
      </c>
      <c r="E707" s="395">
        <v>9.0165844415462104E-2</v>
      </c>
      <c r="F707" s="395"/>
      <c r="G707" s="395">
        <v>0.110753252794177</v>
      </c>
      <c r="H707" s="395">
        <v>0.150189789427776</v>
      </c>
      <c r="I707" s="395">
        <v>0.15334996396593301</v>
      </c>
      <c r="J707" s="395">
        <v>0.10538728498998599</v>
      </c>
      <c r="K707" s="395">
        <v>9.1493570233214805E-2</v>
      </c>
      <c r="L707" s="395">
        <v>2.54375328478544E-2</v>
      </c>
      <c r="M707" s="395"/>
      <c r="N707" s="395">
        <v>6.5631473302973101E-2</v>
      </c>
      <c r="O707" s="395">
        <v>0.104869888362739</v>
      </c>
      <c r="P707" s="395">
        <v>0.12377069509536601</v>
      </c>
      <c r="Q707" s="395">
        <v>7.5966178445482202E-2</v>
      </c>
      <c r="R707" s="395"/>
      <c r="S707" s="395">
        <v>8.0306703994762099E-2</v>
      </c>
      <c r="T707" s="395">
        <v>9.2720858381908897E-2</v>
      </c>
      <c r="U707" s="395">
        <v>9.4868915706673801E-2</v>
      </c>
      <c r="V707" s="395">
        <v>8.5052805515626106E-2</v>
      </c>
      <c r="W707" s="395">
        <v>4.9846683784918501E-2</v>
      </c>
      <c r="X707" s="395">
        <v>9.0845719593374397E-2</v>
      </c>
      <c r="Y707" s="395">
        <v>0.12529869728724599</v>
      </c>
      <c r="Z707" s="395">
        <v>5.7741530105860799E-2</v>
      </c>
      <c r="AA707" s="395">
        <v>8.3533348477553795E-2</v>
      </c>
      <c r="AB707" s="395">
        <v>9.6612899408474395E-2</v>
      </c>
      <c r="AC707" s="395">
        <v>8.2542611463224294E-2</v>
      </c>
      <c r="AD707" s="395">
        <v>0.14574575577368101</v>
      </c>
      <c r="AE707" s="395"/>
      <c r="AF707" s="395">
        <v>0.137483749314016</v>
      </c>
      <c r="AG707" s="395">
        <v>9.5050287731654401E-2</v>
      </c>
      <c r="AH707" s="395">
        <v>0.100576434295736</v>
      </c>
      <c r="AI707" s="395">
        <v>5.67088222374805E-2</v>
      </c>
      <c r="AJ707" s="395">
        <v>7.77420434430042E-2</v>
      </c>
      <c r="AK707" s="395">
        <v>3.9245705594038199E-2</v>
      </c>
      <c r="AL707" s="395"/>
      <c r="AM707" s="395">
        <v>5.3964687091696703E-2</v>
      </c>
      <c r="AN707" s="395">
        <v>0.135781173468146</v>
      </c>
      <c r="AO707" s="395">
        <v>6.6103775391494299E-2</v>
      </c>
      <c r="AP707" s="395"/>
      <c r="AQ707" s="395">
        <v>3.9817126359717098E-2</v>
      </c>
      <c r="AR707" s="395">
        <v>0.14999184268957499</v>
      </c>
      <c r="AS707" s="395">
        <v>0.12595347166176901</v>
      </c>
    </row>
    <row r="708" spans="2:45" x14ac:dyDescent="0.25">
      <c r="B708" t="s">
        <v>382</v>
      </c>
      <c r="C708" s="395">
        <v>0.58540069786970395</v>
      </c>
      <c r="D708" s="395">
        <v>0.51346285768743805</v>
      </c>
      <c r="E708" s="395">
        <v>0.66035389518693299</v>
      </c>
      <c r="F708" s="395"/>
      <c r="G708" s="395">
        <v>0.45048976309112998</v>
      </c>
      <c r="H708" s="395">
        <v>0.39893945464026798</v>
      </c>
      <c r="I708" s="395">
        <v>0.56980747661933695</v>
      </c>
      <c r="J708" s="395">
        <v>0.57637786505982103</v>
      </c>
      <c r="K708" s="395">
        <v>0.604793610757276</v>
      </c>
      <c r="L708" s="395">
        <v>0.70333541210295902</v>
      </c>
      <c r="M708" s="395"/>
      <c r="N708" s="395">
        <v>0.57409429121783895</v>
      </c>
      <c r="O708" s="395">
        <v>0.71376946575483902</v>
      </c>
      <c r="P708" s="395">
        <v>0.48074289725507702</v>
      </c>
      <c r="Q708" s="395">
        <v>0.520046824983461</v>
      </c>
      <c r="R708" s="395"/>
      <c r="S708" s="395">
        <v>0.63700367506337696</v>
      </c>
      <c r="T708" s="395">
        <v>0.64833219496893502</v>
      </c>
      <c r="U708" s="395">
        <v>0.65817892684814405</v>
      </c>
      <c r="V708" s="395">
        <v>0.52676240783777695</v>
      </c>
      <c r="W708" s="395">
        <v>0.492612641840105</v>
      </c>
      <c r="X708" s="395">
        <v>0.62800226310336205</v>
      </c>
      <c r="Y708" s="395">
        <v>0.56463239395670695</v>
      </c>
      <c r="Z708" s="395">
        <v>0.49998868550465903</v>
      </c>
      <c r="AA708" s="395">
        <v>0.53001716938140897</v>
      </c>
      <c r="AB708" s="395">
        <v>0.61964224006920299</v>
      </c>
      <c r="AC708" s="395">
        <v>0.58302915740677197</v>
      </c>
      <c r="AD708" s="395">
        <v>0.49227928490738598</v>
      </c>
      <c r="AE708" s="395"/>
      <c r="AF708" s="395">
        <v>0.51489812383204803</v>
      </c>
      <c r="AG708" s="395">
        <v>0.65843979342050996</v>
      </c>
      <c r="AH708" s="395">
        <v>0.49650688293359202</v>
      </c>
      <c r="AI708" s="395">
        <v>0.52751689757557996</v>
      </c>
      <c r="AJ708" s="395">
        <v>0.78896416440529304</v>
      </c>
      <c r="AK708" s="395">
        <v>0.44858023245554102</v>
      </c>
      <c r="AL708" s="395"/>
      <c r="AM708" s="395">
        <v>0.616681851395388</v>
      </c>
      <c r="AN708" s="395">
        <v>0.57330658129065204</v>
      </c>
      <c r="AO708" s="395">
        <v>0.49992500641961701</v>
      </c>
      <c r="AP708" s="395"/>
      <c r="AQ708" s="395">
        <v>0.59883348673380199</v>
      </c>
      <c r="AR708" s="395">
        <v>0.54853198460171504</v>
      </c>
      <c r="AS708" s="395">
        <v>0.46593497392418198</v>
      </c>
    </row>
    <row r="709" spans="2:45" x14ac:dyDescent="0.25">
      <c r="B709" t="s">
        <v>383</v>
      </c>
      <c r="C709" s="395">
        <v>7.9353268012596706E-2</v>
      </c>
      <c r="D709" s="395">
        <v>7.7042864833964594E-2</v>
      </c>
      <c r="E709" s="395">
        <v>8.3438948813962605E-2</v>
      </c>
      <c r="F709" s="395"/>
      <c r="G709" s="395">
        <v>7.2751027674153201E-2</v>
      </c>
      <c r="H709" s="395">
        <v>4.9232053226218202E-2</v>
      </c>
      <c r="I709" s="395">
        <v>6.1925126485949701E-2</v>
      </c>
      <c r="J709" s="395">
        <v>8.0892381511606007E-2</v>
      </c>
      <c r="K709" s="395">
        <v>8.5976611972673297E-2</v>
      </c>
      <c r="L709" s="395">
        <v>9.54553558914365E-2</v>
      </c>
      <c r="M709" s="395"/>
      <c r="N709" s="395">
        <v>5.4406699821280297E-2</v>
      </c>
      <c r="O709" s="395">
        <v>8.6954104392656204E-2</v>
      </c>
      <c r="P709" s="395">
        <v>2.3589135288997899E-2</v>
      </c>
      <c r="Q709" s="395">
        <v>0.141453078840928</v>
      </c>
      <c r="R709" s="395"/>
      <c r="S709" s="395">
        <v>4.95222069436917E-2</v>
      </c>
      <c r="T709" s="395">
        <v>6.2617414284592096E-2</v>
      </c>
      <c r="U709" s="395">
        <v>5.0065836769957198E-2</v>
      </c>
      <c r="V709" s="395">
        <v>9.4366912689513999E-2</v>
      </c>
      <c r="W709" s="395">
        <v>0.109890118665934</v>
      </c>
      <c r="X709" s="395">
        <v>4.8109332779616203E-2</v>
      </c>
      <c r="Y709" s="395">
        <v>4.9106809361838803E-2</v>
      </c>
      <c r="Z709" s="395">
        <v>0.22237683291846799</v>
      </c>
      <c r="AA709" s="395">
        <v>5.39033051033872E-2</v>
      </c>
      <c r="AB709" s="395">
        <v>5.9217558120944903E-2</v>
      </c>
      <c r="AC709" s="395">
        <v>0.13947941500390201</v>
      </c>
      <c r="AD709" s="395">
        <v>0.209006822583573</v>
      </c>
      <c r="AE709" s="395"/>
      <c r="AF709" s="395">
        <v>6.8917804107937894E-2</v>
      </c>
      <c r="AG709" s="395">
        <v>6.2533745112114097E-2</v>
      </c>
      <c r="AH709" s="395">
        <v>0.10673429944014499</v>
      </c>
      <c r="AI709" s="395">
        <v>0.108784769266643</v>
      </c>
      <c r="AJ709" s="395">
        <v>4.8043505779969298E-2</v>
      </c>
      <c r="AK709" s="395">
        <v>7.81574631162609E-2</v>
      </c>
      <c r="AL709" s="395"/>
      <c r="AM709" s="395">
        <v>0.109740343180284</v>
      </c>
      <c r="AN709" s="395">
        <v>4.52051023229217E-2</v>
      </c>
      <c r="AO709" s="395">
        <v>0.106436134116644</v>
      </c>
      <c r="AP709" s="395"/>
      <c r="AQ709" s="395">
        <v>8.4215407254159297E-2</v>
      </c>
      <c r="AR709" s="395">
        <v>6.7647033832066494E-2</v>
      </c>
      <c r="AS709" s="395">
        <v>0.103245005204903</v>
      </c>
    </row>
    <row r="710" spans="2:45" x14ac:dyDescent="0.25">
      <c r="B710" t="s">
        <v>384</v>
      </c>
      <c r="C710" s="395">
        <v>0.100099900615014</v>
      </c>
      <c r="D710" s="395">
        <v>0.108250118255092</v>
      </c>
      <c r="E710" s="395">
        <v>9.3691984757618696E-2</v>
      </c>
      <c r="F710" s="395"/>
      <c r="G710" s="395">
        <v>0.1910227613713</v>
      </c>
      <c r="H710" s="395">
        <v>6.05288643018893E-2</v>
      </c>
      <c r="I710" s="395">
        <v>7.2635535797876502E-2</v>
      </c>
      <c r="J710" s="395">
        <v>0.14533012808106299</v>
      </c>
      <c r="K710" s="395">
        <v>6.01019458259546E-2</v>
      </c>
      <c r="L710" s="395">
        <v>9.3801516192842105E-2</v>
      </c>
      <c r="M710" s="395"/>
      <c r="N710" s="395">
        <v>0.100419411929927</v>
      </c>
      <c r="O710" s="395">
        <v>0.108243656954188</v>
      </c>
      <c r="P710" s="395">
        <v>0.12114444733572501</v>
      </c>
      <c r="Q710" s="395">
        <v>7.6763651894597398E-2</v>
      </c>
      <c r="R710" s="395"/>
      <c r="S710" s="395">
        <v>9.62900096271226E-2</v>
      </c>
      <c r="T710" s="395">
        <v>0.104004411668561</v>
      </c>
      <c r="U710" s="395">
        <v>4.9040664975946197E-2</v>
      </c>
      <c r="V710" s="395">
        <v>0.11930307581267199</v>
      </c>
      <c r="W710" s="395">
        <v>0.15782907066145799</v>
      </c>
      <c r="X710" s="395">
        <v>0.120480080243935</v>
      </c>
      <c r="Y710" s="395">
        <v>9.8148186622786099E-2</v>
      </c>
      <c r="Z710" s="395">
        <v>5.1786943106744997E-2</v>
      </c>
      <c r="AA710" s="395">
        <v>0.116967358930922</v>
      </c>
      <c r="AB710" s="395">
        <v>3.9472983188955597E-2</v>
      </c>
      <c r="AC710" s="395">
        <v>0.120144319630147</v>
      </c>
      <c r="AD710" s="395">
        <v>9.4933259676422396E-2</v>
      </c>
      <c r="AE710" s="395"/>
      <c r="AF710" s="395">
        <v>0.14023427104887601</v>
      </c>
      <c r="AG710" s="395">
        <v>8.4323428685396704E-2</v>
      </c>
      <c r="AH710" s="395">
        <v>0.119642495512711</v>
      </c>
      <c r="AI710" s="395">
        <v>7.5858328757787197E-2</v>
      </c>
      <c r="AJ710" s="395">
        <v>0.112159578877406</v>
      </c>
      <c r="AK710" s="395">
        <v>8.1249461687908503E-2</v>
      </c>
      <c r="AL710" s="395"/>
      <c r="AM710" s="395">
        <v>0.116064515013886</v>
      </c>
      <c r="AN710" s="395">
        <v>8.1228093156131095E-2</v>
      </c>
      <c r="AO710" s="395">
        <v>6.1714902512499198E-2</v>
      </c>
      <c r="AP710" s="395"/>
      <c r="AQ710" s="395">
        <v>0.119274874272967</v>
      </c>
      <c r="AR710" s="395">
        <v>8.9500002549300905E-2</v>
      </c>
      <c r="AS710" s="395">
        <v>6.1004188480856501E-2</v>
      </c>
    </row>
    <row r="711" spans="2:45" x14ac:dyDescent="0.25">
      <c r="B711" t="s">
        <v>385</v>
      </c>
      <c r="C711" s="395">
        <v>0.311412585909496</v>
      </c>
      <c r="D711" s="395">
        <v>0.31692826680887598</v>
      </c>
      <c r="E711" s="395">
        <v>0.30359164503865799</v>
      </c>
      <c r="F711" s="395"/>
      <c r="G711" s="395">
        <v>0.24616257056437699</v>
      </c>
      <c r="H711" s="395">
        <v>0.166055750267429</v>
      </c>
      <c r="I711" s="395">
        <v>0.33950739423286602</v>
      </c>
      <c r="J711" s="395">
        <v>0.271142194589306</v>
      </c>
      <c r="K711" s="395">
        <v>0.326814964498295</v>
      </c>
      <c r="L711" s="395">
        <v>0.39373787116463199</v>
      </c>
      <c r="M711" s="395"/>
      <c r="N711" s="395">
        <v>0.32547338231821599</v>
      </c>
      <c r="O711" s="395">
        <v>0.323889267195135</v>
      </c>
      <c r="P711" s="395">
        <v>0.28662626912640798</v>
      </c>
      <c r="Q711" s="395">
        <v>0.29874175740271403</v>
      </c>
      <c r="R711" s="395"/>
      <c r="S711" s="395">
        <v>0.296338547285871</v>
      </c>
      <c r="T711" s="395">
        <v>0.25983615524714399</v>
      </c>
      <c r="U711" s="395">
        <v>0.36287955059293098</v>
      </c>
      <c r="V711" s="395">
        <v>0.39471867974435798</v>
      </c>
      <c r="W711" s="395">
        <v>0.27917637104276499</v>
      </c>
      <c r="X711" s="395">
        <v>0.18840270236489101</v>
      </c>
      <c r="Y711" s="395">
        <v>0.22161273005790999</v>
      </c>
      <c r="Z711" s="395">
        <v>0.44059681488448799</v>
      </c>
      <c r="AA711" s="395">
        <v>0.347664529586653</v>
      </c>
      <c r="AB711" s="395">
        <v>0.41213952067912102</v>
      </c>
      <c r="AC711" s="395">
        <v>0.40303987162534499</v>
      </c>
      <c r="AD711" s="395">
        <v>0.25883007188162199</v>
      </c>
      <c r="AE711" s="395"/>
      <c r="AF711" s="395">
        <v>0.246034616723632</v>
      </c>
      <c r="AG711" s="395">
        <v>0.31843860780635302</v>
      </c>
      <c r="AH711" s="395">
        <v>0.29412186827757097</v>
      </c>
      <c r="AI711" s="395">
        <v>0.28735784370135597</v>
      </c>
      <c r="AJ711" s="395">
        <v>0.43166569524208898</v>
      </c>
      <c r="AK711" s="395">
        <v>0.37283586753397902</v>
      </c>
      <c r="AL711" s="395"/>
      <c r="AM711" s="395">
        <v>0.31062922029736401</v>
      </c>
      <c r="AN711" s="395">
        <v>0.30290223517780301</v>
      </c>
      <c r="AO711" s="395">
        <v>0.316830618624733</v>
      </c>
      <c r="AP711" s="395"/>
      <c r="AQ711" s="395">
        <v>0.30096419253621198</v>
      </c>
      <c r="AR711" s="395">
        <v>0.28164295814972501</v>
      </c>
      <c r="AS711" s="395">
        <v>0.306181184817577</v>
      </c>
    </row>
    <row r="712" spans="2:45" x14ac:dyDescent="0.25">
      <c r="B712" t="s">
        <v>386</v>
      </c>
      <c r="C712" s="395">
        <v>4.3100267483096699E-2</v>
      </c>
      <c r="D712" s="395">
        <v>4.59357334806441E-2</v>
      </c>
      <c r="E712" s="395">
        <v>4.10452611365568E-2</v>
      </c>
      <c r="F712" s="395"/>
      <c r="G712" s="395">
        <v>5.6488439201943699E-2</v>
      </c>
      <c r="H712" s="395">
        <v>6.2876671276351007E-2</v>
      </c>
      <c r="I712" s="395">
        <v>0</v>
      </c>
      <c r="J712" s="395">
        <v>0</v>
      </c>
      <c r="K712" s="395">
        <v>2.1395739084237499E-2</v>
      </c>
      <c r="L712" s="395">
        <v>8.4427914412312705E-2</v>
      </c>
      <c r="M712" s="395"/>
      <c r="N712" s="395">
        <v>3.3786200158850803E-2</v>
      </c>
      <c r="O712" s="395">
        <v>4.6266439171411503E-2</v>
      </c>
      <c r="P712" s="395">
        <v>5.4974991807486599E-2</v>
      </c>
      <c r="Q712" s="395">
        <v>4.1758012587435202E-2</v>
      </c>
      <c r="R712" s="395"/>
      <c r="S712" s="395">
        <v>3.7820208205081599E-2</v>
      </c>
      <c r="T712" s="395">
        <v>7.4645926974359206E-2</v>
      </c>
      <c r="U712" s="395">
        <v>7.9316322296718395E-2</v>
      </c>
      <c r="V712" s="395">
        <v>2.43065058551519E-2</v>
      </c>
      <c r="W712" s="395">
        <v>2.6329404614109399E-2</v>
      </c>
      <c r="X712" s="395">
        <v>0</v>
      </c>
      <c r="Y712" s="395">
        <v>2.5414363084361801E-2</v>
      </c>
      <c r="Z712" s="395">
        <v>0.112230674803765</v>
      </c>
      <c r="AA712" s="395">
        <v>5.0690394483891801E-2</v>
      </c>
      <c r="AB712" s="395">
        <v>2.1329891013036999E-2</v>
      </c>
      <c r="AC712" s="395">
        <v>3.9106325029527697E-2</v>
      </c>
      <c r="AD712" s="395">
        <v>4.86573542528565E-2</v>
      </c>
      <c r="AE712" s="395"/>
      <c r="AF712" s="395">
        <v>4.7962731450074098E-2</v>
      </c>
      <c r="AG712" s="395">
        <v>3.2296682217723097E-2</v>
      </c>
      <c r="AH712" s="395">
        <v>3.9440356300985302E-2</v>
      </c>
      <c r="AI712" s="395">
        <v>6.5230964668545804E-2</v>
      </c>
      <c r="AJ712" s="395">
        <v>4.9290851206814097E-2</v>
      </c>
      <c r="AK712" s="395">
        <v>0</v>
      </c>
      <c r="AL712" s="395"/>
      <c r="AM712" s="395">
        <v>3.8311861071946299E-2</v>
      </c>
      <c r="AN712" s="395">
        <v>5.79082993789223E-2</v>
      </c>
      <c r="AO712" s="395">
        <v>1.8368444833336901E-2</v>
      </c>
      <c r="AP712" s="395"/>
      <c r="AQ712" s="395">
        <v>3.07608277887811E-2</v>
      </c>
      <c r="AR712" s="395">
        <v>5.0562165774118498E-2</v>
      </c>
      <c r="AS712" s="395">
        <v>5.69160940852158E-2</v>
      </c>
    </row>
    <row r="713" spans="2:45" x14ac:dyDescent="0.25">
      <c r="B713" t="s">
        <v>387</v>
      </c>
      <c r="C713" s="395">
        <v>0.232842283441551</v>
      </c>
      <c r="D713" s="395">
        <v>0.27584631500404599</v>
      </c>
      <c r="E713" s="395">
        <v>0.18444289663208199</v>
      </c>
      <c r="F713" s="395"/>
      <c r="G713" s="395">
        <v>0.31979528693340298</v>
      </c>
      <c r="H713" s="395">
        <v>0.34300977480571299</v>
      </c>
      <c r="I713" s="395">
        <v>0.23185511674909501</v>
      </c>
      <c r="J713" s="395">
        <v>0.259096998885471</v>
      </c>
      <c r="K713" s="395">
        <v>0.15940112465773401</v>
      </c>
      <c r="L713" s="395">
        <v>0.18827723240406799</v>
      </c>
      <c r="M713" s="395"/>
      <c r="N713" s="395">
        <v>0.22945753427774301</v>
      </c>
      <c r="O713" s="395">
        <v>0.16722758367715099</v>
      </c>
      <c r="P713" s="395">
        <v>0.27909835142749301</v>
      </c>
      <c r="Q713" s="395">
        <v>0.278315685922638</v>
      </c>
      <c r="R713" s="395"/>
      <c r="S713" s="395">
        <v>0.27531154073279301</v>
      </c>
      <c r="T713" s="395">
        <v>7.7424813708932796E-2</v>
      </c>
      <c r="U713" s="395">
        <v>0.21191403267693101</v>
      </c>
      <c r="V713" s="395">
        <v>0.32075650783852</v>
      </c>
      <c r="W713" s="395">
        <v>0.32325963873379299</v>
      </c>
      <c r="X713" s="395">
        <v>0.2451330568883</v>
      </c>
      <c r="Y713" s="395">
        <v>0.26605138187331501</v>
      </c>
      <c r="Z713" s="395">
        <v>0.22235160706957799</v>
      </c>
      <c r="AA713" s="395">
        <v>0.25607624781882998</v>
      </c>
      <c r="AB713" s="395">
        <v>0.21414698979242899</v>
      </c>
      <c r="AC713" s="395">
        <v>0.29278471821647301</v>
      </c>
      <c r="AD713" s="395">
        <v>0.21139603324473</v>
      </c>
      <c r="AE713" s="395"/>
      <c r="AF713" s="395">
        <v>0.28620987738505399</v>
      </c>
      <c r="AG713" s="395">
        <v>0.21429898941094799</v>
      </c>
      <c r="AH713" s="395">
        <v>0.23899642061606399</v>
      </c>
      <c r="AI713" s="395">
        <v>0.26153082517899101</v>
      </c>
      <c r="AJ713" s="395">
        <v>0.12928628858954699</v>
      </c>
      <c r="AK713" s="395">
        <v>0.25507107469746798</v>
      </c>
      <c r="AL713" s="395"/>
      <c r="AM713" s="395">
        <v>0.21822292790179301</v>
      </c>
      <c r="AN713" s="395">
        <v>0.23655275016103999</v>
      </c>
      <c r="AO713" s="395">
        <v>0.27118782838667399</v>
      </c>
      <c r="AP713" s="395"/>
      <c r="AQ713" s="395">
        <v>0.220576731665068</v>
      </c>
      <c r="AR713" s="395">
        <v>0.29314230932633401</v>
      </c>
      <c r="AS713" s="395">
        <v>0.10178118703441601</v>
      </c>
    </row>
    <row r="714" spans="2:45" x14ac:dyDescent="0.25">
      <c r="B714" t="s">
        <v>388</v>
      </c>
      <c r="C714" s="395">
        <v>0.169691520011306</v>
      </c>
      <c r="D714" s="395">
        <v>0.15121870044830901</v>
      </c>
      <c r="E714" s="395">
        <v>0.19256862591434501</v>
      </c>
      <c r="F714" s="395"/>
      <c r="G714" s="395">
        <v>5.9997001864447598E-2</v>
      </c>
      <c r="H714" s="395">
        <v>0.12859456000304001</v>
      </c>
      <c r="I714" s="395">
        <v>0.12861113601568899</v>
      </c>
      <c r="J714" s="395">
        <v>0.147160944653523</v>
      </c>
      <c r="K714" s="395">
        <v>0.203451805467005</v>
      </c>
      <c r="L714" s="395">
        <v>0.23097587415401699</v>
      </c>
      <c r="M714" s="395"/>
      <c r="N714" s="395">
        <v>0.23270594551030899</v>
      </c>
      <c r="O714" s="395">
        <v>0.17959957510576599</v>
      </c>
      <c r="P714" s="395">
        <v>0.114000936974738</v>
      </c>
      <c r="Q714" s="395">
        <v>0.13442637318783901</v>
      </c>
      <c r="R714" s="395"/>
      <c r="S714" s="395">
        <v>0.105028388203165</v>
      </c>
      <c r="T714" s="395">
        <v>0.20720767976551399</v>
      </c>
      <c r="U714" s="395">
        <v>0.18353357453608601</v>
      </c>
      <c r="V714" s="395">
        <v>0.116043116001044</v>
      </c>
      <c r="W714" s="395">
        <v>0.136633206446068</v>
      </c>
      <c r="X714" s="395">
        <v>0.20250804505183601</v>
      </c>
      <c r="Y714" s="395">
        <v>0.199242591167199</v>
      </c>
      <c r="Z714" s="395">
        <v>0</v>
      </c>
      <c r="AA714" s="395">
        <v>0.15029171967619201</v>
      </c>
      <c r="AB714" s="395">
        <v>0.22712217841461799</v>
      </c>
      <c r="AC714" s="395">
        <v>0.120895155518061</v>
      </c>
      <c r="AD714" s="395">
        <v>0.34535846815183402</v>
      </c>
      <c r="AE714" s="395"/>
      <c r="AF714" s="395">
        <v>0.11219487794498</v>
      </c>
      <c r="AG714" s="395">
        <v>0.16389558872052401</v>
      </c>
      <c r="AH714" s="395">
        <v>0.12835107108708299</v>
      </c>
      <c r="AI714" s="395">
        <v>0.16545401122770201</v>
      </c>
      <c r="AJ714" s="395">
        <v>0.239114901158059</v>
      </c>
      <c r="AK714" s="395">
        <v>0.37625749617813598</v>
      </c>
      <c r="AL714" s="395"/>
      <c r="AM714" s="395">
        <v>0.188762481787525</v>
      </c>
      <c r="AN714" s="395">
        <v>0.17430612429822001</v>
      </c>
      <c r="AO714" s="395">
        <v>9.9324945466588002E-2</v>
      </c>
      <c r="AP714" s="395"/>
      <c r="AQ714" s="395">
        <v>0.22256952841514999</v>
      </c>
      <c r="AR714" s="395">
        <v>0.128026409602118</v>
      </c>
      <c r="AS714" s="395">
        <v>6.47849661734516E-2</v>
      </c>
    </row>
    <row r="715" spans="2:45" x14ac:dyDescent="0.25">
      <c r="B715" t="s">
        <v>389</v>
      </c>
      <c r="C715" s="395">
        <v>0.13410382890363001</v>
      </c>
      <c r="D715" s="395">
        <v>0.14318816487989899</v>
      </c>
      <c r="E715" s="395">
        <v>0.12319363549219201</v>
      </c>
      <c r="F715" s="395"/>
      <c r="G715" s="395">
        <v>0.15105805741883099</v>
      </c>
      <c r="H715" s="395">
        <v>0.11643875490245099</v>
      </c>
      <c r="I715" s="395">
        <v>0.241911331252914</v>
      </c>
      <c r="J715" s="395">
        <v>0.114985954955836</v>
      </c>
      <c r="K715" s="395">
        <v>0.112088824074511</v>
      </c>
      <c r="L715" s="395">
        <v>0.11783093141321301</v>
      </c>
      <c r="M715" s="395"/>
      <c r="N715" s="395">
        <v>0.13884649510206001</v>
      </c>
      <c r="O715" s="395">
        <v>0.153631475346239</v>
      </c>
      <c r="P715" s="395">
        <v>0.16392540393136701</v>
      </c>
      <c r="Q715" s="395">
        <v>8.6547668628719404E-2</v>
      </c>
      <c r="R715" s="395"/>
      <c r="S715" s="395">
        <v>9.1731592299449397E-2</v>
      </c>
      <c r="T715" s="395">
        <v>0.105278654836819</v>
      </c>
      <c r="U715" s="395">
        <v>0.187800494688281</v>
      </c>
      <c r="V715" s="395">
        <v>0.20571239186728099</v>
      </c>
      <c r="W715" s="395">
        <v>2.3475508362311898E-2</v>
      </c>
      <c r="X715" s="395">
        <v>0.19582705975697401</v>
      </c>
      <c r="Y715" s="395">
        <v>0.118336181907302</v>
      </c>
      <c r="Z715" s="395">
        <v>0.11045510322617901</v>
      </c>
      <c r="AA715" s="395">
        <v>0.13898117301385901</v>
      </c>
      <c r="AB715" s="395">
        <v>3.8758184006792998E-2</v>
      </c>
      <c r="AC715" s="395">
        <v>0.21634568108362101</v>
      </c>
      <c r="AD715" s="395">
        <v>0.28574300954003501</v>
      </c>
      <c r="AE715" s="395"/>
      <c r="AF715" s="395">
        <v>0.151201889736024</v>
      </c>
      <c r="AG715" s="395">
        <v>0.13345860906622201</v>
      </c>
      <c r="AH715" s="395">
        <v>0.10092529246168901</v>
      </c>
      <c r="AI715" s="395">
        <v>0.10503206614812501</v>
      </c>
      <c r="AJ715" s="395">
        <v>0.17996626659811399</v>
      </c>
      <c r="AK715" s="395">
        <v>0.201000109524968</v>
      </c>
      <c r="AL715" s="395"/>
      <c r="AM715" s="395">
        <v>0.109632401234055</v>
      </c>
      <c r="AN715" s="395">
        <v>0.150298816921065</v>
      </c>
      <c r="AO715" s="395">
        <v>0.1756355504539</v>
      </c>
      <c r="AP715" s="395"/>
      <c r="AQ715" s="395">
        <v>0.133854057916347</v>
      </c>
      <c r="AR715" s="395">
        <v>0.13714277080633699</v>
      </c>
      <c r="AS715" s="395">
        <v>0.18592406780493501</v>
      </c>
    </row>
    <row r="716" spans="2:45" x14ac:dyDescent="0.25">
      <c r="B716" t="s">
        <v>390</v>
      </c>
      <c r="C716" s="395">
        <v>3.02294627303606E-2</v>
      </c>
      <c r="D716" s="395">
        <v>2.4706979614870499E-2</v>
      </c>
      <c r="E716" s="395">
        <v>3.6636806280235502E-2</v>
      </c>
      <c r="F716" s="395"/>
      <c r="G716" s="395">
        <v>4.0815396646518197E-2</v>
      </c>
      <c r="H716" s="395">
        <v>6.6208715404282803E-2</v>
      </c>
      <c r="I716" s="395">
        <v>3.9132080028256397E-2</v>
      </c>
      <c r="J716" s="395">
        <v>1.12688247265239E-2</v>
      </c>
      <c r="K716" s="395">
        <v>2.1405277572362501E-2</v>
      </c>
      <c r="L716" s="395">
        <v>2.4973264107594699E-2</v>
      </c>
      <c r="M716" s="395"/>
      <c r="N716" s="395">
        <v>2.35329187445809E-2</v>
      </c>
      <c r="O716" s="395">
        <v>2.5182242273897999E-2</v>
      </c>
      <c r="P716" s="395">
        <v>1.28707834811059E-2</v>
      </c>
      <c r="Q716" s="395">
        <v>5.7404738895262999E-2</v>
      </c>
      <c r="R716" s="395"/>
      <c r="S716" s="395">
        <v>3.5005704713319097E-2</v>
      </c>
      <c r="T716" s="395">
        <v>3.7706130859745897E-2</v>
      </c>
      <c r="U716" s="395">
        <v>5.4173394043448599E-2</v>
      </c>
      <c r="V716" s="395">
        <v>2.1187821690939201E-2</v>
      </c>
      <c r="W716" s="395">
        <v>2.7809578087622501E-2</v>
      </c>
      <c r="X716" s="395">
        <v>2.2816778020046401E-2</v>
      </c>
      <c r="Y716" s="395">
        <v>2.2928564884901699E-2</v>
      </c>
      <c r="Z716" s="395">
        <v>0</v>
      </c>
      <c r="AA716" s="395">
        <v>4.2807475709367999E-2</v>
      </c>
      <c r="AB716" s="395">
        <v>2.18124477658239E-2</v>
      </c>
      <c r="AC716" s="395">
        <v>4.2740330694730898E-2</v>
      </c>
      <c r="AD716" s="395">
        <v>0</v>
      </c>
      <c r="AE716" s="395"/>
      <c r="AF716" s="395">
        <v>7.6759807937712296E-2</v>
      </c>
      <c r="AG716" s="395">
        <v>1.22243818609582E-2</v>
      </c>
      <c r="AH716" s="395">
        <v>2.6242290996233601E-2</v>
      </c>
      <c r="AI716" s="395">
        <v>4.5969206835847397E-2</v>
      </c>
      <c r="AJ716" s="395">
        <v>0</v>
      </c>
      <c r="AK716" s="395">
        <v>0</v>
      </c>
      <c r="AL716" s="395"/>
      <c r="AM716" s="395">
        <v>2.4583650533522999E-2</v>
      </c>
      <c r="AN716" s="395">
        <v>3.6132058310730499E-2</v>
      </c>
      <c r="AO716" s="395">
        <v>0</v>
      </c>
      <c r="AP716" s="395"/>
      <c r="AQ716" s="395">
        <v>2.3340927173777001E-2</v>
      </c>
      <c r="AR716" s="395">
        <v>5.2958797772366402E-2</v>
      </c>
      <c r="AS716" s="395">
        <v>6.0662601291830799E-2</v>
      </c>
    </row>
    <row r="717" spans="2:45" x14ac:dyDescent="0.25">
      <c r="B717" t="s">
        <v>99</v>
      </c>
      <c r="C717" s="395">
        <v>2.4185795791519499E-2</v>
      </c>
      <c r="D717" s="395">
        <v>2.7770402522622799E-2</v>
      </c>
      <c r="E717" s="395">
        <v>2.0949581942214399E-2</v>
      </c>
      <c r="F717" s="395"/>
      <c r="G717" s="395">
        <v>1.89990886062869E-2</v>
      </c>
      <c r="H717" s="395">
        <v>3.17465584719058E-2</v>
      </c>
      <c r="I717" s="395">
        <v>0</v>
      </c>
      <c r="J717" s="395">
        <v>2.3005085754989201E-2</v>
      </c>
      <c r="K717" s="395">
        <v>5.8502578262896197E-2</v>
      </c>
      <c r="L717" s="395">
        <v>1.31509792549598E-2</v>
      </c>
      <c r="M717" s="395"/>
      <c r="N717" s="395">
        <v>2.93313261143726E-2</v>
      </c>
      <c r="O717" s="395">
        <v>2.6914791338848599E-2</v>
      </c>
      <c r="P717" s="395">
        <v>1.2023090622506401E-2</v>
      </c>
      <c r="Q717" s="395">
        <v>2.49671045129841E-2</v>
      </c>
      <c r="R717" s="395"/>
      <c r="S717" s="395">
        <v>1.7506103108731502E-2</v>
      </c>
      <c r="T717" s="395">
        <v>2.53966529468054E-2</v>
      </c>
      <c r="U717" s="395">
        <v>0</v>
      </c>
      <c r="V717" s="395">
        <v>0</v>
      </c>
      <c r="W717" s="395">
        <v>2.7809578087622501E-2</v>
      </c>
      <c r="X717" s="395">
        <v>2.29968220354793E-2</v>
      </c>
      <c r="Y717" s="395">
        <v>2.40738427376221E-2</v>
      </c>
      <c r="Z717" s="395">
        <v>0.11658775270072599</v>
      </c>
      <c r="AA717" s="395">
        <v>3.3002635255499499E-2</v>
      </c>
      <c r="AB717" s="395">
        <v>2.1528241423247399E-2</v>
      </c>
      <c r="AC717" s="395">
        <v>0</v>
      </c>
      <c r="AD717" s="395">
        <v>4.8731148656613203E-2</v>
      </c>
      <c r="AE717" s="395"/>
      <c r="AF717" s="395">
        <v>0</v>
      </c>
      <c r="AG717" s="395">
        <v>1.8534274234729E-2</v>
      </c>
      <c r="AH717" s="395">
        <v>4.0285681842321203E-2</v>
      </c>
      <c r="AI717" s="395">
        <v>1.94255425958412E-2</v>
      </c>
      <c r="AJ717" s="395">
        <v>3.73408512826972E-2</v>
      </c>
      <c r="AK717" s="395">
        <v>7.8277641112059398E-2</v>
      </c>
      <c r="AL717" s="395"/>
      <c r="AM717" s="395">
        <v>2.6373896506676799E-2</v>
      </c>
      <c r="AN717" s="395">
        <v>2.9295189160656199E-2</v>
      </c>
      <c r="AO717" s="395">
        <v>0</v>
      </c>
      <c r="AP717" s="395"/>
      <c r="AQ717" s="395">
        <v>3.0745973669409898E-2</v>
      </c>
      <c r="AR717" s="395">
        <v>2.56568053030755E-2</v>
      </c>
      <c r="AS717" s="395">
        <v>0</v>
      </c>
    </row>
    <row r="718" spans="2:45" x14ac:dyDescent="0.25">
      <c r="B718" t="s">
        <v>101</v>
      </c>
      <c r="C718" s="395">
        <v>7.6540396912738199E-3</v>
      </c>
      <c r="D718" s="395">
        <v>1.5133273236924601E-2</v>
      </c>
      <c r="E718" s="395">
        <v>0</v>
      </c>
      <c r="F718" s="395"/>
      <c r="G718" s="395">
        <v>1.8598352434268401E-2</v>
      </c>
      <c r="H718" s="395">
        <v>0</v>
      </c>
      <c r="I718" s="395">
        <v>0</v>
      </c>
      <c r="J718" s="395">
        <v>2.1625048832487E-2</v>
      </c>
      <c r="K718" s="395">
        <v>1.12911055855441E-2</v>
      </c>
      <c r="L718" s="395">
        <v>0</v>
      </c>
      <c r="M718" s="395"/>
      <c r="N718" s="395">
        <v>1.4053694015928099E-2</v>
      </c>
      <c r="O718" s="395">
        <v>0</v>
      </c>
      <c r="P718" s="395">
        <v>1.08317671104843E-2</v>
      </c>
      <c r="Q718" s="395">
        <v>7.5939484314471303E-3</v>
      </c>
      <c r="R718" s="395"/>
      <c r="S718" s="395">
        <v>0</v>
      </c>
      <c r="T718" s="395">
        <v>0</v>
      </c>
      <c r="U718" s="395">
        <v>0</v>
      </c>
      <c r="V718" s="395">
        <v>4.8017336395276597E-2</v>
      </c>
      <c r="W718" s="395">
        <v>2.5597096726537601E-2</v>
      </c>
      <c r="X718" s="395">
        <v>0</v>
      </c>
      <c r="Y718" s="395">
        <v>0</v>
      </c>
      <c r="Z718" s="395">
        <v>0</v>
      </c>
      <c r="AA718" s="395">
        <v>1.5791770022987602E-2</v>
      </c>
      <c r="AB718" s="395">
        <v>0</v>
      </c>
      <c r="AC718" s="395">
        <v>0</v>
      </c>
      <c r="AD718" s="395">
        <v>0</v>
      </c>
      <c r="AE718" s="395"/>
      <c r="AF718" s="395">
        <v>1.19840847055891E-2</v>
      </c>
      <c r="AG718" s="395">
        <v>1.23536910543898E-2</v>
      </c>
      <c r="AH718" s="395">
        <v>0</v>
      </c>
      <c r="AI718" s="395">
        <v>8.8244637730028296E-3</v>
      </c>
      <c r="AJ718" s="395">
        <v>0</v>
      </c>
      <c r="AK718" s="395">
        <v>0</v>
      </c>
      <c r="AL718" s="395"/>
      <c r="AM718" s="395">
        <v>1.21845545521133E-2</v>
      </c>
      <c r="AN718" s="395">
        <v>4.8898113961656697E-3</v>
      </c>
      <c r="AO718" s="395">
        <v>0</v>
      </c>
      <c r="AP718" s="395"/>
      <c r="AQ718" s="395">
        <v>1.7575516395014399E-2</v>
      </c>
      <c r="AR718" s="395">
        <v>6.3811925765454502E-3</v>
      </c>
      <c r="AS718" s="395">
        <v>0</v>
      </c>
    </row>
    <row r="719" spans="2:45" x14ac:dyDescent="0.25">
      <c r="C719" s="395"/>
      <c r="D719" s="395"/>
      <c r="E719" s="395"/>
      <c r="F719" s="395"/>
      <c r="G719" s="395"/>
      <c r="H719" s="395"/>
      <c r="I719" s="395"/>
      <c r="J719" s="395"/>
      <c r="K719" s="395"/>
      <c r="L719" s="395"/>
      <c r="M719" s="395"/>
      <c r="N719" s="395"/>
      <c r="O719" s="395"/>
      <c r="P719" s="395"/>
      <c r="Q719" s="395"/>
      <c r="R719" s="395"/>
      <c r="S719" s="395"/>
      <c r="T719" s="395"/>
      <c r="U719" s="395"/>
      <c r="V719" s="395"/>
      <c r="W719" s="395"/>
      <c r="X719" s="395"/>
      <c r="Y719" s="395"/>
      <c r="Z719" s="395"/>
      <c r="AA719" s="395"/>
      <c r="AB719" s="395"/>
      <c r="AC719" s="395"/>
      <c r="AD719" s="395"/>
      <c r="AE719" s="395"/>
      <c r="AF719" s="395"/>
      <c r="AG719" s="395"/>
      <c r="AH719" s="395"/>
      <c r="AI719" s="395"/>
      <c r="AJ719" s="395"/>
      <c r="AK719" s="395"/>
      <c r="AL719" s="395"/>
      <c r="AM719" s="395"/>
      <c r="AN719" s="395"/>
      <c r="AO719" s="395"/>
      <c r="AP719" s="395"/>
      <c r="AQ719" s="395"/>
      <c r="AR719" s="395"/>
      <c r="AS719" s="395"/>
    </row>
    <row r="720" spans="2:45" x14ac:dyDescent="0.25">
      <c r="B720" s="2" t="s">
        <v>396</v>
      </c>
      <c r="C720" s="395"/>
      <c r="D720" s="395"/>
      <c r="E720" s="395"/>
      <c r="F720" s="395"/>
      <c r="G720" s="395"/>
      <c r="H720" s="395"/>
      <c r="I720" s="395"/>
      <c r="J720" s="395"/>
      <c r="K720" s="395"/>
      <c r="L720" s="395"/>
      <c r="M720" s="395"/>
      <c r="N720" s="395"/>
      <c r="O720" s="395"/>
      <c r="P720" s="395"/>
      <c r="Q720" s="395"/>
      <c r="R720" s="395"/>
      <c r="S720" s="395"/>
      <c r="T720" s="395"/>
      <c r="U720" s="395"/>
      <c r="V720" s="395"/>
      <c r="W720" s="395"/>
      <c r="X720" s="395"/>
      <c r="Y720" s="395"/>
      <c r="Z720" s="395"/>
      <c r="AA720" s="395"/>
      <c r="AB720" s="395"/>
      <c r="AC720" s="395"/>
      <c r="AD720" s="395"/>
      <c r="AE720" s="395"/>
      <c r="AF720" s="395"/>
      <c r="AG720" s="395"/>
      <c r="AH720" s="395"/>
      <c r="AI720" s="395"/>
      <c r="AJ720" s="395"/>
      <c r="AK720" s="395"/>
      <c r="AL720" s="395"/>
      <c r="AM720" s="395"/>
      <c r="AN720" s="395"/>
      <c r="AO720" s="395"/>
      <c r="AP720" s="395"/>
      <c r="AQ720" s="395"/>
      <c r="AR720" s="395"/>
      <c r="AS720" s="395"/>
    </row>
    <row r="721" spans="2:45" x14ac:dyDescent="0.25">
      <c r="B721" s="394" t="s">
        <v>68</v>
      </c>
      <c r="C721" s="395"/>
      <c r="D721" s="395"/>
      <c r="E721" s="395"/>
      <c r="F721" s="395"/>
      <c r="G721" s="395"/>
      <c r="H721" s="395"/>
      <c r="I721" s="395"/>
      <c r="J721" s="395"/>
      <c r="K721" s="395"/>
      <c r="L721" s="395"/>
      <c r="M721" s="395"/>
      <c r="N721" s="395"/>
      <c r="O721" s="395"/>
      <c r="P721" s="395"/>
      <c r="Q721" s="395"/>
      <c r="R721" s="395"/>
      <c r="S721" s="395"/>
      <c r="T721" s="395"/>
      <c r="U721" s="395"/>
      <c r="V721" s="395"/>
      <c r="W721" s="395"/>
      <c r="X721" s="395"/>
      <c r="Y721" s="395"/>
      <c r="Z721" s="395"/>
      <c r="AA721" s="395"/>
      <c r="AB721" s="395"/>
      <c r="AC721" s="395"/>
      <c r="AD721" s="395"/>
      <c r="AE721" s="395"/>
      <c r="AF721" s="395"/>
      <c r="AG721" s="395"/>
      <c r="AH721" s="395"/>
      <c r="AI721" s="395"/>
      <c r="AJ721" s="395"/>
      <c r="AK721" s="395"/>
      <c r="AL721" s="395"/>
      <c r="AM721" s="395"/>
      <c r="AN721" s="395"/>
      <c r="AO721" s="395"/>
      <c r="AP721" s="395"/>
      <c r="AQ721" s="395"/>
      <c r="AR721" s="395"/>
      <c r="AS721" s="395"/>
    </row>
    <row r="722" spans="2:45" x14ac:dyDescent="0.25">
      <c r="B722" t="s">
        <v>393</v>
      </c>
      <c r="C722" s="395">
        <v>0.35578258051482398</v>
      </c>
      <c r="D722" s="395">
        <v>0.30155387196063599</v>
      </c>
      <c r="E722" s="395">
        <v>0.41106823016015498</v>
      </c>
      <c r="F722" s="395"/>
      <c r="G722" s="395">
        <v>0.37406386912716699</v>
      </c>
      <c r="H722" s="395">
        <v>0.29718600172937998</v>
      </c>
      <c r="I722" s="395">
        <v>0.43627338428392798</v>
      </c>
      <c r="J722" s="395">
        <v>0.42378097034571199</v>
      </c>
      <c r="K722" s="395">
        <v>0.38039362098127399</v>
      </c>
      <c r="L722" s="395">
        <v>0.25563108249488897</v>
      </c>
      <c r="M722" s="395"/>
      <c r="N722" s="395">
        <v>0.29119704303888899</v>
      </c>
      <c r="O722" s="395">
        <v>0.33818776815812301</v>
      </c>
      <c r="P722" s="395">
        <v>0.34806962123817697</v>
      </c>
      <c r="Q722" s="395">
        <v>0.45179367547645399</v>
      </c>
      <c r="R722" s="395"/>
      <c r="S722" s="395">
        <v>0.34077538023571502</v>
      </c>
      <c r="T722" s="395">
        <v>0.32791312300404402</v>
      </c>
      <c r="U722" s="395">
        <v>0.29208433180014098</v>
      </c>
      <c r="V722" s="395">
        <v>0.39940997557559199</v>
      </c>
      <c r="W722" s="395">
        <v>0.33072022603073697</v>
      </c>
      <c r="X722" s="395">
        <v>0.379546909322869</v>
      </c>
      <c r="Y722" s="395">
        <v>0.39758606477912101</v>
      </c>
      <c r="Z722" s="395">
        <v>0.35006875467915</v>
      </c>
      <c r="AA722" s="395">
        <v>0.418661815250644</v>
      </c>
      <c r="AB722" s="395">
        <v>0.34157563976672001</v>
      </c>
      <c r="AC722" s="395">
        <v>0.39228417948070798</v>
      </c>
      <c r="AD722" s="395">
        <v>0.226866319968485</v>
      </c>
      <c r="AE722" s="395"/>
      <c r="AF722" s="395">
        <v>0.36015165070371702</v>
      </c>
      <c r="AG722" s="395">
        <v>0.36455929217194699</v>
      </c>
      <c r="AH722" s="395">
        <v>0.360886775953348</v>
      </c>
      <c r="AI722" s="395">
        <v>0.328280615456984</v>
      </c>
      <c r="AJ722" s="395">
        <v>0.34256860512112403</v>
      </c>
      <c r="AK722" s="395">
        <v>0.39441861808563899</v>
      </c>
      <c r="AL722" s="395"/>
      <c r="AM722" s="395">
        <v>0.37696999179385499</v>
      </c>
      <c r="AN722" s="395">
        <v>0.33014068466440499</v>
      </c>
      <c r="AO722" s="395">
        <v>0.36736638146032502</v>
      </c>
      <c r="AP722" s="395"/>
      <c r="AQ722" s="395">
        <v>0.33034444440261801</v>
      </c>
      <c r="AR722" s="395">
        <v>0.37336761992025702</v>
      </c>
      <c r="AS722" s="395">
        <v>0.38925899918741302</v>
      </c>
    </row>
    <row r="723" spans="2:45" x14ac:dyDescent="0.25">
      <c r="B723" t="s">
        <v>394</v>
      </c>
      <c r="C723" s="395">
        <v>0.43299061496131702</v>
      </c>
      <c r="D723" s="395">
        <v>0.461420220733887</v>
      </c>
      <c r="E723" s="395">
        <v>0.40636076492070999</v>
      </c>
      <c r="F723" s="395"/>
      <c r="G723" s="395">
        <v>0.43353498608365099</v>
      </c>
      <c r="H723" s="395">
        <v>0.48233088032376598</v>
      </c>
      <c r="I723" s="395">
        <v>0.42242787981552599</v>
      </c>
      <c r="J723" s="395">
        <v>0.405155856723737</v>
      </c>
      <c r="K723" s="395">
        <v>0.405218102826021</v>
      </c>
      <c r="L723" s="395">
        <v>0.44162211865555301</v>
      </c>
      <c r="M723" s="395"/>
      <c r="N723" s="395">
        <v>0.46883474103790002</v>
      </c>
      <c r="O723" s="395">
        <v>0.43725187741889299</v>
      </c>
      <c r="P723" s="395">
        <v>0.46884088901537802</v>
      </c>
      <c r="Q723" s="395">
        <v>0.357333379222944</v>
      </c>
      <c r="R723" s="395"/>
      <c r="S723" s="395">
        <v>0.45582695730475498</v>
      </c>
      <c r="T723" s="395">
        <v>0.47210968083711902</v>
      </c>
      <c r="U723" s="395">
        <v>0.49622718495845097</v>
      </c>
      <c r="V723" s="395">
        <v>0.41610907811717901</v>
      </c>
      <c r="W723" s="395">
        <v>0.48207427986644302</v>
      </c>
      <c r="X723" s="395">
        <v>0.43814216218898699</v>
      </c>
      <c r="Y723" s="395">
        <v>0.34727492011578298</v>
      </c>
      <c r="Z723" s="395">
        <v>0.346778039425583</v>
      </c>
      <c r="AA723" s="395">
        <v>0.33818969300626001</v>
      </c>
      <c r="AB723" s="395">
        <v>0.45497832479320599</v>
      </c>
      <c r="AC723" s="395">
        <v>0.38829147119964802</v>
      </c>
      <c r="AD723" s="395">
        <v>0.60226083109058803</v>
      </c>
      <c r="AE723" s="395"/>
      <c r="AF723" s="395">
        <v>0.464818316786904</v>
      </c>
      <c r="AG723" s="395">
        <v>0.42469966931868502</v>
      </c>
      <c r="AH723" s="395">
        <v>0.38717351162892699</v>
      </c>
      <c r="AI723" s="395">
        <v>0.46024464515374403</v>
      </c>
      <c r="AJ723" s="395">
        <v>0.44910598128580498</v>
      </c>
      <c r="AK723" s="395">
        <v>0.36648521253474697</v>
      </c>
      <c r="AL723" s="395"/>
      <c r="AM723" s="395">
        <v>0.42820508167718002</v>
      </c>
      <c r="AN723" s="395">
        <v>0.44751344335683402</v>
      </c>
      <c r="AO723" s="395">
        <v>0.38987273719662502</v>
      </c>
      <c r="AP723" s="395"/>
      <c r="AQ723" s="395">
        <v>0.45906667765569298</v>
      </c>
      <c r="AR723" s="395">
        <v>0.45848031091235403</v>
      </c>
      <c r="AS723" s="395">
        <v>0.35055171320116202</v>
      </c>
    </row>
    <row r="724" spans="2:45" x14ac:dyDescent="0.25">
      <c r="B724" t="s">
        <v>395</v>
      </c>
      <c r="C724" s="395">
        <v>0.15844031976669501</v>
      </c>
      <c r="D724" s="395">
        <v>0.18247992969653001</v>
      </c>
      <c r="E724" s="395">
        <v>0.13468383688361801</v>
      </c>
      <c r="F724" s="395"/>
      <c r="G724" s="395">
        <v>0.108894014092605</v>
      </c>
      <c r="H724" s="395">
        <v>0.130467112380065</v>
      </c>
      <c r="I724" s="395">
        <v>0.10025044574382699</v>
      </c>
      <c r="J724" s="395">
        <v>0.14278287997111</v>
      </c>
      <c r="K724" s="395">
        <v>0.17877762220889301</v>
      </c>
      <c r="L724" s="395">
        <v>0.26029169369062799</v>
      </c>
      <c r="M724" s="395"/>
      <c r="N724" s="395">
        <v>0.198002841474855</v>
      </c>
      <c r="O724" s="395">
        <v>0.189632783023997</v>
      </c>
      <c r="P724" s="395">
        <v>0.102832526239613</v>
      </c>
      <c r="Q724" s="395">
        <v>0.13118344113863301</v>
      </c>
      <c r="R724" s="395"/>
      <c r="S724" s="395">
        <v>0.144150131110515</v>
      </c>
      <c r="T724" s="395">
        <v>0.170710535547343</v>
      </c>
      <c r="U724" s="395">
        <v>0.130144500212447</v>
      </c>
      <c r="V724" s="395">
        <v>0.130486175366131</v>
      </c>
      <c r="W724" s="395">
        <v>0.10016749681447901</v>
      </c>
      <c r="X724" s="395">
        <v>0.15336782676062599</v>
      </c>
      <c r="Y724" s="395">
        <v>0.19550012676019399</v>
      </c>
      <c r="Z724" s="395">
        <v>0.278491497987429</v>
      </c>
      <c r="AA724" s="395">
        <v>0.189176509596687</v>
      </c>
      <c r="AB724" s="395">
        <v>0.16350466706238601</v>
      </c>
      <c r="AC724" s="395">
        <v>0.13502901061712499</v>
      </c>
      <c r="AD724" s="395">
        <v>0.13362009575542799</v>
      </c>
      <c r="AE724" s="395"/>
      <c r="AF724" s="395">
        <v>0.12590425209829501</v>
      </c>
      <c r="AG724" s="395">
        <v>0.1607632752716</v>
      </c>
      <c r="AH724" s="395">
        <v>0.17143801429307701</v>
      </c>
      <c r="AI724" s="395">
        <v>0.15554335378751699</v>
      </c>
      <c r="AJ724" s="395">
        <v>0.16283799481654701</v>
      </c>
      <c r="AK724" s="395">
        <v>0.22373449702555301</v>
      </c>
      <c r="AL724" s="395"/>
      <c r="AM724" s="395">
        <v>0.16824738638605</v>
      </c>
      <c r="AN724" s="395">
        <v>0.179980263504745</v>
      </c>
      <c r="AO724" s="395">
        <v>0.10243912726375499</v>
      </c>
      <c r="AP724" s="395"/>
      <c r="AQ724" s="395">
        <v>0.18561864008749501</v>
      </c>
      <c r="AR724" s="395">
        <v>0.140025024951907</v>
      </c>
      <c r="AS724" s="395">
        <v>0.23547821625590801</v>
      </c>
    </row>
    <row r="725" spans="2:45" x14ac:dyDescent="0.25">
      <c r="B725" t="s">
        <v>85</v>
      </c>
      <c r="C725" s="395">
        <v>5.2786484757164402E-2</v>
      </c>
      <c r="D725" s="395">
        <v>5.4545977608947097E-2</v>
      </c>
      <c r="E725" s="395">
        <v>4.7887168035516701E-2</v>
      </c>
      <c r="F725" s="395"/>
      <c r="G725" s="395">
        <v>8.3507130696576101E-2</v>
      </c>
      <c r="H725" s="395">
        <v>9.0016005566789403E-2</v>
      </c>
      <c r="I725" s="395">
        <v>4.1048290156719902E-2</v>
      </c>
      <c r="J725" s="395">
        <v>2.82802929594414E-2</v>
      </c>
      <c r="K725" s="395">
        <v>3.56106539838109E-2</v>
      </c>
      <c r="L725" s="395">
        <v>4.2455105158930098E-2</v>
      </c>
      <c r="M725" s="395"/>
      <c r="N725" s="395">
        <v>4.1965374448356199E-2</v>
      </c>
      <c r="O725" s="395">
        <v>3.4927571398987403E-2</v>
      </c>
      <c r="P725" s="395">
        <v>8.0256963506832105E-2</v>
      </c>
      <c r="Q725" s="395">
        <v>5.9689504161969199E-2</v>
      </c>
      <c r="R725" s="395"/>
      <c r="S725" s="395">
        <v>5.9247531349014997E-2</v>
      </c>
      <c r="T725" s="395">
        <v>2.92666606114932E-2</v>
      </c>
      <c r="U725" s="395">
        <v>8.15439830289615E-2</v>
      </c>
      <c r="V725" s="395">
        <v>5.3994770941098197E-2</v>
      </c>
      <c r="W725" s="395">
        <v>8.7037997288341704E-2</v>
      </c>
      <c r="X725" s="395">
        <v>2.89431017275181E-2</v>
      </c>
      <c r="Y725" s="395">
        <v>5.9638888344900998E-2</v>
      </c>
      <c r="Z725" s="395">
        <v>2.4661707907838101E-2</v>
      </c>
      <c r="AA725" s="395">
        <v>5.3971982146409699E-2</v>
      </c>
      <c r="AB725" s="395">
        <v>3.9941368377688302E-2</v>
      </c>
      <c r="AC725" s="395">
        <v>8.4395338702519099E-2</v>
      </c>
      <c r="AD725" s="395">
        <v>3.7252753185498401E-2</v>
      </c>
      <c r="AE725" s="395"/>
      <c r="AF725" s="395">
        <v>4.9125780411083703E-2</v>
      </c>
      <c r="AG725" s="395">
        <v>4.9977763237768202E-2</v>
      </c>
      <c r="AH725" s="395">
        <v>8.0501698124647803E-2</v>
      </c>
      <c r="AI725" s="395">
        <v>5.5931385601755201E-2</v>
      </c>
      <c r="AJ725" s="395">
        <v>4.54874187765235E-2</v>
      </c>
      <c r="AK725" s="395">
        <v>1.53616723540615E-2</v>
      </c>
      <c r="AL725" s="395"/>
      <c r="AM725" s="395">
        <v>2.6577540142914201E-2</v>
      </c>
      <c r="AN725" s="395">
        <v>4.2365608474015798E-2</v>
      </c>
      <c r="AO725" s="395">
        <v>0.14032175407929501</v>
      </c>
      <c r="AP725" s="395"/>
      <c r="AQ725" s="395">
        <v>2.49702378541935E-2</v>
      </c>
      <c r="AR725" s="395">
        <v>2.8127044215481602E-2</v>
      </c>
      <c r="AS725" s="395">
        <v>2.4711071355518099E-2</v>
      </c>
    </row>
    <row r="726" spans="2:45" x14ac:dyDescent="0.25">
      <c r="C726" s="395"/>
      <c r="D726" s="395"/>
      <c r="E726" s="395"/>
      <c r="F726" s="395"/>
      <c r="G726" s="395"/>
      <c r="H726" s="395"/>
      <c r="I726" s="395"/>
      <c r="J726" s="395"/>
      <c r="K726" s="395"/>
      <c r="L726" s="395"/>
      <c r="M726" s="395"/>
      <c r="N726" s="395"/>
      <c r="O726" s="395"/>
      <c r="P726" s="395"/>
      <c r="Q726" s="395"/>
      <c r="R726" s="395"/>
      <c r="S726" s="395"/>
      <c r="T726" s="395"/>
      <c r="U726" s="395"/>
      <c r="V726" s="395"/>
      <c r="W726" s="395"/>
      <c r="X726" s="395"/>
      <c r="Y726" s="395"/>
      <c r="Z726" s="395"/>
      <c r="AA726" s="395"/>
      <c r="AB726" s="395"/>
      <c r="AC726" s="395"/>
      <c r="AD726" s="395"/>
      <c r="AE726" s="395"/>
      <c r="AF726" s="395"/>
      <c r="AG726" s="395"/>
      <c r="AH726" s="395"/>
      <c r="AI726" s="395"/>
      <c r="AJ726" s="395"/>
      <c r="AK726" s="395"/>
      <c r="AL726" s="395"/>
      <c r="AM726" s="395"/>
      <c r="AN726" s="395"/>
      <c r="AO726" s="395"/>
      <c r="AP726" s="395"/>
      <c r="AQ726" s="395"/>
      <c r="AR726" s="395"/>
      <c r="AS726" s="395"/>
    </row>
    <row r="727" spans="2:45" x14ac:dyDescent="0.25">
      <c r="B727" s="2" t="s">
        <v>400</v>
      </c>
      <c r="C727" s="395"/>
      <c r="D727" s="395"/>
      <c r="E727" s="395"/>
      <c r="F727" s="395"/>
      <c r="G727" s="395"/>
      <c r="H727" s="395"/>
      <c r="I727" s="395"/>
      <c r="J727" s="395"/>
      <c r="K727" s="395"/>
      <c r="L727" s="395"/>
      <c r="M727" s="395"/>
      <c r="N727" s="395"/>
      <c r="O727" s="395"/>
      <c r="P727" s="395"/>
      <c r="Q727" s="395"/>
      <c r="R727" s="395"/>
      <c r="S727" s="395"/>
      <c r="T727" s="395"/>
      <c r="U727" s="395"/>
      <c r="V727" s="395"/>
      <c r="W727" s="395"/>
      <c r="X727" s="395"/>
      <c r="Y727" s="395"/>
      <c r="Z727" s="395"/>
      <c r="AA727" s="395"/>
      <c r="AB727" s="395"/>
      <c r="AC727" s="395"/>
      <c r="AD727" s="395"/>
      <c r="AE727" s="395"/>
      <c r="AF727" s="395"/>
      <c r="AG727" s="395"/>
      <c r="AH727" s="395"/>
      <c r="AI727" s="395"/>
      <c r="AJ727" s="395"/>
      <c r="AK727" s="395"/>
      <c r="AL727" s="395"/>
      <c r="AM727" s="395"/>
      <c r="AN727" s="395"/>
      <c r="AO727" s="395"/>
      <c r="AP727" s="395"/>
      <c r="AQ727" s="395"/>
      <c r="AR727" s="395"/>
      <c r="AS727" s="395"/>
    </row>
    <row r="728" spans="2:45" x14ac:dyDescent="0.25">
      <c r="B728" s="394" t="s">
        <v>68</v>
      </c>
      <c r="C728" s="395"/>
      <c r="D728" s="395"/>
      <c r="E728" s="395"/>
      <c r="F728" s="395"/>
      <c r="G728" s="395"/>
      <c r="H728" s="395"/>
      <c r="I728" s="395"/>
      <c r="J728" s="395"/>
      <c r="K728" s="395"/>
      <c r="L728" s="395"/>
      <c r="M728" s="395"/>
      <c r="N728" s="395"/>
      <c r="O728" s="395"/>
      <c r="P728" s="395"/>
      <c r="Q728" s="395"/>
      <c r="R728" s="395"/>
      <c r="S728" s="395"/>
      <c r="T728" s="395"/>
      <c r="U728" s="395"/>
      <c r="V728" s="395"/>
      <c r="W728" s="395"/>
      <c r="X728" s="395"/>
      <c r="Y728" s="395"/>
      <c r="Z728" s="395"/>
      <c r="AA728" s="395"/>
      <c r="AB728" s="395"/>
      <c r="AC728" s="395"/>
      <c r="AD728" s="395"/>
      <c r="AE728" s="395"/>
      <c r="AF728" s="395"/>
      <c r="AG728" s="395"/>
      <c r="AH728" s="395"/>
      <c r="AI728" s="395"/>
      <c r="AJ728" s="395"/>
      <c r="AK728" s="395"/>
      <c r="AL728" s="395"/>
      <c r="AM728" s="395"/>
      <c r="AN728" s="395"/>
      <c r="AO728" s="395"/>
      <c r="AP728" s="395"/>
      <c r="AQ728" s="395"/>
      <c r="AR728" s="395"/>
      <c r="AS728" s="395"/>
    </row>
    <row r="729" spans="2:45" x14ac:dyDescent="0.25">
      <c r="B729" t="s">
        <v>397</v>
      </c>
      <c r="C729" s="395">
        <v>0.21895427347829499</v>
      </c>
      <c r="D729" s="395">
        <v>0.20509975506691699</v>
      </c>
      <c r="E729" s="395">
        <v>0.231146543720614</v>
      </c>
      <c r="F729" s="395"/>
      <c r="G729" s="395">
        <v>0.24398166278990499</v>
      </c>
      <c r="H729" s="395">
        <v>0.23337981089356</v>
      </c>
      <c r="I729" s="395">
        <v>0.268430416426861</v>
      </c>
      <c r="J729" s="395">
        <v>0.27098003726732001</v>
      </c>
      <c r="K729" s="395">
        <v>0.174815390764609</v>
      </c>
      <c r="L729" s="395">
        <v>0.13816688977927599</v>
      </c>
      <c r="M729" s="395"/>
      <c r="N729" s="395">
        <v>0.25245341372674801</v>
      </c>
      <c r="O729" s="395">
        <v>0.19988098773875301</v>
      </c>
      <c r="P729" s="395">
        <v>0.214178229825494</v>
      </c>
      <c r="Q729" s="395">
        <v>0.206402743586756</v>
      </c>
      <c r="R729" s="395"/>
      <c r="S729" s="395">
        <v>0.25163743951951401</v>
      </c>
      <c r="T729" s="395">
        <v>0.20708213484943999</v>
      </c>
      <c r="U729" s="395">
        <v>0.28122712010950301</v>
      </c>
      <c r="V729" s="395">
        <v>0.239111442766128</v>
      </c>
      <c r="W729" s="395">
        <v>0.22060248703343899</v>
      </c>
      <c r="X729" s="395">
        <v>0.17010299240287899</v>
      </c>
      <c r="Y729" s="395">
        <v>0.218919225416466</v>
      </c>
      <c r="Z729" s="395">
        <v>0.179447281285053</v>
      </c>
      <c r="AA729" s="395">
        <v>0.185465834339271</v>
      </c>
      <c r="AB729" s="395">
        <v>0.25115636191887403</v>
      </c>
      <c r="AC729" s="395">
        <v>0.22813184670967701</v>
      </c>
      <c r="AD729" s="395">
        <v>0.10836118458989299</v>
      </c>
      <c r="AE729" s="395"/>
      <c r="AF729" s="395">
        <v>0.28421190148278003</v>
      </c>
      <c r="AG729" s="395">
        <v>0.19774031673412301</v>
      </c>
      <c r="AH729" s="395">
        <v>0.16002258001515199</v>
      </c>
      <c r="AI729" s="395">
        <v>0.206172642546295</v>
      </c>
      <c r="AJ729" s="395">
        <v>0.24891627540537301</v>
      </c>
      <c r="AK729" s="395">
        <v>0.229721118740559</v>
      </c>
      <c r="AL729" s="395"/>
      <c r="AM729" s="395">
        <v>0.20778693782601601</v>
      </c>
      <c r="AN729" s="395">
        <v>0.24235821602162999</v>
      </c>
      <c r="AO729" s="395">
        <v>0.18655081860055001</v>
      </c>
      <c r="AP729" s="395"/>
      <c r="AQ729" s="395">
        <v>0.19263339819205799</v>
      </c>
      <c r="AR729" s="395">
        <v>0.267250735518892</v>
      </c>
      <c r="AS729" s="395">
        <v>0.25795012366145198</v>
      </c>
    </row>
    <row r="730" spans="2:45" x14ac:dyDescent="0.25">
      <c r="B730" t="s">
        <v>398</v>
      </c>
      <c r="C730" s="395">
        <v>0.52967418145016898</v>
      </c>
      <c r="D730" s="395">
        <v>0.58252561627940502</v>
      </c>
      <c r="E730" s="395">
        <v>0.47821452765077399</v>
      </c>
      <c r="F730" s="395"/>
      <c r="G730" s="395">
        <v>0.513291389581647</v>
      </c>
      <c r="H730" s="395">
        <v>0.491139566351596</v>
      </c>
      <c r="I730" s="395">
        <v>0.45465904772524002</v>
      </c>
      <c r="J730" s="395">
        <v>0.48525292612570597</v>
      </c>
      <c r="K730" s="395">
        <v>0.54592005835711899</v>
      </c>
      <c r="L730" s="395">
        <v>0.65756736078825295</v>
      </c>
      <c r="M730" s="395"/>
      <c r="N730" s="395">
        <v>0.50494563754890098</v>
      </c>
      <c r="O730" s="395">
        <v>0.536160577606281</v>
      </c>
      <c r="P730" s="395">
        <v>0.53400919718555595</v>
      </c>
      <c r="Q730" s="395">
        <v>0.54632934918351905</v>
      </c>
      <c r="R730" s="395"/>
      <c r="S730" s="395">
        <v>0.53104730944425405</v>
      </c>
      <c r="T730" s="395">
        <v>0.54629287823801198</v>
      </c>
      <c r="U730" s="395">
        <v>0.481522002468314</v>
      </c>
      <c r="V730" s="395">
        <v>0.51469349222331595</v>
      </c>
      <c r="W730" s="395">
        <v>0.49000697347245598</v>
      </c>
      <c r="X730" s="395">
        <v>0.49857098836346098</v>
      </c>
      <c r="Y730" s="395">
        <v>0.46856175564953101</v>
      </c>
      <c r="Z730" s="395">
        <v>0.64678122529170901</v>
      </c>
      <c r="AA730" s="395">
        <v>0.56324813989278999</v>
      </c>
      <c r="AB730" s="395">
        <v>0.50089388055444695</v>
      </c>
      <c r="AC730" s="395">
        <v>0.558795513782682</v>
      </c>
      <c r="AD730" s="395">
        <v>0.71482062513295397</v>
      </c>
      <c r="AE730" s="395"/>
      <c r="AF730" s="395">
        <v>0.458587245292366</v>
      </c>
      <c r="AG730" s="395">
        <v>0.57553576803253503</v>
      </c>
      <c r="AH730" s="395">
        <v>0.56382411833822998</v>
      </c>
      <c r="AI730" s="395">
        <v>0.50600735447434197</v>
      </c>
      <c r="AJ730" s="395">
        <v>0.55402638011468697</v>
      </c>
      <c r="AK730" s="395">
        <v>0.497978590017705</v>
      </c>
      <c r="AL730" s="395"/>
      <c r="AM730" s="395">
        <v>0.57945119511697896</v>
      </c>
      <c r="AN730" s="395">
        <v>0.49077990155997098</v>
      </c>
      <c r="AO730" s="395">
        <v>0.52963866704706297</v>
      </c>
      <c r="AP730" s="395"/>
      <c r="AQ730" s="395">
        <v>0.60120476672638601</v>
      </c>
      <c r="AR730" s="395">
        <v>0.486426768157246</v>
      </c>
      <c r="AS730" s="395">
        <v>0.37427893194726902</v>
      </c>
    </row>
    <row r="731" spans="2:45" x14ac:dyDescent="0.25">
      <c r="B731" t="s">
        <v>399</v>
      </c>
      <c r="C731" s="395">
        <v>0.144381586233579</v>
      </c>
      <c r="D731" s="395">
        <v>0.124662273874075</v>
      </c>
      <c r="E731" s="395">
        <v>0.16534371839727099</v>
      </c>
      <c r="F731" s="395"/>
      <c r="G731" s="395">
        <v>0.13888505469429799</v>
      </c>
      <c r="H731" s="395">
        <v>0.165036574700449</v>
      </c>
      <c r="I731" s="395">
        <v>0.15312811025232501</v>
      </c>
      <c r="J731" s="395">
        <v>0.15900578151688999</v>
      </c>
      <c r="K731" s="395">
        <v>0.13441102943524</v>
      </c>
      <c r="L731" s="395">
        <v>0.11892754843615599</v>
      </c>
      <c r="M731" s="395"/>
      <c r="N731" s="395">
        <v>0.14940893420184401</v>
      </c>
      <c r="O731" s="395">
        <v>0.14412788263374601</v>
      </c>
      <c r="P731" s="395">
        <v>0.15044990013109799</v>
      </c>
      <c r="Q731" s="395">
        <v>0.13209924923440799</v>
      </c>
      <c r="R731" s="395"/>
      <c r="S731" s="395">
        <v>0.14450015660612101</v>
      </c>
      <c r="T731" s="395">
        <v>0.119080542285323</v>
      </c>
      <c r="U731" s="395">
        <v>0.158631922983865</v>
      </c>
      <c r="V731" s="395">
        <v>0.121236796074911</v>
      </c>
      <c r="W731" s="395">
        <v>0.13922118303571501</v>
      </c>
      <c r="X731" s="395">
        <v>0.220719171387394</v>
      </c>
      <c r="Y731" s="395">
        <v>0.15724667140760801</v>
      </c>
      <c r="Z731" s="395">
        <v>0.12246753642474199</v>
      </c>
      <c r="AA731" s="395">
        <v>0.16253796607416701</v>
      </c>
      <c r="AB731" s="395">
        <v>0.11566315385793199</v>
      </c>
      <c r="AC731" s="395">
        <v>0.109176947334508</v>
      </c>
      <c r="AD731" s="395">
        <v>0.14268116604348099</v>
      </c>
      <c r="AE731" s="395"/>
      <c r="AF731" s="395">
        <v>0.150219513783657</v>
      </c>
      <c r="AG731" s="395">
        <v>0.13637782392428599</v>
      </c>
      <c r="AH731" s="395">
        <v>0.16615893394006001</v>
      </c>
      <c r="AI731" s="395">
        <v>0.14849484690820899</v>
      </c>
      <c r="AJ731" s="395">
        <v>9.7559172940911404E-2</v>
      </c>
      <c r="AK731" s="395">
        <v>0.17968250407734199</v>
      </c>
      <c r="AL731" s="395"/>
      <c r="AM731" s="395">
        <v>0.14121957334705099</v>
      </c>
      <c r="AN731" s="395">
        <v>0.164996123871229</v>
      </c>
      <c r="AO731" s="395">
        <v>6.7746080662890507E-2</v>
      </c>
      <c r="AP731" s="395"/>
      <c r="AQ731" s="395">
        <v>0.14181705343971401</v>
      </c>
      <c r="AR731" s="395">
        <v>0.153896805721907</v>
      </c>
      <c r="AS731" s="395">
        <v>0.177260223270336</v>
      </c>
    </row>
    <row r="732" spans="2:45" x14ac:dyDescent="0.25">
      <c r="B732" t="s">
        <v>85</v>
      </c>
      <c r="C732" s="395">
        <v>0.10698995883795601</v>
      </c>
      <c r="D732" s="395">
        <v>8.7712354779603499E-2</v>
      </c>
      <c r="E732" s="395">
        <v>0.12529521023134099</v>
      </c>
      <c r="F732" s="395"/>
      <c r="G732" s="395">
        <v>0.103841892934149</v>
      </c>
      <c r="H732" s="395">
        <v>0.11044404805439501</v>
      </c>
      <c r="I732" s="395">
        <v>0.12378242559557399</v>
      </c>
      <c r="J732" s="395">
        <v>8.4761255090083698E-2</v>
      </c>
      <c r="K732" s="395">
        <v>0.14485352144303201</v>
      </c>
      <c r="L732" s="395">
        <v>8.5338200996314895E-2</v>
      </c>
      <c r="M732" s="395"/>
      <c r="N732" s="395">
        <v>9.3192014522507E-2</v>
      </c>
      <c r="O732" s="395">
        <v>0.11983055202122</v>
      </c>
      <c r="P732" s="395">
        <v>0.101362672857852</v>
      </c>
      <c r="Q732" s="395">
        <v>0.115168657995317</v>
      </c>
      <c r="R732" s="395"/>
      <c r="S732" s="395">
        <v>7.2815094430110694E-2</v>
      </c>
      <c r="T732" s="395">
        <v>0.127544444627224</v>
      </c>
      <c r="U732" s="395">
        <v>7.8618954438318303E-2</v>
      </c>
      <c r="V732" s="395">
        <v>0.124958268935644</v>
      </c>
      <c r="W732" s="395">
        <v>0.15016935645839</v>
      </c>
      <c r="X732" s="395">
        <v>0.110606847846267</v>
      </c>
      <c r="Y732" s="395">
        <v>0.15527234752639499</v>
      </c>
      <c r="Z732" s="395">
        <v>5.1303956998495999E-2</v>
      </c>
      <c r="AA732" s="395">
        <v>8.8748059693772197E-2</v>
      </c>
      <c r="AB732" s="395">
        <v>0.132286603668747</v>
      </c>
      <c r="AC732" s="395">
        <v>0.10389569217313301</v>
      </c>
      <c r="AD732" s="395">
        <v>3.4137024233672798E-2</v>
      </c>
      <c r="AE732" s="395"/>
      <c r="AF732" s="395">
        <v>0.106981339441198</v>
      </c>
      <c r="AG732" s="395">
        <v>9.0346091309055895E-2</v>
      </c>
      <c r="AH732" s="395">
        <v>0.109994367706557</v>
      </c>
      <c r="AI732" s="395">
        <v>0.139325156071155</v>
      </c>
      <c r="AJ732" s="395">
        <v>9.9498171539028304E-2</v>
      </c>
      <c r="AK732" s="395">
        <v>9.2617787164393506E-2</v>
      </c>
      <c r="AL732" s="395"/>
      <c r="AM732" s="395">
        <v>7.15422937099537E-2</v>
      </c>
      <c r="AN732" s="395">
        <v>0.10186575854717</v>
      </c>
      <c r="AO732" s="395">
        <v>0.21606443368949699</v>
      </c>
      <c r="AP732" s="395"/>
      <c r="AQ732" s="395">
        <v>6.43447816418415E-2</v>
      </c>
      <c r="AR732" s="395">
        <v>9.2425690601955102E-2</v>
      </c>
      <c r="AS732" s="395">
        <v>0.190510721120944</v>
      </c>
    </row>
    <row r="733" spans="2:45" x14ac:dyDescent="0.25">
      <c r="C733" s="395"/>
      <c r="D733" s="395"/>
      <c r="E733" s="395"/>
      <c r="F733" s="395"/>
      <c r="G733" s="395"/>
      <c r="H733" s="395"/>
      <c r="I733" s="395"/>
      <c r="J733" s="395"/>
      <c r="K733" s="395"/>
      <c r="L733" s="395"/>
      <c r="M733" s="395"/>
      <c r="N733" s="395"/>
      <c r="O733" s="395"/>
      <c r="P733" s="395"/>
      <c r="Q733" s="395"/>
      <c r="R733" s="395"/>
      <c r="S733" s="395"/>
      <c r="T733" s="395"/>
      <c r="U733" s="395"/>
      <c r="V733" s="395"/>
      <c r="W733" s="395"/>
      <c r="X733" s="395"/>
      <c r="Y733" s="395"/>
      <c r="Z733" s="395"/>
      <c r="AA733" s="395"/>
      <c r="AB733" s="395"/>
      <c r="AC733" s="395"/>
      <c r="AD733" s="395"/>
      <c r="AE733" s="395"/>
      <c r="AF733" s="395"/>
      <c r="AG733" s="395"/>
      <c r="AH733" s="395"/>
      <c r="AI733" s="395"/>
      <c r="AJ733" s="395"/>
      <c r="AK733" s="395"/>
      <c r="AL733" s="395"/>
      <c r="AM733" s="395"/>
      <c r="AN733" s="395"/>
      <c r="AO733" s="395"/>
      <c r="AP733" s="395"/>
      <c r="AQ733" s="395"/>
      <c r="AR733" s="395"/>
      <c r="AS733" s="395"/>
    </row>
    <row r="734" spans="2:45" x14ac:dyDescent="0.25">
      <c r="B734" s="2" t="s">
        <v>403</v>
      </c>
      <c r="C734" s="395"/>
      <c r="D734" s="395"/>
      <c r="E734" s="395"/>
      <c r="F734" s="395"/>
      <c r="G734" s="395"/>
      <c r="H734" s="395"/>
      <c r="I734" s="395"/>
      <c r="J734" s="395"/>
      <c r="K734" s="395"/>
      <c r="L734" s="395"/>
      <c r="M734" s="395"/>
      <c r="N734" s="395"/>
      <c r="O734" s="395"/>
      <c r="P734" s="395"/>
      <c r="Q734" s="395"/>
      <c r="R734" s="395"/>
      <c r="S734" s="395"/>
      <c r="T734" s="395"/>
      <c r="U734" s="395"/>
      <c r="V734" s="395"/>
      <c r="W734" s="395"/>
      <c r="X734" s="395"/>
      <c r="Y734" s="395"/>
      <c r="Z734" s="395"/>
      <c r="AA734" s="395"/>
      <c r="AB734" s="395"/>
      <c r="AC734" s="395"/>
      <c r="AD734" s="395"/>
      <c r="AE734" s="395"/>
      <c r="AF734" s="395"/>
      <c r="AG734" s="395"/>
      <c r="AH734" s="395"/>
      <c r="AI734" s="395"/>
      <c r="AJ734" s="395"/>
      <c r="AK734" s="395"/>
      <c r="AL734" s="395"/>
      <c r="AM734" s="395"/>
      <c r="AN734" s="395"/>
      <c r="AO734" s="395"/>
      <c r="AP734" s="395"/>
      <c r="AQ734" s="395"/>
      <c r="AR734" s="395"/>
      <c r="AS734" s="395"/>
    </row>
    <row r="735" spans="2:45" x14ac:dyDescent="0.25">
      <c r="B735" s="394" t="s">
        <v>68</v>
      </c>
      <c r="C735" s="395"/>
      <c r="D735" s="395"/>
      <c r="E735" s="395"/>
      <c r="F735" s="395"/>
      <c r="G735" s="395"/>
      <c r="H735" s="395"/>
      <c r="I735" s="395"/>
      <c r="J735" s="395"/>
      <c r="K735" s="395"/>
      <c r="L735" s="395"/>
      <c r="M735" s="395"/>
      <c r="N735" s="395"/>
      <c r="O735" s="395"/>
      <c r="P735" s="395"/>
      <c r="Q735" s="395"/>
      <c r="R735" s="395"/>
      <c r="S735" s="395"/>
      <c r="T735" s="395"/>
      <c r="U735" s="395"/>
      <c r="V735" s="395"/>
      <c r="W735" s="395"/>
      <c r="X735" s="395"/>
      <c r="Y735" s="395"/>
      <c r="Z735" s="395"/>
      <c r="AA735" s="395"/>
      <c r="AB735" s="395"/>
      <c r="AC735" s="395"/>
      <c r="AD735" s="395"/>
      <c r="AE735" s="395"/>
      <c r="AF735" s="395"/>
      <c r="AG735" s="395"/>
      <c r="AH735" s="395"/>
      <c r="AI735" s="395"/>
      <c r="AJ735" s="395"/>
      <c r="AK735" s="395"/>
      <c r="AL735" s="395"/>
      <c r="AM735" s="395"/>
      <c r="AN735" s="395"/>
      <c r="AO735" s="395"/>
      <c r="AP735" s="395"/>
      <c r="AQ735" s="395"/>
      <c r="AR735" s="395"/>
      <c r="AS735" s="395"/>
    </row>
    <row r="736" spans="2:45" x14ac:dyDescent="0.25">
      <c r="B736" t="s">
        <v>401</v>
      </c>
      <c r="C736" s="395">
        <v>0.38972461793893898</v>
      </c>
      <c r="D736" s="395">
        <v>0.43789490089406302</v>
      </c>
      <c r="E736" s="395">
        <v>0.34103295123351701</v>
      </c>
      <c r="F736" s="395"/>
      <c r="G736" s="395">
        <v>0.37878248540464299</v>
      </c>
      <c r="H736" s="395">
        <v>0.39770115495855102</v>
      </c>
      <c r="I736" s="395">
        <v>0.39348030195533501</v>
      </c>
      <c r="J736" s="395">
        <v>0.38801417805156102</v>
      </c>
      <c r="K736" s="395">
        <v>0.40382152239777702</v>
      </c>
      <c r="L736" s="395">
        <v>0.37940248160422202</v>
      </c>
      <c r="M736" s="395"/>
      <c r="N736" s="395">
        <v>0.390698495701366</v>
      </c>
      <c r="O736" s="395">
        <v>0.397964311197474</v>
      </c>
      <c r="P736" s="395">
        <v>0.386875204049907</v>
      </c>
      <c r="Q736" s="395">
        <v>0.37712804908395697</v>
      </c>
      <c r="R736" s="395"/>
      <c r="S736" s="395">
        <v>0.40608142334530101</v>
      </c>
      <c r="T736" s="395">
        <v>0.38053981702856698</v>
      </c>
      <c r="U736" s="395">
        <v>0.307476276390168</v>
      </c>
      <c r="V736" s="395">
        <v>0.404546929769387</v>
      </c>
      <c r="W736" s="395">
        <v>0.39292356195968903</v>
      </c>
      <c r="X736" s="395">
        <v>0.381229428915978</v>
      </c>
      <c r="Y736" s="395">
        <v>0.38391277600370799</v>
      </c>
      <c r="Z736" s="395">
        <v>0.465425109154668</v>
      </c>
      <c r="AA736" s="395">
        <v>0.50279848167500296</v>
      </c>
      <c r="AB736" s="395">
        <v>0.39663302196825601</v>
      </c>
      <c r="AC736" s="395">
        <v>0.25383613903946201</v>
      </c>
      <c r="AD736" s="395">
        <v>0.26003815430104599</v>
      </c>
      <c r="AE736" s="395"/>
      <c r="AF736" s="395">
        <v>0.37874670280873801</v>
      </c>
      <c r="AG736" s="395">
        <v>0.491273811576732</v>
      </c>
      <c r="AH736" s="395">
        <v>0.37366882909843402</v>
      </c>
      <c r="AI736" s="395">
        <v>0.36026644717015099</v>
      </c>
      <c r="AJ736" s="395">
        <v>0.26909756211769797</v>
      </c>
      <c r="AK736" s="395">
        <v>0.295187166309066</v>
      </c>
      <c r="AL736" s="395"/>
      <c r="AM736" s="395">
        <v>0.435919498540562</v>
      </c>
      <c r="AN736" s="395">
        <v>0.37679799232476102</v>
      </c>
      <c r="AO736" s="395">
        <v>0.26701104817794802</v>
      </c>
      <c r="AP736" s="395"/>
      <c r="AQ736" s="395">
        <v>0.44441633799316499</v>
      </c>
      <c r="AR736" s="395">
        <v>0.37478046158550898</v>
      </c>
      <c r="AS736" s="395">
        <v>0.50597249544563405</v>
      </c>
    </row>
    <row r="737" spans="2:45" x14ac:dyDescent="0.25">
      <c r="B737" t="s">
        <v>402</v>
      </c>
      <c r="C737" s="395">
        <v>0.48539913603951301</v>
      </c>
      <c r="D737" s="395">
        <v>0.45057403180941002</v>
      </c>
      <c r="E737" s="395">
        <v>0.51958341706065403</v>
      </c>
      <c r="F737" s="395"/>
      <c r="G737" s="395">
        <v>0.45426851285123998</v>
      </c>
      <c r="H737" s="395">
        <v>0.46789572992862299</v>
      </c>
      <c r="I737" s="395">
        <v>0.46421331494608098</v>
      </c>
      <c r="J737" s="395">
        <v>0.49944072310841597</v>
      </c>
      <c r="K737" s="395">
        <v>0.49767231355837599</v>
      </c>
      <c r="L737" s="395">
        <v>0.51805071756234999</v>
      </c>
      <c r="M737" s="395"/>
      <c r="N737" s="395">
        <v>0.49868988711418499</v>
      </c>
      <c r="O737" s="395">
        <v>0.51151072004407505</v>
      </c>
      <c r="P737" s="395">
        <v>0.48004776368283603</v>
      </c>
      <c r="Q737" s="395">
        <v>0.45226616750623899</v>
      </c>
      <c r="R737" s="395"/>
      <c r="S737" s="395">
        <v>0.45068653514156398</v>
      </c>
      <c r="T737" s="395">
        <v>0.49790437490992101</v>
      </c>
      <c r="U737" s="395">
        <v>0.53785352985335799</v>
      </c>
      <c r="V737" s="395">
        <v>0.47276587724684199</v>
      </c>
      <c r="W737" s="395">
        <v>0.50157937500337801</v>
      </c>
      <c r="X737" s="395">
        <v>0.48906956662461798</v>
      </c>
      <c r="Y737" s="395">
        <v>0.50499580889290496</v>
      </c>
      <c r="Z737" s="395">
        <v>0.51038490678823201</v>
      </c>
      <c r="AA737" s="395">
        <v>0.378838260441202</v>
      </c>
      <c r="AB737" s="395">
        <v>0.507515688243242</v>
      </c>
      <c r="AC737" s="395">
        <v>0.531221380393886</v>
      </c>
      <c r="AD737" s="395">
        <v>0.60087634900155795</v>
      </c>
      <c r="AE737" s="395"/>
      <c r="AF737" s="395">
        <v>0.50146197086246203</v>
      </c>
      <c r="AG737" s="395">
        <v>0.39299338196595202</v>
      </c>
      <c r="AH737" s="395">
        <v>0.48518311661924102</v>
      </c>
      <c r="AI737" s="395">
        <v>0.50716123921586298</v>
      </c>
      <c r="AJ737" s="395">
        <v>0.61879111824532396</v>
      </c>
      <c r="AK737" s="395">
        <v>0.56077916721830301</v>
      </c>
      <c r="AL737" s="395"/>
      <c r="AM737" s="395">
        <v>0.46377231809639402</v>
      </c>
      <c r="AN737" s="395">
        <v>0.530909628284991</v>
      </c>
      <c r="AO737" s="395">
        <v>0.45006533188890901</v>
      </c>
      <c r="AP737" s="395"/>
      <c r="AQ737" s="395">
        <v>0.44068321754352602</v>
      </c>
      <c r="AR737" s="395">
        <v>0.54875486477688096</v>
      </c>
      <c r="AS737" s="395">
        <v>0.44600696448274402</v>
      </c>
    </row>
    <row r="738" spans="2:45" x14ac:dyDescent="0.25">
      <c r="B738" t="s">
        <v>85</v>
      </c>
      <c r="C738" s="395">
        <v>0.124876246021548</v>
      </c>
      <c r="D738" s="395">
        <v>0.111531067296527</v>
      </c>
      <c r="E738" s="395">
        <v>0.13938363170582799</v>
      </c>
      <c r="F738" s="395"/>
      <c r="G738" s="395">
        <v>0.166949001744117</v>
      </c>
      <c r="H738" s="395">
        <v>0.13440311511282599</v>
      </c>
      <c r="I738" s="395">
        <v>0.14230638309858501</v>
      </c>
      <c r="J738" s="395">
        <v>0.11254509884002301</v>
      </c>
      <c r="K738" s="395">
        <v>9.8506164043846295E-2</v>
      </c>
      <c r="L738" s="395">
        <v>0.102546800833428</v>
      </c>
      <c r="M738" s="395"/>
      <c r="N738" s="395">
        <v>0.11061161718444899</v>
      </c>
      <c r="O738" s="395">
        <v>9.0524968758451202E-2</v>
      </c>
      <c r="P738" s="395">
        <v>0.13307703226725701</v>
      </c>
      <c r="Q738" s="395">
        <v>0.17060578340980401</v>
      </c>
      <c r="R738" s="395"/>
      <c r="S738" s="395">
        <v>0.14323204151313401</v>
      </c>
      <c r="T738" s="395">
        <v>0.12155580806151201</v>
      </c>
      <c r="U738" s="395">
        <v>0.15467019375647401</v>
      </c>
      <c r="V738" s="395">
        <v>0.122687192983771</v>
      </c>
      <c r="W738" s="395">
        <v>0.105497063036933</v>
      </c>
      <c r="X738" s="395">
        <v>0.129701004459403</v>
      </c>
      <c r="Y738" s="395">
        <v>0.11109141510338701</v>
      </c>
      <c r="Z738" s="395">
        <v>2.4189984057099701E-2</v>
      </c>
      <c r="AA738" s="395">
        <v>0.118363257883795</v>
      </c>
      <c r="AB738" s="395">
        <v>9.5851289788502006E-2</v>
      </c>
      <c r="AC738" s="395">
        <v>0.214942480566651</v>
      </c>
      <c r="AD738" s="395">
        <v>0.139085496697396</v>
      </c>
      <c r="AE738" s="395"/>
      <c r="AF738" s="395">
        <v>0.11979132632879901</v>
      </c>
      <c r="AG738" s="395">
        <v>0.115732806457316</v>
      </c>
      <c r="AH738" s="395">
        <v>0.14114805428232599</v>
      </c>
      <c r="AI738" s="395">
        <v>0.132572313613986</v>
      </c>
      <c r="AJ738" s="395">
        <v>0.112111319636979</v>
      </c>
      <c r="AK738" s="395">
        <v>0.14403366647263099</v>
      </c>
      <c r="AL738" s="395"/>
      <c r="AM738" s="395">
        <v>0.10030818336304501</v>
      </c>
      <c r="AN738" s="395">
        <v>9.2292379390247897E-2</v>
      </c>
      <c r="AO738" s="395">
        <v>0.28292361993314302</v>
      </c>
      <c r="AP738" s="395"/>
      <c r="AQ738" s="395">
        <v>0.11490044446330901</v>
      </c>
      <c r="AR738" s="395">
        <v>7.6464673637609504E-2</v>
      </c>
      <c r="AS738" s="395">
        <v>4.8020540071621903E-2</v>
      </c>
    </row>
    <row r="739" spans="2:45" x14ac:dyDescent="0.25">
      <c r="C739" s="395"/>
      <c r="D739" s="395"/>
      <c r="E739" s="395"/>
      <c r="F739" s="395"/>
      <c r="G739" s="395"/>
      <c r="H739" s="395"/>
      <c r="I739" s="395"/>
      <c r="J739" s="395"/>
      <c r="K739" s="395"/>
      <c r="L739" s="395"/>
      <c r="M739" s="395"/>
      <c r="N739" s="395"/>
      <c r="O739" s="395"/>
      <c r="P739" s="395"/>
      <c r="Q739" s="395"/>
      <c r="R739" s="395"/>
      <c r="S739" s="395"/>
      <c r="T739" s="395"/>
      <c r="U739" s="395"/>
      <c r="V739" s="395"/>
      <c r="W739" s="395"/>
      <c r="X739" s="395"/>
      <c r="Y739" s="395"/>
      <c r="Z739" s="395"/>
      <c r="AA739" s="395"/>
      <c r="AB739" s="395"/>
      <c r="AC739" s="395"/>
      <c r="AD739" s="395"/>
      <c r="AE739" s="395"/>
      <c r="AF739" s="395"/>
      <c r="AG739" s="395"/>
      <c r="AH739" s="395"/>
      <c r="AI739" s="395"/>
      <c r="AJ739" s="395"/>
      <c r="AK739" s="395"/>
      <c r="AL739" s="395"/>
      <c r="AM739" s="395"/>
      <c r="AN739" s="395"/>
      <c r="AO739" s="395"/>
      <c r="AP739" s="395"/>
      <c r="AQ739" s="395"/>
      <c r="AR739" s="395"/>
      <c r="AS739" s="395"/>
    </row>
    <row r="740" spans="2:45" x14ac:dyDescent="0.25">
      <c r="B740" s="2" t="s">
        <v>407</v>
      </c>
      <c r="C740" s="395"/>
      <c r="D740" s="395"/>
      <c r="E740" s="395"/>
      <c r="F740" s="395"/>
      <c r="G740" s="395"/>
      <c r="H740" s="395"/>
      <c r="I740" s="395"/>
      <c r="J740" s="395"/>
      <c r="K740" s="395"/>
      <c r="L740" s="395"/>
      <c r="M740" s="395"/>
      <c r="N740" s="395"/>
      <c r="O740" s="395"/>
      <c r="P740" s="395"/>
      <c r="Q740" s="395"/>
      <c r="R740" s="395"/>
      <c r="S740" s="395"/>
      <c r="T740" s="395"/>
      <c r="U740" s="395"/>
      <c r="V740" s="395"/>
      <c r="W740" s="395"/>
      <c r="X740" s="395"/>
      <c r="Y740" s="395"/>
      <c r="Z740" s="395"/>
      <c r="AA740" s="395"/>
      <c r="AB740" s="395"/>
      <c r="AC740" s="395"/>
      <c r="AD740" s="395"/>
      <c r="AE740" s="395"/>
      <c r="AF740" s="395"/>
      <c r="AG740" s="395"/>
      <c r="AH740" s="395"/>
      <c r="AI740" s="395"/>
      <c r="AJ740" s="395"/>
      <c r="AK740" s="395"/>
      <c r="AL740" s="395"/>
      <c r="AM740" s="395"/>
      <c r="AN740" s="395"/>
      <c r="AO740" s="395"/>
      <c r="AP740" s="395"/>
      <c r="AQ740" s="395"/>
      <c r="AR740" s="395"/>
      <c r="AS740" s="395"/>
    </row>
    <row r="741" spans="2:45" x14ac:dyDescent="0.25">
      <c r="B741" s="394" t="s">
        <v>68</v>
      </c>
      <c r="C741" s="395"/>
      <c r="D741" s="395"/>
      <c r="E741" s="395"/>
      <c r="F741" s="395"/>
      <c r="G741" s="395"/>
      <c r="H741" s="395"/>
      <c r="I741" s="395"/>
      <c r="J741" s="395"/>
      <c r="K741" s="395"/>
      <c r="L741" s="395"/>
      <c r="M741" s="395"/>
      <c r="N741" s="395"/>
      <c r="O741" s="395"/>
      <c r="P741" s="395"/>
      <c r="Q741" s="395"/>
      <c r="R741" s="395"/>
      <c r="S741" s="395"/>
      <c r="T741" s="395"/>
      <c r="U741" s="395"/>
      <c r="V741" s="395"/>
      <c r="W741" s="395"/>
      <c r="X741" s="395"/>
      <c r="Y741" s="395"/>
      <c r="Z741" s="395"/>
      <c r="AA741" s="395"/>
      <c r="AB741" s="395"/>
      <c r="AC741" s="395"/>
      <c r="AD741" s="395"/>
      <c r="AE741" s="395"/>
      <c r="AF741" s="395"/>
      <c r="AG741" s="395"/>
      <c r="AH741" s="395"/>
      <c r="AI741" s="395"/>
      <c r="AJ741" s="395"/>
      <c r="AK741" s="395"/>
      <c r="AL741" s="395"/>
      <c r="AM741" s="395"/>
      <c r="AN741" s="395"/>
      <c r="AO741" s="395"/>
      <c r="AP741" s="395"/>
      <c r="AQ741" s="395"/>
      <c r="AR741" s="395"/>
      <c r="AS741" s="395"/>
    </row>
    <row r="742" spans="2:45" x14ac:dyDescent="0.25">
      <c r="B742" t="s">
        <v>404</v>
      </c>
      <c r="C742" s="395">
        <v>0.59596570002439997</v>
      </c>
      <c r="D742" s="395">
        <v>0.61053206386307501</v>
      </c>
      <c r="E742" s="395">
        <v>0.57874946171032005</v>
      </c>
      <c r="F742" s="395"/>
      <c r="G742" s="395">
        <v>0.34572079995253002</v>
      </c>
      <c r="H742" s="395">
        <v>0.469087020982424</v>
      </c>
      <c r="I742" s="395">
        <v>0.54509995637268305</v>
      </c>
      <c r="J742" s="395">
        <v>0.70777860910412205</v>
      </c>
      <c r="K742" s="395">
        <v>0.66991438697305306</v>
      </c>
      <c r="L742" s="395">
        <v>0.76821085741052597</v>
      </c>
      <c r="M742" s="395"/>
      <c r="N742" s="395">
        <v>0.64596787379434895</v>
      </c>
      <c r="O742" s="395">
        <v>0.65394105229175703</v>
      </c>
      <c r="P742" s="395">
        <v>0.55669753687118395</v>
      </c>
      <c r="Q742" s="395">
        <v>0.51405313951408604</v>
      </c>
      <c r="R742" s="395"/>
      <c r="S742" s="395">
        <v>0.52219428482917396</v>
      </c>
      <c r="T742" s="395">
        <v>0.57677685956941904</v>
      </c>
      <c r="U742" s="395">
        <v>0.67393877228712895</v>
      </c>
      <c r="V742" s="395">
        <v>0.66961613538837494</v>
      </c>
      <c r="W742" s="395">
        <v>0.57545762382941201</v>
      </c>
      <c r="X742" s="395">
        <v>0.52208739650237701</v>
      </c>
      <c r="Y742" s="395">
        <v>0.53541557905166304</v>
      </c>
      <c r="Z742" s="395">
        <v>0.677809139301777</v>
      </c>
      <c r="AA742" s="395">
        <v>0.58722109775045095</v>
      </c>
      <c r="AB742" s="395">
        <v>0.63666092437077004</v>
      </c>
      <c r="AC742" s="395">
        <v>0.57753664542160299</v>
      </c>
      <c r="AD742" s="395">
        <v>0.85857907433925096</v>
      </c>
      <c r="AE742" s="395"/>
      <c r="AF742" s="395">
        <v>0.52505004480936701</v>
      </c>
      <c r="AG742" s="395">
        <v>0.59776529413583002</v>
      </c>
      <c r="AH742" s="395">
        <v>0.54075949114987099</v>
      </c>
      <c r="AI742" s="395">
        <v>0.57661075953698904</v>
      </c>
      <c r="AJ742" s="395">
        <v>0.75920459017166597</v>
      </c>
      <c r="AK742" s="395">
        <v>0.72275469934748204</v>
      </c>
      <c r="AL742" s="395"/>
      <c r="AM742" s="395">
        <v>0.67228027257328404</v>
      </c>
      <c r="AN742" s="395">
        <v>0.60602092153623499</v>
      </c>
      <c r="AO742" s="395">
        <v>0.34842970086788999</v>
      </c>
      <c r="AP742" s="395"/>
      <c r="AQ742" s="395">
        <v>0.67196468109674601</v>
      </c>
      <c r="AR742" s="395">
        <v>0.56677737390217497</v>
      </c>
      <c r="AS742" s="395">
        <v>0.60796191875854599</v>
      </c>
    </row>
    <row r="743" spans="2:45" x14ac:dyDescent="0.25">
      <c r="B743" t="s">
        <v>405</v>
      </c>
      <c r="C743" s="395">
        <v>0.200838160599485</v>
      </c>
      <c r="D743" s="395">
        <v>0.22219478521709801</v>
      </c>
      <c r="E743" s="395">
        <v>0.18235811011341099</v>
      </c>
      <c r="F743" s="395"/>
      <c r="G743" s="395">
        <v>0.34913190176908898</v>
      </c>
      <c r="H743" s="395">
        <v>0.28711664331296</v>
      </c>
      <c r="I743" s="395">
        <v>0.241497057947204</v>
      </c>
      <c r="J743" s="395">
        <v>8.0165450911859198E-2</v>
      </c>
      <c r="K743" s="395">
        <v>0.14238294523706799</v>
      </c>
      <c r="L743" s="395">
        <v>0.134787475839693</v>
      </c>
      <c r="M743" s="395"/>
      <c r="N743" s="395">
        <v>0.19291776947434899</v>
      </c>
      <c r="O743" s="395">
        <v>0.17663045461596</v>
      </c>
      <c r="P743" s="395">
        <v>0.241434109216739</v>
      </c>
      <c r="Q743" s="395">
        <v>0.198103044984347</v>
      </c>
      <c r="R743" s="395"/>
      <c r="S743" s="395">
        <v>0.291381813431763</v>
      </c>
      <c r="T743" s="395">
        <v>0.242898138996468</v>
      </c>
      <c r="U743" s="395">
        <v>0.161897467787736</v>
      </c>
      <c r="V743" s="395">
        <v>0.14369920270703099</v>
      </c>
      <c r="W743" s="395">
        <v>0.191576811597298</v>
      </c>
      <c r="X743" s="395">
        <v>0.23034444747701299</v>
      </c>
      <c r="Y743" s="395">
        <v>0.18166290255359199</v>
      </c>
      <c r="Z743" s="395">
        <v>0.14705611568291199</v>
      </c>
      <c r="AA743" s="395">
        <v>0.16689748456567099</v>
      </c>
      <c r="AB743" s="395">
        <v>0.16474478840114501</v>
      </c>
      <c r="AC743" s="395">
        <v>0.24784792890469601</v>
      </c>
      <c r="AD743" s="395">
        <v>7.1094088731515404E-2</v>
      </c>
      <c r="AE743" s="395"/>
      <c r="AF743" s="395">
        <v>0.264817966398811</v>
      </c>
      <c r="AG743" s="395">
        <v>0.19798269746167699</v>
      </c>
      <c r="AH743" s="395">
        <v>0.22017268257936701</v>
      </c>
      <c r="AI743" s="395">
        <v>0.194795290555491</v>
      </c>
      <c r="AJ743" s="395">
        <v>8.4255148622989801E-2</v>
      </c>
      <c r="AK743" s="395">
        <v>0.18101481077815301</v>
      </c>
      <c r="AL743" s="395"/>
      <c r="AM743" s="395">
        <v>0.18299029325791799</v>
      </c>
      <c r="AN743" s="395">
        <v>0.21084294799433001</v>
      </c>
      <c r="AO743" s="395">
        <v>0.237670217716202</v>
      </c>
      <c r="AP743" s="395"/>
      <c r="AQ743" s="395">
        <v>0.19726447445871201</v>
      </c>
      <c r="AR743" s="395">
        <v>0.25762999843637602</v>
      </c>
      <c r="AS743" s="395">
        <v>0.22842976806221801</v>
      </c>
    </row>
    <row r="744" spans="2:45" x14ac:dyDescent="0.25">
      <c r="B744" t="s">
        <v>406</v>
      </c>
      <c r="C744" s="395">
        <v>2.3397000237817999E-2</v>
      </c>
      <c r="D744" s="395">
        <v>2.7700359192819199E-2</v>
      </c>
      <c r="E744" s="395">
        <v>1.9471462616690399E-2</v>
      </c>
      <c r="F744" s="395"/>
      <c r="G744" s="395">
        <v>5.4365215005843001E-2</v>
      </c>
      <c r="H744" s="395">
        <v>4.2327203199143598E-2</v>
      </c>
      <c r="I744" s="395">
        <v>2.6123129631766301E-2</v>
      </c>
      <c r="J744" s="395">
        <v>1.26138534295786E-2</v>
      </c>
      <c r="K744" s="395">
        <v>1.40187929004675E-2</v>
      </c>
      <c r="L744" s="395">
        <v>0</v>
      </c>
      <c r="M744" s="395"/>
      <c r="N744" s="395">
        <v>2.71705724715329E-2</v>
      </c>
      <c r="O744" s="395">
        <v>1.53055938178361E-2</v>
      </c>
      <c r="P744" s="395">
        <v>2.9253929710497398E-2</v>
      </c>
      <c r="Q744" s="395">
        <v>2.2958612520901901E-2</v>
      </c>
      <c r="R744" s="395"/>
      <c r="S744" s="395">
        <v>2.8623264088878799E-2</v>
      </c>
      <c r="T744" s="395">
        <v>6.9600844488636E-3</v>
      </c>
      <c r="U744" s="395">
        <v>2.4471284575476999E-2</v>
      </c>
      <c r="V744" s="395">
        <v>0</v>
      </c>
      <c r="W744" s="395">
        <v>2.7280055993790801E-2</v>
      </c>
      <c r="X744" s="395">
        <v>2.4304603304778301E-2</v>
      </c>
      <c r="Y744" s="395">
        <v>2.24231117385192E-2</v>
      </c>
      <c r="Z744" s="395">
        <v>2.5917604025006698E-2</v>
      </c>
      <c r="AA744" s="395">
        <v>5.68221293225568E-2</v>
      </c>
      <c r="AB744" s="395">
        <v>0</v>
      </c>
      <c r="AC744" s="395">
        <v>6.5653727103664294E-2</v>
      </c>
      <c r="AD744" s="395">
        <v>0</v>
      </c>
      <c r="AE744" s="395"/>
      <c r="AF744" s="395">
        <v>4.6174400924576503E-2</v>
      </c>
      <c r="AG744" s="395">
        <v>3.1176876049218202E-2</v>
      </c>
      <c r="AH744" s="395">
        <v>1.3863579664158901E-2</v>
      </c>
      <c r="AI744" s="395">
        <v>4.9756624126899903E-3</v>
      </c>
      <c r="AJ744" s="395">
        <v>7.6724990192319998E-3</v>
      </c>
      <c r="AK744" s="395">
        <v>1.8644044585000501E-2</v>
      </c>
      <c r="AL744" s="395"/>
      <c r="AM744" s="395">
        <v>2.2096842166004299E-2</v>
      </c>
      <c r="AN744" s="395">
        <v>2.8850669589700499E-2</v>
      </c>
      <c r="AO744" s="395">
        <v>0</v>
      </c>
      <c r="AP744" s="395"/>
      <c r="AQ744" s="395">
        <v>1.98216957660385E-2</v>
      </c>
      <c r="AR744" s="395">
        <v>3.4231436410612E-2</v>
      </c>
      <c r="AS744" s="395">
        <v>5.8781304497353103E-2</v>
      </c>
    </row>
    <row r="745" spans="2:45" x14ac:dyDescent="0.25">
      <c r="B745" t="s">
        <v>78</v>
      </c>
      <c r="C745" s="395">
        <v>0.17979913913829701</v>
      </c>
      <c r="D745" s="395">
        <v>0.13957279172700801</v>
      </c>
      <c r="E745" s="395">
        <v>0.21942096555957799</v>
      </c>
      <c r="F745" s="395"/>
      <c r="G745" s="395">
        <v>0.25078208327253798</v>
      </c>
      <c r="H745" s="395">
        <v>0.20146913250547199</v>
      </c>
      <c r="I745" s="395">
        <v>0.18727985604834699</v>
      </c>
      <c r="J745" s="395">
        <v>0.19944208655444001</v>
      </c>
      <c r="K745" s="395">
        <v>0.17368387488941101</v>
      </c>
      <c r="L745" s="395">
        <v>9.7001666749781404E-2</v>
      </c>
      <c r="M745" s="395"/>
      <c r="N745" s="395">
        <v>0.13394378425976899</v>
      </c>
      <c r="O745" s="395">
        <v>0.154122899274448</v>
      </c>
      <c r="P745" s="395">
        <v>0.17261442420157999</v>
      </c>
      <c r="Q745" s="395">
        <v>0.26488520298066498</v>
      </c>
      <c r="R745" s="395"/>
      <c r="S745" s="395">
        <v>0.15780063765018401</v>
      </c>
      <c r="T745" s="395">
        <v>0.173364916985249</v>
      </c>
      <c r="U745" s="395">
        <v>0.13969247534965801</v>
      </c>
      <c r="V745" s="395">
        <v>0.18668466190459401</v>
      </c>
      <c r="W745" s="395">
        <v>0.20568550857949899</v>
      </c>
      <c r="X745" s="395">
        <v>0.22326355271583101</v>
      </c>
      <c r="Y745" s="395">
        <v>0.26049840665622598</v>
      </c>
      <c r="Z745" s="395">
        <v>0.149217140990304</v>
      </c>
      <c r="AA745" s="395">
        <v>0.18905928836132099</v>
      </c>
      <c r="AB745" s="395">
        <v>0.198594287228085</v>
      </c>
      <c r="AC745" s="395">
        <v>0.108961698570036</v>
      </c>
      <c r="AD745" s="395">
        <v>7.0326836929233902E-2</v>
      </c>
      <c r="AE745" s="395"/>
      <c r="AF745" s="395">
        <v>0.16395758786724601</v>
      </c>
      <c r="AG745" s="395">
        <v>0.17307513235327501</v>
      </c>
      <c r="AH745" s="395">
        <v>0.22520424660660199</v>
      </c>
      <c r="AI745" s="395">
        <v>0.22361828749482901</v>
      </c>
      <c r="AJ745" s="395">
        <v>0.148867762186112</v>
      </c>
      <c r="AK745" s="395">
        <v>7.7586445289364203E-2</v>
      </c>
      <c r="AL745" s="395"/>
      <c r="AM745" s="395">
        <v>0.122632592002793</v>
      </c>
      <c r="AN745" s="395">
        <v>0.15428546087973499</v>
      </c>
      <c r="AO745" s="395">
        <v>0.41390008141590801</v>
      </c>
      <c r="AP745" s="395"/>
      <c r="AQ745" s="395">
        <v>0.110949148678504</v>
      </c>
      <c r="AR745" s="395">
        <v>0.14136119125083699</v>
      </c>
      <c r="AS745" s="395">
        <v>0.10482700868188299</v>
      </c>
    </row>
    <row r="746" spans="2:45" x14ac:dyDescent="0.25">
      <c r="C746" s="395"/>
      <c r="D746" s="395"/>
      <c r="E746" s="395"/>
      <c r="F746" s="395"/>
      <c r="G746" s="395"/>
      <c r="H746" s="395"/>
      <c r="I746" s="395"/>
      <c r="J746" s="395"/>
      <c r="K746" s="395"/>
      <c r="L746" s="395"/>
      <c r="M746" s="395"/>
      <c r="N746" s="395"/>
      <c r="O746" s="395"/>
      <c r="P746" s="395"/>
      <c r="Q746" s="395"/>
      <c r="R746" s="395"/>
      <c r="S746" s="395"/>
      <c r="T746" s="395"/>
      <c r="U746" s="395"/>
      <c r="V746" s="395"/>
      <c r="W746" s="395"/>
      <c r="X746" s="395"/>
      <c r="Y746" s="395"/>
      <c r="Z746" s="395"/>
      <c r="AA746" s="395"/>
      <c r="AB746" s="395"/>
      <c r="AC746" s="395"/>
      <c r="AD746" s="395"/>
      <c r="AE746" s="395"/>
      <c r="AF746" s="395"/>
      <c r="AG746" s="395"/>
      <c r="AH746" s="395"/>
      <c r="AI746" s="395"/>
      <c r="AJ746" s="395"/>
      <c r="AK746" s="395"/>
      <c r="AL746" s="395"/>
      <c r="AM746" s="395"/>
      <c r="AN746" s="395"/>
      <c r="AO746" s="395"/>
      <c r="AP746" s="395"/>
      <c r="AQ746" s="395"/>
      <c r="AR746" s="395"/>
      <c r="AS746" s="395"/>
    </row>
    <row r="747" spans="2:45" x14ac:dyDescent="0.25">
      <c r="B747" s="2" t="s">
        <v>410</v>
      </c>
      <c r="C747" s="395"/>
      <c r="D747" s="395"/>
      <c r="E747" s="395"/>
      <c r="F747" s="395"/>
      <c r="G747" s="395"/>
      <c r="H747" s="395"/>
      <c r="I747" s="395"/>
      <c r="J747" s="395"/>
      <c r="K747" s="395"/>
      <c r="L747" s="395"/>
      <c r="M747" s="395"/>
      <c r="N747" s="395"/>
      <c r="O747" s="395"/>
      <c r="P747" s="395"/>
      <c r="Q747" s="395"/>
      <c r="R747" s="395"/>
      <c r="S747" s="395"/>
      <c r="T747" s="395"/>
      <c r="U747" s="395"/>
      <c r="V747" s="395"/>
      <c r="W747" s="395"/>
      <c r="X747" s="395"/>
      <c r="Y747" s="395"/>
      <c r="Z747" s="395"/>
      <c r="AA747" s="395"/>
      <c r="AB747" s="395"/>
      <c r="AC747" s="395"/>
      <c r="AD747" s="395"/>
      <c r="AE747" s="395"/>
      <c r="AF747" s="395"/>
      <c r="AG747" s="395"/>
      <c r="AH747" s="395"/>
      <c r="AI747" s="395"/>
      <c r="AJ747" s="395"/>
      <c r="AK747" s="395"/>
      <c r="AL747" s="395"/>
      <c r="AM747" s="395"/>
      <c r="AN747" s="395"/>
      <c r="AO747" s="395"/>
      <c r="AP747" s="395"/>
      <c r="AQ747" s="395"/>
      <c r="AR747" s="395"/>
      <c r="AS747" s="395"/>
    </row>
    <row r="748" spans="2:45" x14ac:dyDescent="0.25">
      <c r="B748" s="394" t="s">
        <v>411</v>
      </c>
      <c r="C748" s="395"/>
      <c r="D748" s="395"/>
      <c r="E748" s="395"/>
      <c r="F748" s="395"/>
      <c r="G748" s="395"/>
      <c r="H748" s="395"/>
      <c r="I748" s="395"/>
      <c r="J748" s="395"/>
      <c r="K748" s="395"/>
      <c r="L748" s="395"/>
      <c r="M748" s="395"/>
      <c r="N748" s="395"/>
      <c r="O748" s="395"/>
      <c r="P748" s="395"/>
      <c r="Q748" s="395"/>
      <c r="R748" s="395"/>
      <c r="S748" s="395"/>
      <c r="T748" s="395"/>
      <c r="U748" s="395"/>
      <c r="V748" s="395"/>
      <c r="W748" s="395"/>
      <c r="X748" s="395"/>
      <c r="Y748" s="395"/>
      <c r="Z748" s="395"/>
      <c r="AA748" s="395"/>
      <c r="AB748" s="395"/>
      <c r="AC748" s="395"/>
      <c r="AD748" s="395"/>
      <c r="AE748" s="395"/>
      <c r="AF748" s="395"/>
      <c r="AG748" s="395"/>
      <c r="AH748" s="395"/>
      <c r="AI748" s="395"/>
      <c r="AJ748" s="395"/>
      <c r="AK748" s="395"/>
      <c r="AL748" s="395"/>
      <c r="AM748" s="395"/>
      <c r="AN748" s="395"/>
      <c r="AO748" s="395"/>
      <c r="AP748" s="395"/>
      <c r="AQ748" s="395"/>
      <c r="AR748" s="395"/>
      <c r="AS748" s="395"/>
    </row>
    <row r="749" spans="2:45" x14ac:dyDescent="0.25">
      <c r="B749" t="s">
        <v>408</v>
      </c>
      <c r="C749" s="395">
        <v>0.54940800713133098</v>
      </c>
      <c r="D749" s="395">
        <v>0.53616082196269499</v>
      </c>
      <c r="E749" s="395">
        <v>0.56154818265127204</v>
      </c>
      <c r="F749" s="395"/>
      <c r="G749" s="395">
        <v>0.567091870046316</v>
      </c>
      <c r="H749" s="395">
        <v>0.55536492513883995</v>
      </c>
      <c r="I749" s="395">
        <v>0.46042790701501002</v>
      </c>
      <c r="J749" s="395">
        <v>0.54716822735422999</v>
      </c>
      <c r="K749" s="395">
        <v>0.55243655343202203</v>
      </c>
      <c r="L749" s="395">
        <v>0.61040640468015495</v>
      </c>
      <c r="M749" s="395"/>
      <c r="N749" s="395">
        <v>0.70965821217726999</v>
      </c>
      <c r="O749" s="395">
        <v>0.47921866937778002</v>
      </c>
      <c r="P749" s="395">
        <v>0.54521280225029101</v>
      </c>
      <c r="Q749" s="395">
        <v>0.46867872926015403</v>
      </c>
      <c r="R749" s="395"/>
      <c r="S749" s="395">
        <v>0.57559139430836004</v>
      </c>
      <c r="T749" s="395">
        <v>0.52721332313923097</v>
      </c>
      <c r="U749" s="395">
        <v>0.60725132507480095</v>
      </c>
      <c r="V749" s="395">
        <v>0.52202762922561596</v>
      </c>
      <c r="W749" s="395">
        <v>0.58492031376745302</v>
      </c>
      <c r="X749" s="395">
        <v>0.65058566278882402</v>
      </c>
      <c r="Y749" s="395">
        <v>0.64682464090560199</v>
      </c>
      <c r="Z749" s="395">
        <v>0.46424330430007799</v>
      </c>
      <c r="AA749" s="395">
        <v>0.46896968700296598</v>
      </c>
      <c r="AB749" s="395">
        <v>0.42564291004091998</v>
      </c>
      <c r="AC749" s="395">
        <v>0.61567584774027395</v>
      </c>
      <c r="AD749" s="395">
        <v>0.46597887428197499</v>
      </c>
      <c r="AE749" s="395"/>
      <c r="AF749" s="395">
        <v>0.54567422592233805</v>
      </c>
      <c r="AG749" s="395">
        <v>0.51907865408683795</v>
      </c>
      <c r="AH749" s="395">
        <v>0.50487288295120603</v>
      </c>
      <c r="AI749" s="395">
        <v>0.468527575301382</v>
      </c>
      <c r="AJ749" s="395">
        <v>0.72614186579534801</v>
      </c>
      <c r="AK749" s="395">
        <v>0.68211456823003802</v>
      </c>
      <c r="AL749" s="395"/>
      <c r="AM749" s="395">
        <v>0.54263688873711102</v>
      </c>
      <c r="AN749" s="395">
        <v>0.62757370903695997</v>
      </c>
      <c r="AO749" s="395">
        <v>0.26180246463572698</v>
      </c>
      <c r="AP749" s="395"/>
      <c r="AQ749" s="395">
        <v>0.56788064724254095</v>
      </c>
      <c r="AR749" s="395">
        <v>0.56456373976331797</v>
      </c>
      <c r="AS749" s="395">
        <v>0.53816192335298696</v>
      </c>
    </row>
    <row r="750" spans="2:45" x14ac:dyDescent="0.25">
      <c r="B750" t="s">
        <v>409</v>
      </c>
      <c r="C750" s="395">
        <v>0.32325663796090998</v>
      </c>
      <c r="D750" s="395">
        <v>0.32763707928631902</v>
      </c>
      <c r="E750" s="395">
        <v>0.319242251065257</v>
      </c>
      <c r="F750" s="395"/>
      <c r="G750" s="395">
        <v>0.34805826207437601</v>
      </c>
      <c r="H750" s="395">
        <v>0.31328495286348002</v>
      </c>
      <c r="I750" s="395">
        <v>0.42829551056154003</v>
      </c>
      <c r="J750" s="395">
        <v>0.267400750471816</v>
      </c>
      <c r="K750" s="395">
        <v>0.32737406824140303</v>
      </c>
      <c r="L750" s="395">
        <v>0.26500470616900201</v>
      </c>
      <c r="M750" s="395"/>
      <c r="N750" s="395">
        <v>0.23596516745957699</v>
      </c>
      <c r="O750" s="395">
        <v>0.37078591324726301</v>
      </c>
      <c r="P750" s="395">
        <v>0.354216818441001</v>
      </c>
      <c r="Q750" s="395">
        <v>0.33684353597666</v>
      </c>
      <c r="R750" s="395"/>
      <c r="S750" s="395">
        <v>0.33175308591303598</v>
      </c>
      <c r="T750" s="395">
        <v>0.31446604617579799</v>
      </c>
      <c r="U750" s="395">
        <v>0.39274867492519899</v>
      </c>
      <c r="V750" s="395">
        <v>0.20621563231246201</v>
      </c>
      <c r="W750" s="395">
        <v>0.34279705194180199</v>
      </c>
      <c r="X750" s="395">
        <v>0.24181254343306</v>
      </c>
      <c r="Y750" s="395">
        <v>0.30083619647165999</v>
      </c>
      <c r="Z750" s="395">
        <v>0.453598536193553</v>
      </c>
      <c r="AA750" s="395">
        <v>0.37643923711108002</v>
      </c>
      <c r="AB750" s="395">
        <v>0.40317606988309501</v>
      </c>
      <c r="AC750" s="395">
        <v>0.18050774790194399</v>
      </c>
      <c r="AD750" s="395">
        <v>0.40891948615519003</v>
      </c>
      <c r="AE750" s="395"/>
      <c r="AF750" s="395">
        <v>0.28425678366462998</v>
      </c>
      <c r="AG750" s="395">
        <v>0.35888751571885702</v>
      </c>
      <c r="AH750" s="395">
        <v>0.39537624686355299</v>
      </c>
      <c r="AI750" s="395">
        <v>0.38660663935124501</v>
      </c>
      <c r="AJ750" s="395">
        <v>0.20998165275786901</v>
      </c>
      <c r="AK750" s="395">
        <v>0.192939592940885</v>
      </c>
      <c r="AL750" s="395"/>
      <c r="AM750" s="395">
        <v>0.31126835378391199</v>
      </c>
      <c r="AN750" s="395">
        <v>0.30746703724570201</v>
      </c>
      <c r="AO750" s="395">
        <v>0.45667356243306201</v>
      </c>
      <c r="AP750" s="395"/>
      <c r="AQ750" s="395">
        <v>0.32381634508073098</v>
      </c>
      <c r="AR750" s="395">
        <v>0.33286274052542703</v>
      </c>
      <c r="AS750" s="395">
        <v>0.33754098398276899</v>
      </c>
    </row>
    <row r="751" spans="2:45" x14ac:dyDescent="0.25">
      <c r="B751" t="s">
        <v>78</v>
      </c>
      <c r="C751" s="395">
        <v>0.12733535490775899</v>
      </c>
      <c r="D751" s="395">
        <v>0.13620209875098599</v>
      </c>
      <c r="E751" s="395">
        <v>0.119209566283471</v>
      </c>
      <c r="F751" s="395"/>
      <c r="G751" s="395">
        <v>8.4849867879308705E-2</v>
      </c>
      <c r="H751" s="395">
        <v>0.13135012199768001</v>
      </c>
      <c r="I751" s="395">
        <v>0.11127658242345</v>
      </c>
      <c r="J751" s="395">
        <v>0.18543102217395399</v>
      </c>
      <c r="K751" s="395">
        <v>0.120189378326575</v>
      </c>
      <c r="L751" s="395">
        <v>0.124588889150843</v>
      </c>
      <c r="M751" s="395"/>
      <c r="N751" s="395">
        <v>5.4376620363152703E-2</v>
      </c>
      <c r="O751" s="395">
        <v>0.149995417374957</v>
      </c>
      <c r="P751" s="395">
        <v>0.10057037930870801</v>
      </c>
      <c r="Q751" s="395">
        <v>0.194477734763186</v>
      </c>
      <c r="R751" s="395"/>
      <c r="S751" s="395">
        <v>9.2655519778603507E-2</v>
      </c>
      <c r="T751" s="395">
        <v>0.15832063068497099</v>
      </c>
      <c r="U751" s="395">
        <v>0</v>
      </c>
      <c r="V751" s="395">
        <v>0.271756738461922</v>
      </c>
      <c r="W751" s="395">
        <v>7.2282634290744593E-2</v>
      </c>
      <c r="X751" s="395">
        <v>0.107601793778116</v>
      </c>
      <c r="Y751" s="395">
        <v>5.2339162622737599E-2</v>
      </c>
      <c r="Z751" s="395">
        <v>8.2158159506369399E-2</v>
      </c>
      <c r="AA751" s="395">
        <v>0.154591075885954</v>
      </c>
      <c r="AB751" s="395">
        <v>0.17118102007598501</v>
      </c>
      <c r="AC751" s="395">
        <v>0.20381640435778201</v>
      </c>
      <c r="AD751" s="395">
        <v>0.12510163956283399</v>
      </c>
      <c r="AE751" s="395"/>
      <c r="AF751" s="395">
        <v>0.170068990413033</v>
      </c>
      <c r="AG751" s="395">
        <v>0.122033830194305</v>
      </c>
      <c r="AH751" s="395">
        <v>9.9750870185241605E-2</v>
      </c>
      <c r="AI751" s="395">
        <v>0.14486578534737299</v>
      </c>
      <c r="AJ751" s="395">
        <v>6.3876481446782499E-2</v>
      </c>
      <c r="AK751" s="395">
        <v>0.12494583882907701</v>
      </c>
      <c r="AL751" s="395"/>
      <c r="AM751" s="395">
        <v>0.14609475747897699</v>
      </c>
      <c r="AN751" s="395">
        <v>6.4959253717338405E-2</v>
      </c>
      <c r="AO751" s="395">
        <v>0.28152397293121101</v>
      </c>
      <c r="AP751" s="395"/>
      <c r="AQ751" s="395">
        <v>0.108303007676728</v>
      </c>
      <c r="AR751" s="395">
        <v>0.102573519711255</v>
      </c>
      <c r="AS751" s="395">
        <v>0.124297092664244</v>
      </c>
    </row>
    <row r="752" spans="2:45" x14ac:dyDescent="0.25">
      <c r="C752" s="395"/>
      <c r="D752" s="395"/>
      <c r="E752" s="395"/>
      <c r="F752" s="395"/>
      <c r="G752" s="395"/>
      <c r="H752" s="395"/>
      <c r="I752" s="395"/>
      <c r="J752" s="395"/>
      <c r="K752" s="395"/>
      <c r="L752" s="395"/>
      <c r="M752" s="395"/>
      <c r="N752" s="395"/>
      <c r="O752" s="395"/>
      <c r="P752" s="395"/>
      <c r="Q752" s="395"/>
      <c r="R752" s="395"/>
      <c r="S752" s="395"/>
      <c r="T752" s="395"/>
      <c r="U752" s="395"/>
      <c r="V752" s="395"/>
      <c r="W752" s="395"/>
      <c r="X752" s="395"/>
      <c r="Y752" s="395"/>
      <c r="Z752" s="395"/>
      <c r="AA752" s="395"/>
      <c r="AB752" s="395"/>
      <c r="AC752" s="395"/>
      <c r="AD752" s="395"/>
      <c r="AE752" s="395"/>
      <c r="AF752" s="395"/>
      <c r="AG752" s="395"/>
      <c r="AH752" s="395"/>
      <c r="AI752" s="395"/>
      <c r="AJ752" s="395"/>
      <c r="AK752" s="395"/>
      <c r="AL752" s="395"/>
      <c r="AM752" s="395"/>
      <c r="AN752" s="395"/>
      <c r="AO752" s="395"/>
      <c r="AP752" s="395"/>
      <c r="AQ752" s="395"/>
      <c r="AR752" s="395"/>
      <c r="AS752" s="395"/>
    </row>
    <row r="753" spans="2:45" x14ac:dyDescent="0.25">
      <c r="B753" s="2" t="s">
        <v>414</v>
      </c>
      <c r="C753" s="395"/>
      <c r="D753" s="395"/>
      <c r="E753" s="395"/>
      <c r="F753" s="395"/>
      <c r="G753" s="395"/>
      <c r="H753" s="395"/>
      <c r="I753" s="395"/>
      <c r="J753" s="395"/>
      <c r="K753" s="395"/>
      <c r="L753" s="395"/>
      <c r="M753" s="395"/>
      <c r="N753" s="395"/>
      <c r="O753" s="395"/>
      <c r="P753" s="395"/>
      <c r="Q753" s="395"/>
      <c r="R753" s="395"/>
      <c r="S753" s="395"/>
      <c r="T753" s="395"/>
      <c r="U753" s="395"/>
      <c r="V753" s="395"/>
      <c r="W753" s="395"/>
      <c r="X753" s="395"/>
      <c r="Y753" s="395"/>
      <c r="Z753" s="395"/>
      <c r="AA753" s="395"/>
      <c r="AB753" s="395"/>
      <c r="AC753" s="395"/>
      <c r="AD753" s="395"/>
      <c r="AE753" s="395"/>
      <c r="AF753" s="395"/>
      <c r="AG753" s="395"/>
      <c r="AH753" s="395"/>
      <c r="AI753" s="395"/>
      <c r="AJ753" s="395"/>
      <c r="AK753" s="395"/>
      <c r="AL753" s="395"/>
      <c r="AM753" s="395"/>
      <c r="AN753" s="395"/>
      <c r="AO753" s="395"/>
      <c r="AP753" s="395"/>
      <c r="AQ753" s="395"/>
      <c r="AR753" s="395"/>
      <c r="AS753" s="395"/>
    </row>
    <row r="754" spans="2:45" x14ac:dyDescent="0.25">
      <c r="B754" s="394" t="s">
        <v>411</v>
      </c>
      <c r="C754" s="395"/>
      <c r="D754" s="395"/>
      <c r="E754" s="395"/>
      <c r="F754" s="395"/>
      <c r="G754" s="395"/>
      <c r="H754" s="395"/>
      <c r="I754" s="395"/>
      <c r="J754" s="395"/>
      <c r="K754" s="395"/>
      <c r="L754" s="395"/>
      <c r="M754" s="395"/>
      <c r="N754" s="395"/>
      <c r="O754" s="395"/>
      <c r="P754" s="395"/>
      <c r="Q754" s="395"/>
      <c r="R754" s="395"/>
      <c r="S754" s="395"/>
      <c r="T754" s="395"/>
      <c r="U754" s="395"/>
      <c r="V754" s="395"/>
      <c r="W754" s="395"/>
      <c r="X754" s="395"/>
      <c r="Y754" s="395"/>
      <c r="Z754" s="395"/>
      <c r="AA754" s="395"/>
      <c r="AB754" s="395"/>
      <c r="AC754" s="395"/>
      <c r="AD754" s="395"/>
      <c r="AE754" s="395"/>
      <c r="AF754" s="395"/>
      <c r="AG754" s="395"/>
      <c r="AH754" s="395"/>
      <c r="AI754" s="395"/>
      <c r="AJ754" s="395"/>
      <c r="AK754" s="395"/>
      <c r="AL754" s="395"/>
      <c r="AM754" s="395"/>
      <c r="AN754" s="395"/>
      <c r="AO754" s="395"/>
      <c r="AP754" s="395"/>
      <c r="AQ754" s="395"/>
      <c r="AR754" s="395"/>
      <c r="AS754" s="395"/>
    </row>
    <row r="755" spans="2:45" x14ac:dyDescent="0.25">
      <c r="B755" t="s">
        <v>412</v>
      </c>
      <c r="C755" s="395">
        <v>0.41044216307868298</v>
      </c>
      <c r="D755" s="395">
        <v>0.42923019066061202</v>
      </c>
      <c r="E755" s="395">
        <v>0.39107526237852103</v>
      </c>
      <c r="F755" s="395"/>
      <c r="G755" s="395">
        <v>0.41452340169485702</v>
      </c>
      <c r="H755" s="395">
        <v>0.39295227036791402</v>
      </c>
      <c r="I755" s="395">
        <v>0.37514892296135899</v>
      </c>
      <c r="J755" s="395">
        <v>0.49109444875771002</v>
      </c>
      <c r="K755" s="395">
        <v>0.41736980530723899</v>
      </c>
      <c r="L755" s="395">
        <v>0.37998605144444703</v>
      </c>
      <c r="M755" s="395"/>
      <c r="N755" s="395">
        <v>0.51684298248546201</v>
      </c>
      <c r="O755" s="395">
        <v>0.37304770326118503</v>
      </c>
      <c r="P755" s="395">
        <v>0.35883939664756698</v>
      </c>
      <c r="Q755" s="395">
        <v>0.37227434057727798</v>
      </c>
      <c r="R755" s="395"/>
      <c r="S755" s="395">
        <v>0.55226691559710905</v>
      </c>
      <c r="T755" s="395">
        <v>0.33443363012012201</v>
      </c>
      <c r="U755" s="395">
        <v>0.59571607609525301</v>
      </c>
      <c r="V755" s="395">
        <v>0.60504008537618603</v>
      </c>
      <c r="W755" s="395">
        <v>0.31764911009441299</v>
      </c>
      <c r="X755" s="395">
        <v>0.38089625468781801</v>
      </c>
      <c r="Y755" s="395">
        <v>0.19033192952062</v>
      </c>
      <c r="Z755" s="395">
        <v>0.319252182900092</v>
      </c>
      <c r="AA755" s="395">
        <v>0.29629406626521299</v>
      </c>
      <c r="AB755" s="395">
        <v>0.51411580336449902</v>
      </c>
      <c r="AC755" s="395">
        <v>0.32937502346410402</v>
      </c>
      <c r="AD755" s="395">
        <v>0.29387145018915001</v>
      </c>
      <c r="AE755" s="395"/>
      <c r="AF755" s="395">
        <v>0.457223718370246</v>
      </c>
      <c r="AG755" s="395">
        <v>0.39489794322968802</v>
      </c>
      <c r="AH755" s="395">
        <v>0.34273654674200399</v>
      </c>
      <c r="AI755" s="395">
        <v>0.38553726963712698</v>
      </c>
      <c r="AJ755" s="395">
        <v>0.39520831907422199</v>
      </c>
      <c r="AK755" s="395">
        <v>0.58043779538441898</v>
      </c>
      <c r="AL755" s="395"/>
      <c r="AM755" s="395">
        <v>0.39498344628033</v>
      </c>
      <c r="AN755" s="395">
        <v>0.45675793236802198</v>
      </c>
      <c r="AO755" s="395">
        <v>0.26866362694518098</v>
      </c>
      <c r="AP755" s="395"/>
      <c r="AQ755" s="395">
        <v>0.40970315677039798</v>
      </c>
      <c r="AR755" s="395">
        <v>0.48878160896203199</v>
      </c>
      <c r="AS755" s="395">
        <v>0.40692161574413099</v>
      </c>
    </row>
    <row r="756" spans="2:45" x14ac:dyDescent="0.25">
      <c r="B756" t="s">
        <v>413</v>
      </c>
      <c r="C756" s="395">
        <v>0.42924321882775701</v>
      </c>
      <c r="D756" s="395">
        <v>0.44353501953271901</v>
      </c>
      <c r="E756" s="395">
        <v>0.420065479957837</v>
      </c>
      <c r="F756" s="395"/>
      <c r="G756" s="395">
        <v>0.38794225475835498</v>
      </c>
      <c r="H756" s="395">
        <v>0.43722935790602802</v>
      </c>
      <c r="I756" s="395">
        <v>0.44366994426600198</v>
      </c>
      <c r="J756" s="395">
        <v>0.368590951119383</v>
      </c>
      <c r="K756" s="395">
        <v>0.447182672677437</v>
      </c>
      <c r="L756" s="395">
        <v>0.480194322691324</v>
      </c>
      <c r="M756" s="395"/>
      <c r="N756" s="395">
        <v>0.37177456264307601</v>
      </c>
      <c r="O756" s="395">
        <v>0.46215890267725102</v>
      </c>
      <c r="P756" s="395">
        <v>0.43354931185974799</v>
      </c>
      <c r="Q756" s="395">
        <v>0.45798559509140202</v>
      </c>
      <c r="R756" s="395"/>
      <c r="S756" s="395">
        <v>0.30423351855906999</v>
      </c>
      <c r="T756" s="395">
        <v>0.47013233987095598</v>
      </c>
      <c r="U756" s="395">
        <v>0.37715148754897798</v>
      </c>
      <c r="V756" s="395">
        <v>0.301882822725903</v>
      </c>
      <c r="W756" s="395">
        <v>0.493088758226643</v>
      </c>
      <c r="X756" s="395">
        <v>0.45304103455595701</v>
      </c>
      <c r="Y756" s="395">
        <v>0.574897091294303</v>
      </c>
      <c r="Z756" s="395">
        <v>0.62734092561798704</v>
      </c>
      <c r="AA756" s="395">
        <v>0.47605410246618202</v>
      </c>
      <c r="AB756" s="395">
        <v>0.33025047632005999</v>
      </c>
      <c r="AC756" s="395">
        <v>0.42806739095201601</v>
      </c>
      <c r="AD756" s="395">
        <v>0.51317218559203104</v>
      </c>
      <c r="AE756" s="395"/>
      <c r="AF756" s="395">
        <v>0.36481082475308002</v>
      </c>
      <c r="AG756" s="395">
        <v>0.45694566529229902</v>
      </c>
      <c r="AH756" s="395">
        <v>0.511896452923429</v>
      </c>
      <c r="AI756" s="395">
        <v>0.476379585972244</v>
      </c>
      <c r="AJ756" s="395">
        <v>0.29707718613851503</v>
      </c>
      <c r="AK756" s="395">
        <v>0.31995596437086299</v>
      </c>
      <c r="AL756" s="395"/>
      <c r="AM756" s="395">
        <v>0.45875828693540799</v>
      </c>
      <c r="AN756" s="395">
        <v>0.43113696462511297</v>
      </c>
      <c r="AO756" s="395">
        <v>0.31340720224728102</v>
      </c>
      <c r="AP756" s="395"/>
      <c r="AQ756" s="395">
        <v>0.48231806422053303</v>
      </c>
      <c r="AR756" s="395">
        <v>0.37674479212724199</v>
      </c>
      <c r="AS756" s="395">
        <v>0.31031517995880797</v>
      </c>
    </row>
    <row r="757" spans="2:45" x14ac:dyDescent="0.25">
      <c r="B757" t="s">
        <v>78</v>
      </c>
      <c r="C757" s="395">
        <v>0.16031461809356101</v>
      </c>
      <c r="D757" s="395">
        <v>0.127234789806669</v>
      </c>
      <c r="E757" s="395">
        <v>0.18885925766364201</v>
      </c>
      <c r="F757" s="395"/>
      <c r="G757" s="395">
        <v>0.19753434354678701</v>
      </c>
      <c r="H757" s="395">
        <v>0.16981837172605799</v>
      </c>
      <c r="I757" s="395">
        <v>0.181181132772639</v>
      </c>
      <c r="J757" s="395">
        <v>0.140314600122907</v>
      </c>
      <c r="K757" s="395">
        <v>0.13544752201532401</v>
      </c>
      <c r="L757" s="395">
        <v>0.139819625864229</v>
      </c>
      <c r="M757" s="395"/>
      <c r="N757" s="395">
        <v>0.11138245487146201</v>
      </c>
      <c r="O757" s="395">
        <v>0.16479339406156299</v>
      </c>
      <c r="P757" s="395">
        <v>0.20761129149268501</v>
      </c>
      <c r="Q757" s="395">
        <v>0.16974006433132</v>
      </c>
      <c r="R757" s="395"/>
      <c r="S757" s="395">
        <v>0.14349956584382101</v>
      </c>
      <c r="T757" s="395">
        <v>0.19543403000892201</v>
      </c>
      <c r="U757" s="395">
        <v>2.7132436355769E-2</v>
      </c>
      <c r="V757" s="395">
        <v>9.3077091897910205E-2</v>
      </c>
      <c r="W757" s="395">
        <v>0.18926213167894501</v>
      </c>
      <c r="X757" s="395">
        <v>0.166062710756225</v>
      </c>
      <c r="Y757" s="395">
        <v>0.234770979185077</v>
      </c>
      <c r="Z757" s="395">
        <v>5.3406891481920599E-2</v>
      </c>
      <c r="AA757" s="395">
        <v>0.227651831268606</v>
      </c>
      <c r="AB757" s="395">
        <v>0.15563372031544101</v>
      </c>
      <c r="AC757" s="395">
        <v>0.24255758558387899</v>
      </c>
      <c r="AD757" s="395">
        <v>0.19295636421882001</v>
      </c>
      <c r="AE757" s="395"/>
      <c r="AF757" s="395">
        <v>0.17796545687667401</v>
      </c>
      <c r="AG757" s="395">
        <v>0.14815639147801299</v>
      </c>
      <c r="AH757" s="395">
        <v>0.14536700033456701</v>
      </c>
      <c r="AI757" s="395">
        <v>0.13808314439062799</v>
      </c>
      <c r="AJ757" s="395">
        <v>0.30771449478726298</v>
      </c>
      <c r="AK757" s="395">
        <v>9.9606240244718702E-2</v>
      </c>
      <c r="AL757" s="395"/>
      <c r="AM757" s="395">
        <v>0.14625826678426301</v>
      </c>
      <c r="AN757" s="395">
        <v>0.11210510300686501</v>
      </c>
      <c r="AO757" s="395">
        <v>0.417929170807538</v>
      </c>
      <c r="AP757" s="395"/>
      <c r="AQ757" s="395">
        <v>0.10797877900906901</v>
      </c>
      <c r="AR757" s="395">
        <v>0.13447359891072599</v>
      </c>
      <c r="AS757" s="395">
        <v>0.28276320429706098</v>
      </c>
    </row>
    <row r="758" spans="2:45" x14ac:dyDescent="0.25">
      <c r="C758" s="395"/>
      <c r="D758" s="395"/>
      <c r="E758" s="395"/>
      <c r="F758" s="395"/>
      <c r="G758" s="395"/>
      <c r="H758" s="395"/>
      <c r="I758" s="395"/>
      <c r="J758" s="395"/>
      <c r="K758" s="395"/>
      <c r="L758" s="395"/>
      <c r="M758" s="395"/>
      <c r="N758" s="395"/>
      <c r="O758" s="395"/>
      <c r="P758" s="395"/>
      <c r="Q758" s="395"/>
      <c r="R758" s="395"/>
      <c r="S758" s="395"/>
      <c r="T758" s="395"/>
      <c r="U758" s="395"/>
      <c r="V758" s="395"/>
      <c r="W758" s="395"/>
      <c r="X758" s="395"/>
      <c r="Y758" s="395"/>
      <c r="Z758" s="395"/>
      <c r="AA758" s="395"/>
      <c r="AB758" s="395"/>
      <c r="AC758" s="395"/>
      <c r="AD758" s="395"/>
      <c r="AE758" s="395"/>
      <c r="AF758" s="395"/>
      <c r="AG758" s="395"/>
      <c r="AH758" s="395"/>
      <c r="AI758" s="395"/>
      <c r="AJ758" s="395"/>
      <c r="AK758" s="395"/>
      <c r="AL758" s="395"/>
      <c r="AM758" s="395"/>
      <c r="AN758" s="395"/>
      <c r="AO758" s="395"/>
      <c r="AP758" s="395"/>
      <c r="AQ758" s="395"/>
      <c r="AR758" s="395"/>
      <c r="AS758" s="395"/>
    </row>
    <row r="759" spans="2:45" x14ac:dyDescent="0.25">
      <c r="B759" s="2" t="s">
        <v>417</v>
      </c>
      <c r="C759" s="395"/>
      <c r="D759" s="395"/>
      <c r="E759" s="395"/>
      <c r="F759" s="395"/>
      <c r="G759" s="395"/>
      <c r="H759" s="395"/>
      <c r="I759" s="395"/>
      <c r="J759" s="395"/>
      <c r="K759" s="395"/>
      <c r="L759" s="395"/>
      <c r="M759" s="395"/>
      <c r="N759" s="395"/>
      <c r="O759" s="395"/>
      <c r="P759" s="395"/>
      <c r="Q759" s="395"/>
      <c r="R759" s="395"/>
      <c r="S759" s="395"/>
      <c r="T759" s="395"/>
      <c r="U759" s="395"/>
      <c r="V759" s="395"/>
      <c r="W759" s="395"/>
      <c r="X759" s="395"/>
      <c r="Y759" s="395"/>
      <c r="Z759" s="395"/>
      <c r="AA759" s="395"/>
      <c r="AB759" s="395"/>
      <c r="AC759" s="395"/>
      <c r="AD759" s="395"/>
      <c r="AE759" s="395"/>
      <c r="AF759" s="395"/>
      <c r="AG759" s="395"/>
      <c r="AH759" s="395"/>
      <c r="AI759" s="395"/>
      <c r="AJ759" s="395"/>
      <c r="AK759" s="395"/>
      <c r="AL759" s="395"/>
      <c r="AM759" s="395"/>
      <c r="AN759" s="395"/>
      <c r="AO759" s="395"/>
      <c r="AP759" s="395"/>
      <c r="AQ759" s="395"/>
      <c r="AR759" s="395"/>
      <c r="AS759" s="395"/>
    </row>
    <row r="760" spans="2:45" x14ac:dyDescent="0.25">
      <c r="B760" s="394" t="s">
        <v>411</v>
      </c>
      <c r="C760" s="395"/>
      <c r="D760" s="395"/>
      <c r="E760" s="395"/>
      <c r="F760" s="395"/>
      <c r="G760" s="395"/>
      <c r="H760" s="395"/>
      <c r="I760" s="395"/>
      <c r="J760" s="395"/>
      <c r="K760" s="395"/>
      <c r="L760" s="395"/>
      <c r="M760" s="395"/>
      <c r="N760" s="395"/>
      <c r="O760" s="395"/>
      <c r="P760" s="395"/>
      <c r="Q760" s="395"/>
      <c r="R760" s="395"/>
      <c r="S760" s="395"/>
      <c r="T760" s="395"/>
      <c r="U760" s="395"/>
      <c r="V760" s="395"/>
      <c r="W760" s="395"/>
      <c r="X760" s="395"/>
      <c r="Y760" s="395"/>
      <c r="Z760" s="395"/>
      <c r="AA760" s="395"/>
      <c r="AB760" s="395"/>
      <c r="AC760" s="395"/>
      <c r="AD760" s="395"/>
      <c r="AE760" s="395"/>
      <c r="AF760" s="395"/>
      <c r="AG760" s="395"/>
      <c r="AH760" s="395"/>
      <c r="AI760" s="395"/>
      <c r="AJ760" s="395"/>
      <c r="AK760" s="395"/>
      <c r="AL760" s="395"/>
      <c r="AM760" s="395"/>
      <c r="AN760" s="395"/>
      <c r="AO760" s="395"/>
      <c r="AP760" s="395"/>
      <c r="AQ760" s="395"/>
      <c r="AR760" s="395"/>
      <c r="AS760" s="395"/>
    </row>
    <row r="761" spans="2:45" x14ac:dyDescent="0.25">
      <c r="B761" t="s">
        <v>415</v>
      </c>
      <c r="C761" s="395">
        <v>0.24085225429377699</v>
      </c>
      <c r="D761" s="395">
        <v>0.23096423010012901</v>
      </c>
      <c r="E761" s="395">
        <v>0.249767899424575</v>
      </c>
      <c r="F761" s="395"/>
      <c r="G761" s="395">
        <v>0.24968212427402001</v>
      </c>
      <c r="H761" s="395">
        <v>0.33492427843393002</v>
      </c>
      <c r="I761" s="395">
        <v>0.20902284857942899</v>
      </c>
      <c r="J761" s="395">
        <v>0.18917532607877699</v>
      </c>
      <c r="K761" s="395">
        <v>0.19343325675791101</v>
      </c>
      <c r="L761" s="395">
        <v>0.25175314651945702</v>
      </c>
      <c r="M761" s="395"/>
      <c r="N761" s="395">
        <v>0.28285516603008398</v>
      </c>
      <c r="O761" s="395">
        <v>0.28552671983679301</v>
      </c>
      <c r="P761" s="395">
        <v>0.21310398609508799</v>
      </c>
      <c r="Q761" s="395">
        <v>0.18865338823629499</v>
      </c>
      <c r="R761" s="395"/>
      <c r="S761" s="395">
        <v>0.35737106095203802</v>
      </c>
      <c r="T761" s="395">
        <v>0.196942395837166</v>
      </c>
      <c r="U761" s="395">
        <v>0.20869901204029201</v>
      </c>
      <c r="V761" s="395">
        <v>0.15253575426323801</v>
      </c>
      <c r="W761" s="395">
        <v>0.23605604360885499</v>
      </c>
      <c r="X761" s="395">
        <v>0.24162704206812</v>
      </c>
      <c r="Y761" s="395">
        <v>0.28636234741963501</v>
      </c>
      <c r="Z761" s="395">
        <v>5.90964395920585E-2</v>
      </c>
      <c r="AA761" s="395">
        <v>0.25260786189534201</v>
      </c>
      <c r="AB761" s="395">
        <v>0.21433504559196601</v>
      </c>
      <c r="AC761" s="395">
        <v>0.27582334140534798</v>
      </c>
      <c r="AD761" s="395">
        <v>0.31510524500479498</v>
      </c>
      <c r="AE761" s="395"/>
      <c r="AF761" s="395">
        <v>0.36115256870968399</v>
      </c>
      <c r="AG761" s="395">
        <v>0.23862779750943799</v>
      </c>
      <c r="AH761" s="395">
        <v>0.12944318115916501</v>
      </c>
      <c r="AI761" s="395">
        <v>0.254730905432905</v>
      </c>
      <c r="AJ761" s="395">
        <v>0.202555327786892</v>
      </c>
      <c r="AK761" s="395">
        <v>0.138551005924583</v>
      </c>
      <c r="AL761" s="395"/>
      <c r="AM761" s="395">
        <v>0.20620235381508101</v>
      </c>
      <c r="AN761" s="395">
        <v>0.29808034530665101</v>
      </c>
      <c r="AO761" s="395">
        <v>0.209655419427448</v>
      </c>
      <c r="AP761" s="395"/>
      <c r="AQ761" s="395">
        <v>0.28200821207642002</v>
      </c>
      <c r="AR761" s="395">
        <v>0.26833900635972102</v>
      </c>
      <c r="AS761" s="395">
        <v>0.59016796072520095</v>
      </c>
    </row>
    <row r="762" spans="2:45" x14ac:dyDescent="0.25">
      <c r="B762" t="s">
        <v>416</v>
      </c>
      <c r="C762" s="395">
        <v>0.55266476305614598</v>
      </c>
      <c r="D762" s="395">
        <v>0.57027404120759495</v>
      </c>
      <c r="E762" s="395">
        <v>0.53291721604975395</v>
      </c>
      <c r="F762" s="395"/>
      <c r="G762" s="395">
        <v>0.50383308269264804</v>
      </c>
      <c r="H762" s="395">
        <v>0.52187865356824903</v>
      </c>
      <c r="I762" s="395">
        <v>0.50447263971874801</v>
      </c>
      <c r="J762" s="395">
        <v>0.53935648518669799</v>
      </c>
      <c r="K762" s="395">
        <v>0.63673076744694102</v>
      </c>
      <c r="L762" s="395">
        <v>0.599900432741442</v>
      </c>
      <c r="M762" s="395"/>
      <c r="N762" s="395">
        <v>0.53135684910887104</v>
      </c>
      <c r="O762" s="395">
        <v>0.50718803795383904</v>
      </c>
      <c r="P762" s="395">
        <v>0.614714859940653</v>
      </c>
      <c r="Q762" s="395">
        <v>0.55570073317895397</v>
      </c>
      <c r="R762" s="395"/>
      <c r="S762" s="395">
        <v>0.452332668531917</v>
      </c>
      <c r="T762" s="395">
        <v>0.58977102975570606</v>
      </c>
      <c r="U762" s="395">
        <v>0.48308471514285301</v>
      </c>
      <c r="V762" s="395">
        <v>0.61463330614246103</v>
      </c>
      <c r="W762" s="395">
        <v>0.62487993645652196</v>
      </c>
      <c r="X762" s="395">
        <v>0.51902138261118003</v>
      </c>
      <c r="Y762" s="395">
        <v>0.54541779462683804</v>
      </c>
      <c r="Z762" s="395">
        <v>0.77215902042050799</v>
      </c>
      <c r="AA762" s="395">
        <v>0.58200937673091002</v>
      </c>
      <c r="AB762" s="395">
        <v>0.50536951892842397</v>
      </c>
      <c r="AC762" s="395">
        <v>0.56501865393009199</v>
      </c>
      <c r="AD762" s="395">
        <v>0.59017798502156704</v>
      </c>
      <c r="AE762" s="395"/>
      <c r="AF762" s="395">
        <v>0.39598773579716501</v>
      </c>
      <c r="AG762" s="395">
        <v>0.57912686147183301</v>
      </c>
      <c r="AH762" s="395">
        <v>0.65350023277136005</v>
      </c>
      <c r="AI762" s="395">
        <v>0.59747790843197801</v>
      </c>
      <c r="AJ762" s="395">
        <v>0.50486652537728205</v>
      </c>
      <c r="AK762" s="395">
        <v>0.65853201891736002</v>
      </c>
      <c r="AL762" s="395"/>
      <c r="AM762" s="395">
        <v>0.63345665717120103</v>
      </c>
      <c r="AN762" s="395">
        <v>0.49241306789863998</v>
      </c>
      <c r="AO762" s="395">
        <v>0.46712966802869699</v>
      </c>
      <c r="AP762" s="395"/>
      <c r="AQ762" s="395">
        <v>0.55781407417684004</v>
      </c>
      <c r="AR762" s="395">
        <v>0.52114778242080695</v>
      </c>
      <c r="AS762" s="395">
        <v>0.25409653641429403</v>
      </c>
    </row>
    <row r="763" spans="2:45" x14ac:dyDescent="0.25">
      <c r="B763" t="s">
        <v>78</v>
      </c>
      <c r="C763" s="395">
        <v>0.206482982650076</v>
      </c>
      <c r="D763" s="395">
        <v>0.19876172869227601</v>
      </c>
      <c r="E763" s="395">
        <v>0.21731488452567099</v>
      </c>
      <c r="F763" s="395"/>
      <c r="G763" s="395">
        <v>0.24648479303333101</v>
      </c>
      <c r="H763" s="395">
        <v>0.143197067997821</v>
      </c>
      <c r="I763" s="395">
        <v>0.28650451170182401</v>
      </c>
      <c r="J763" s="395">
        <v>0.271468188734525</v>
      </c>
      <c r="K763" s="395">
        <v>0.169835975795148</v>
      </c>
      <c r="L763" s="395">
        <v>0.14834642073910101</v>
      </c>
      <c r="M763" s="395"/>
      <c r="N763" s="395">
        <v>0.185787984861045</v>
      </c>
      <c r="O763" s="395">
        <v>0.207285242209368</v>
      </c>
      <c r="P763" s="395">
        <v>0.17218115396425901</v>
      </c>
      <c r="Q763" s="395">
        <v>0.25564587858475102</v>
      </c>
      <c r="R763" s="395"/>
      <c r="S763" s="395">
        <v>0.190296270516045</v>
      </c>
      <c r="T763" s="395">
        <v>0.213286574407128</v>
      </c>
      <c r="U763" s="395">
        <v>0.30821627281685499</v>
      </c>
      <c r="V763" s="395">
        <v>0.23283093959430101</v>
      </c>
      <c r="W763" s="395">
        <v>0.139064019934624</v>
      </c>
      <c r="X763" s="395">
        <v>0.23935157532070001</v>
      </c>
      <c r="Y763" s="395">
        <v>0.16821985795352701</v>
      </c>
      <c r="Z763" s="395">
        <v>0.168744539987433</v>
      </c>
      <c r="AA763" s="395">
        <v>0.16538276137374799</v>
      </c>
      <c r="AB763" s="395">
        <v>0.28029543547961</v>
      </c>
      <c r="AC763" s="395">
        <v>0.15915800466456001</v>
      </c>
      <c r="AD763" s="395">
        <v>9.4716769973637704E-2</v>
      </c>
      <c r="AE763" s="395"/>
      <c r="AF763" s="395">
        <v>0.24285969549315101</v>
      </c>
      <c r="AG763" s="395">
        <v>0.182245341018728</v>
      </c>
      <c r="AH763" s="395">
        <v>0.217056586069475</v>
      </c>
      <c r="AI763" s="395">
        <v>0.14779118613511699</v>
      </c>
      <c r="AJ763" s="395">
        <v>0.292578146835827</v>
      </c>
      <c r="AK763" s="395">
        <v>0.20291697515805701</v>
      </c>
      <c r="AL763" s="395"/>
      <c r="AM763" s="395">
        <v>0.16034098901371899</v>
      </c>
      <c r="AN763" s="395">
        <v>0.20950658679470899</v>
      </c>
      <c r="AO763" s="395">
        <v>0.32321491254385498</v>
      </c>
      <c r="AP763" s="395"/>
      <c r="AQ763" s="395">
        <v>0.16017771374674</v>
      </c>
      <c r="AR763" s="395">
        <v>0.210513211219472</v>
      </c>
      <c r="AS763" s="395">
        <v>0.155735502860505</v>
      </c>
    </row>
    <row r="764" spans="2:45" x14ac:dyDescent="0.25">
      <c r="C764" s="395"/>
      <c r="D764" s="395"/>
      <c r="E764" s="395"/>
      <c r="F764" s="395"/>
      <c r="G764" s="395"/>
      <c r="H764" s="395"/>
      <c r="I764" s="395"/>
      <c r="J764" s="395"/>
      <c r="K764" s="395"/>
      <c r="L764" s="395"/>
      <c r="M764" s="395"/>
      <c r="N764" s="395"/>
      <c r="O764" s="395"/>
      <c r="P764" s="395"/>
      <c r="Q764" s="395"/>
      <c r="R764" s="395"/>
      <c r="S764" s="395"/>
      <c r="T764" s="395"/>
      <c r="U764" s="395"/>
      <c r="V764" s="395"/>
      <c r="W764" s="395"/>
      <c r="X764" s="395"/>
      <c r="Y764" s="395"/>
      <c r="Z764" s="395"/>
      <c r="AA764" s="395"/>
      <c r="AB764" s="395"/>
      <c r="AC764" s="395"/>
      <c r="AD764" s="395"/>
      <c r="AE764" s="395"/>
      <c r="AF764" s="395"/>
      <c r="AG764" s="395"/>
      <c r="AH764" s="395"/>
      <c r="AI764" s="395"/>
      <c r="AJ764" s="395"/>
      <c r="AK764" s="395"/>
      <c r="AL764" s="395"/>
      <c r="AM764" s="395"/>
      <c r="AN764" s="395"/>
      <c r="AO764" s="395"/>
      <c r="AP764" s="395"/>
      <c r="AQ764" s="395"/>
      <c r="AR764" s="395"/>
      <c r="AS764" s="395"/>
    </row>
    <row r="765" spans="2:45" x14ac:dyDescent="0.25">
      <c r="B765" s="2" t="s">
        <v>420</v>
      </c>
      <c r="C765" s="395"/>
      <c r="D765" s="395"/>
      <c r="E765" s="395"/>
      <c r="F765" s="395"/>
      <c r="G765" s="395"/>
      <c r="H765" s="395"/>
      <c r="I765" s="395"/>
      <c r="J765" s="395"/>
      <c r="K765" s="395"/>
      <c r="L765" s="395"/>
      <c r="M765" s="395"/>
      <c r="N765" s="395"/>
      <c r="O765" s="395"/>
      <c r="P765" s="395"/>
      <c r="Q765" s="395"/>
      <c r="R765" s="395"/>
      <c r="S765" s="395"/>
      <c r="T765" s="395"/>
      <c r="U765" s="395"/>
      <c r="V765" s="395"/>
      <c r="W765" s="395"/>
      <c r="X765" s="395"/>
      <c r="Y765" s="395"/>
      <c r="Z765" s="395"/>
      <c r="AA765" s="395"/>
      <c r="AB765" s="395"/>
      <c r="AC765" s="395"/>
      <c r="AD765" s="395"/>
      <c r="AE765" s="395"/>
      <c r="AF765" s="395"/>
      <c r="AG765" s="395"/>
      <c r="AH765" s="395"/>
      <c r="AI765" s="395"/>
      <c r="AJ765" s="395"/>
      <c r="AK765" s="395"/>
      <c r="AL765" s="395"/>
      <c r="AM765" s="395"/>
      <c r="AN765" s="395"/>
      <c r="AO765" s="395"/>
      <c r="AP765" s="395"/>
      <c r="AQ765" s="395"/>
      <c r="AR765" s="395"/>
      <c r="AS765" s="395"/>
    </row>
    <row r="766" spans="2:45" x14ac:dyDescent="0.25">
      <c r="B766" s="394" t="s">
        <v>411</v>
      </c>
      <c r="C766" s="395"/>
      <c r="D766" s="395"/>
      <c r="E766" s="395"/>
      <c r="F766" s="395"/>
      <c r="G766" s="395"/>
      <c r="H766" s="395"/>
      <c r="I766" s="395"/>
      <c r="J766" s="395"/>
      <c r="K766" s="395"/>
      <c r="L766" s="395"/>
      <c r="M766" s="395"/>
      <c r="N766" s="395"/>
      <c r="O766" s="395"/>
      <c r="P766" s="395"/>
      <c r="Q766" s="395"/>
      <c r="R766" s="395"/>
      <c r="S766" s="395"/>
      <c r="T766" s="395"/>
      <c r="U766" s="395"/>
      <c r="V766" s="395"/>
      <c r="W766" s="395"/>
      <c r="X766" s="395"/>
      <c r="Y766" s="395"/>
      <c r="Z766" s="395"/>
      <c r="AA766" s="395"/>
      <c r="AB766" s="395"/>
      <c r="AC766" s="395"/>
      <c r="AD766" s="395"/>
      <c r="AE766" s="395"/>
      <c r="AF766" s="395"/>
      <c r="AG766" s="395"/>
      <c r="AH766" s="395"/>
      <c r="AI766" s="395"/>
      <c r="AJ766" s="395"/>
      <c r="AK766" s="395"/>
      <c r="AL766" s="395"/>
      <c r="AM766" s="395"/>
      <c r="AN766" s="395"/>
      <c r="AO766" s="395"/>
      <c r="AP766" s="395"/>
      <c r="AQ766" s="395"/>
      <c r="AR766" s="395"/>
      <c r="AS766" s="395"/>
    </row>
    <row r="767" spans="2:45" x14ac:dyDescent="0.25">
      <c r="B767" t="s">
        <v>418</v>
      </c>
      <c r="C767" s="395">
        <v>0.136214390699233</v>
      </c>
      <c r="D767" s="395">
        <v>0.16636715947766001</v>
      </c>
      <c r="E767" s="395">
        <v>0.104675802899566</v>
      </c>
      <c r="F767" s="395"/>
      <c r="G767" s="395">
        <v>0.19138619811829999</v>
      </c>
      <c r="H767" s="395">
        <v>0.224595606662362</v>
      </c>
      <c r="I767" s="395">
        <v>0.12725927875476001</v>
      </c>
      <c r="J767" s="395">
        <v>0.111637416473281</v>
      </c>
      <c r="K767" s="395">
        <v>7.0251500553079202E-2</v>
      </c>
      <c r="L767" s="395">
        <v>9.8192878961841895E-2</v>
      </c>
      <c r="M767" s="395"/>
      <c r="N767" s="395">
        <v>0.14705956341149901</v>
      </c>
      <c r="O767" s="395">
        <v>0.10694102546216699</v>
      </c>
      <c r="P767" s="395">
        <v>0.16549263628844299</v>
      </c>
      <c r="Q767" s="395">
        <v>0.13526418547654301</v>
      </c>
      <c r="R767" s="395"/>
      <c r="S767" s="395">
        <v>0.21419661392893499</v>
      </c>
      <c r="T767" s="395">
        <v>0.12863454555533699</v>
      </c>
      <c r="U767" s="395">
        <v>0.11635235464216601</v>
      </c>
      <c r="V767" s="395">
        <v>0.152476046951038</v>
      </c>
      <c r="W767" s="395">
        <v>0.12552203867689499</v>
      </c>
      <c r="X767" s="395">
        <v>7.2564426760946696E-2</v>
      </c>
      <c r="Y767" s="395">
        <v>0.107531705813721</v>
      </c>
      <c r="Z767" s="395">
        <v>0.112595467761781</v>
      </c>
      <c r="AA767" s="395">
        <v>0.17493542889168801</v>
      </c>
      <c r="AB767" s="395">
        <v>0.16357217535898</v>
      </c>
      <c r="AC767" s="395">
        <v>0.105895072429707</v>
      </c>
      <c r="AD767" s="395">
        <v>0</v>
      </c>
      <c r="AE767" s="395"/>
      <c r="AF767" s="395">
        <v>0.234029487966535</v>
      </c>
      <c r="AG767" s="395">
        <v>0.139363465355334</v>
      </c>
      <c r="AH767" s="395">
        <v>0.105432824177177</v>
      </c>
      <c r="AI767" s="395">
        <v>0.12649997463401499</v>
      </c>
      <c r="AJ767" s="395">
        <v>5.8350727230403097E-2</v>
      </c>
      <c r="AK767" s="395">
        <v>4.1150569287916397E-2</v>
      </c>
      <c r="AL767" s="395"/>
      <c r="AM767" s="395">
        <v>0.11523280545193899</v>
      </c>
      <c r="AN767" s="395">
        <v>0.17667182412586499</v>
      </c>
      <c r="AO767" s="395">
        <v>8.4566435513775406E-2</v>
      </c>
      <c r="AP767" s="395"/>
      <c r="AQ767" s="395">
        <v>0.19053502979244499</v>
      </c>
      <c r="AR767" s="395">
        <v>0.15292049983422301</v>
      </c>
      <c r="AS767" s="395">
        <v>0.262572716295013</v>
      </c>
    </row>
    <row r="768" spans="2:45" x14ac:dyDescent="0.25">
      <c r="B768" t="s">
        <v>419</v>
      </c>
      <c r="C768" s="395">
        <v>0.697735526584219</v>
      </c>
      <c r="D768" s="395">
        <v>0.70280050437237496</v>
      </c>
      <c r="E768" s="395">
        <v>0.69895936861360797</v>
      </c>
      <c r="F768" s="395"/>
      <c r="G768" s="395">
        <v>0.57461497843472498</v>
      </c>
      <c r="H768" s="395">
        <v>0.63318806849993603</v>
      </c>
      <c r="I768" s="395">
        <v>0.65015988437813499</v>
      </c>
      <c r="J768" s="395">
        <v>0.791475188017151</v>
      </c>
      <c r="K768" s="395">
        <v>0.780514668304782</v>
      </c>
      <c r="L768" s="395">
        <v>0.744206793641775</v>
      </c>
      <c r="M768" s="395"/>
      <c r="N768" s="395">
        <v>0.63553437980000604</v>
      </c>
      <c r="O768" s="395">
        <v>0.77013633454207198</v>
      </c>
      <c r="P768" s="395">
        <v>0.669610824266058</v>
      </c>
      <c r="Q768" s="395">
        <v>0.70177457370322904</v>
      </c>
      <c r="R768" s="395"/>
      <c r="S768" s="395">
        <v>0.59470895991788897</v>
      </c>
      <c r="T768" s="395">
        <v>0.68803949655802998</v>
      </c>
      <c r="U768" s="395">
        <v>0.67663099762843704</v>
      </c>
      <c r="V768" s="395">
        <v>0.66900076088765204</v>
      </c>
      <c r="W768" s="395">
        <v>0.81574674680765002</v>
      </c>
      <c r="X768" s="395">
        <v>0.70390187861869002</v>
      </c>
      <c r="Y768" s="395">
        <v>0.756837152942338</v>
      </c>
      <c r="Z768" s="395">
        <v>0.73305665239321505</v>
      </c>
      <c r="AA768" s="395">
        <v>0.62377218233317999</v>
      </c>
      <c r="AB768" s="395">
        <v>0.66448205938151605</v>
      </c>
      <c r="AC768" s="395">
        <v>0.83977652292270999</v>
      </c>
      <c r="AD768" s="395">
        <v>0.92201537240058895</v>
      </c>
      <c r="AE768" s="395"/>
      <c r="AF768" s="395">
        <v>0.56033414714543395</v>
      </c>
      <c r="AG768" s="395">
        <v>0.71360168842766403</v>
      </c>
      <c r="AH768" s="395">
        <v>0.72408143369899802</v>
      </c>
      <c r="AI768" s="395">
        <v>0.76030214608351898</v>
      </c>
      <c r="AJ768" s="395">
        <v>0.73429099768873696</v>
      </c>
      <c r="AK768" s="395">
        <v>0.763901656010471</v>
      </c>
      <c r="AL768" s="395"/>
      <c r="AM768" s="395">
        <v>0.77100939450056005</v>
      </c>
      <c r="AN768" s="395">
        <v>0.614110677289056</v>
      </c>
      <c r="AO768" s="395">
        <v>0.74193553334994899</v>
      </c>
      <c r="AP768" s="395"/>
      <c r="AQ768" s="395">
        <v>0.70298773737491504</v>
      </c>
      <c r="AR768" s="395">
        <v>0.69855408680062003</v>
      </c>
      <c r="AS768" s="395">
        <v>0.57167939733642803</v>
      </c>
    </row>
    <row r="769" spans="2:45" x14ac:dyDescent="0.25">
      <c r="B769" t="s">
        <v>78</v>
      </c>
      <c r="C769" s="395">
        <v>0.166050082716548</v>
      </c>
      <c r="D769" s="395">
        <v>0.13083233614996501</v>
      </c>
      <c r="E769" s="395">
        <v>0.19636482848682599</v>
      </c>
      <c r="F769" s="395"/>
      <c r="G769" s="395">
        <v>0.23399882344697501</v>
      </c>
      <c r="H769" s="395">
        <v>0.142216324837701</v>
      </c>
      <c r="I769" s="395">
        <v>0.222580836867106</v>
      </c>
      <c r="J769" s="395">
        <v>9.6887395509568194E-2</v>
      </c>
      <c r="K769" s="395">
        <v>0.14923383114213801</v>
      </c>
      <c r="L769" s="395">
        <v>0.15760032739638299</v>
      </c>
      <c r="M769" s="395"/>
      <c r="N769" s="395">
        <v>0.21740605678849501</v>
      </c>
      <c r="O769" s="395">
        <v>0.122922639995761</v>
      </c>
      <c r="P769" s="395">
        <v>0.16489653944549801</v>
      </c>
      <c r="Q769" s="395">
        <v>0.162961240820228</v>
      </c>
      <c r="R769" s="395"/>
      <c r="S769" s="395">
        <v>0.19109442615317601</v>
      </c>
      <c r="T769" s="395">
        <v>0.183325957886632</v>
      </c>
      <c r="U769" s="395">
        <v>0.20701664772939701</v>
      </c>
      <c r="V769" s="395">
        <v>0.17852319216130999</v>
      </c>
      <c r="W769" s="395">
        <v>5.87312145154553E-2</v>
      </c>
      <c r="X769" s="395">
        <v>0.22353369462036399</v>
      </c>
      <c r="Y769" s="395">
        <v>0.13563114124394099</v>
      </c>
      <c r="Z769" s="395">
        <v>0.154347879845004</v>
      </c>
      <c r="AA769" s="395">
        <v>0.201292388775132</v>
      </c>
      <c r="AB769" s="395">
        <v>0.171945765259504</v>
      </c>
      <c r="AC769" s="395">
        <v>5.4328404647583199E-2</v>
      </c>
      <c r="AD769" s="395">
        <v>7.7984627599410897E-2</v>
      </c>
      <c r="AE769" s="395"/>
      <c r="AF769" s="395">
        <v>0.205636364888031</v>
      </c>
      <c r="AG769" s="395">
        <v>0.147034846217002</v>
      </c>
      <c r="AH769" s="395">
        <v>0.170485742123825</v>
      </c>
      <c r="AI769" s="395">
        <v>0.113197879282466</v>
      </c>
      <c r="AJ769" s="395">
        <v>0.20735827508085999</v>
      </c>
      <c r="AK769" s="395">
        <v>0.19494777470161201</v>
      </c>
      <c r="AL769" s="395"/>
      <c r="AM769" s="395">
        <v>0.113757800047501</v>
      </c>
      <c r="AN769" s="395">
        <v>0.20921749858507899</v>
      </c>
      <c r="AO769" s="395">
        <v>0.17349803113627499</v>
      </c>
      <c r="AP769" s="395"/>
      <c r="AQ769" s="395">
        <v>0.10647723283264</v>
      </c>
      <c r="AR769" s="395">
        <v>0.14852541336515701</v>
      </c>
      <c r="AS769" s="395">
        <v>0.165747886368559</v>
      </c>
    </row>
    <row r="770" spans="2:45" x14ac:dyDescent="0.25">
      <c r="C770" s="395"/>
      <c r="D770" s="395"/>
      <c r="E770" s="395"/>
      <c r="F770" s="395"/>
      <c r="G770" s="395"/>
      <c r="H770" s="395"/>
      <c r="I770" s="395"/>
      <c r="J770" s="395"/>
      <c r="K770" s="395"/>
      <c r="L770" s="395"/>
      <c r="M770" s="395"/>
      <c r="N770" s="395"/>
      <c r="O770" s="395"/>
      <c r="P770" s="395"/>
      <c r="Q770" s="395"/>
      <c r="R770" s="395"/>
      <c r="S770" s="395"/>
      <c r="T770" s="395"/>
      <c r="U770" s="395"/>
      <c r="V770" s="395"/>
      <c r="W770" s="395"/>
      <c r="X770" s="395"/>
      <c r="Y770" s="395"/>
      <c r="Z770" s="395"/>
      <c r="AA770" s="395"/>
      <c r="AB770" s="395"/>
      <c r="AC770" s="395"/>
      <c r="AD770" s="395"/>
      <c r="AE770" s="395"/>
      <c r="AF770" s="395"/>
      <c r="AG770" s="395"/>
      <c r="AH770" s="395"/>
      <c r="AI770" s="395"/>
      <c r="AJ770" s="395"/>
      <c r="AK770" s="395"/>
      <c r="AL770" s="395"/>
      <c r="AM770" s="395"/>
      <c r="AN770" s="395"/>
      <c r="AO770" s="395"/>
      <c r="AP770" s="395"/>
      <c r="AQ770" s="395"/>
      <c r="AR770" s="395"/>
      <c r="AS770" s="395"/>
    </row>
    <row r="771" spans="2:45" x14ac:dyDescent="0.25">
      <c r="B771" s="2" t="s">
        <v>423</v>
      </c>
      <c r="C771" s="395"/>
      <c r="D771" s="395"/>
      <c r="E771" s="395"/>
      <c r="F771" s="395"/>
      <c r="G771" s="395"/>
      <c r="H771" s="395"/>
      <c r="I771" s="395"/>
      <c r="J771" s="395"/>
      <c r="K771" s="395"/>
      <c r="L771" s="395"/>
      <c r="M771" s="395"/>
      <c r="N771" s="395"/>
      <c r="O771" s="395"/>
      <c r="P771" s="395"/>
      <c r="Q771" s="395"/>
      <c r="R771" s="395"/>
      <c r="S771" s="395"/>
      <c r="T771" s="395"/>
      <c r="U771" s="395"/>
      <c r="V771" s="395"/>
      <c r="W771" s="395"/>
      <c r="X771" s="395"/>
      <c r="Y771" s="395"/>
      <c r="Z771" s="395"/>
      <c r="AA771" s="395"/>
      <c r="AB771" s="395"/>
      <c r="AC771" s="395"/>
      <c r="AD771" s="395"/>
      <c r="AE771" s="395"/>
      <c r="AF771" s="395"/>
      <c r="AG771" s="395"/>
      <c r="AH771" s="395"/>
      <c r="AI771" s="395"/>
      <c r="AJ771" s="395"/>
      <c r="AK771" s="395"/>
      <c r="AL771" s="395"/>
      <c r="AM771" s="395"/>
      <c r="AN771" s="395"/>
      <c r="AO771" s="395"/>
      <c r="AP771" s="395"/>
      <c r="AQ771" s="395"/>
      <c r="AR771" s="395"/>
      <c r="AS771" s="395"/>
    </row>
    <row r="772" spans="2:45" x14ac:dyDescent="0.25">
      <c r="B772" s="394" t="s">
        <v>411</v>
      </c>
      <c r="C772" s="395"/>
      <c r="D772" s="395"/>
      <c r="E772" s="395"/>
      <c r="F772" s="395"/>
      <c r="G772" s="395"/>
      <c r="H772" s="395"/>
      <c r="I772" s="395"/>
      <c r="J772" s="395"/>
      <c r="K772" s="395"/>
      <c r="L772" s="395"/>
      <c r="M772" s="395"/>
      <c r="N772" s="395"/>
      <c r="O772" s="395"/>
      <c r="P772" s="395"/>
      <c r="Q772" s="395"/>
      <c r="R772" s="395"/>
      <c r="S772" s="395"/>
      <c r="T772" s="395"/>
      <c r="U772" s="395"/>
      <c r="V772" s="395"/>
      <c r="W772" s="395"/>
      <c r="X772" s="395"/>
      <c r="Y772" s="395"/>
      <c r="Z772" s="395"/>
      <c r="AA772" s="395"/>
      <c r="AB772" s="395"/>
      <c r="AC772" s="395"/>
      <c r="AD772" s="395"/>
      <c r="AE772" s="395"/>
      <c r="AF772" s="395"/>
      <c r="AG772" s="395"/>
      <c r="AH772" s="395"/>
      <c r="AI772" s="395"/>
      <c r="AJ772" s="395"/>
      <c r="AK772" s="395"/>
      <c r="AL772" s="395"/>
      <c r="AM772" s="395"/>
      <c r="AN772" s="395"/>
      <c r="AO772" s="395"/>
      <c r="AP772" s="395"/>
      <c r="AQ772" s="395"/>
      <c r="AR772" s="395"/>
      <c r="AS772" s="395"/>
    </row>
    <row r="773" spans="2:45" x14ac:dyDescent="0.25">
      <c r="B773" t="s">
        <v>421</v>
      </c>
      <c r="C773" s="395">
        <v>0.117452510680573</v>
      </c>
      <c r="D773" s="395">
        <v>0.14100761477377999</v>
      </c>
      <c r="E773" s="395">
        <v>9.6629707824130204E-2</v>
      </c>
      <c r="F773" s="395"/>
      <c r="G773" s="395">
        <v>0.19318210224530799</v>
      </c>
      <c r="H773" s="395">
        <v>0.18650705474108001</v>
      </c>
      <c r="I773" s="395">
        <v>8.8931561001898599E-2</v>
      </c>
      <c r="J773" s="395">
        <v>0.12526427618733599</v>
      </c>
      <c r="K773" s="395">
        <v>9.7081538971862794E-2</v>
      </c>
      <c r="L773" s="395">
        <v>4.6638198467689497E-2</v>
      </c>
      <c r="M773" s="395"/>
      <c r="N773" s="395">
        <v>0.13234139985702101</v>
      </c>
      <c r="O773" s="395">
        <v>8.8180296640550507E-2</v>
      </c>
      <c r="P773" s="395">
        <v>0.144941808415948</v>
      </c>
      <c r="Q773" s="395">
        <v>0.10546170102642</v>
      </c>
      <c r="R773" s="395"/>
      <c r="S773" s="395">
        <v>0.12935855638976401</v>
      </c>
      <c r="T773" s="395">
        <v>9.98759640671677E-2</v>
      </c>
      <c r="U773" s="395">
        <v>7.5865467880428195E-2</v>
      </c>
      <c r="V773" s="395">
        <v>9.9640973470497093E-2</v>
      </c>
      <c r="W773" s="395">
        <v>0.20294377122162899</v>
      </c>
      <c r="X773" s="395">
        <v>5.7036960338429303E-2</v>
      </c>
      <c r="Y773" s="395">
        <v>6.8103543508741995E-2</v>
      </c>
      <c r="Z773" s="395">
        <v>0.20415752881247601</v>
      </c>
      <c r="AA773" s="395">
        <v>0.113608408367842</v>
      </c>
      <c r="AB773" s="395">
        <v>0.154931014646777</v>
      </c>
      <c r="AC773" s="395">
        <v>0.17760632406183499</v>
      </c>
      <c r="AD773" s="395">
        <v>0.111079976250147</v>
      </c>
      <c r="AE773" s="395"/>
      <c r="AF773" s="395">
        <v>0.114386153865056</v>
      </c>
      <c r="AG773" s="395">
        <v>0.14238319022955501</v>
      </c>
      <c r="AH773" s="395">
        <v>0.103498764304101</v>
      </c>
      <c r="AI773" s="395">
        <v>0.137125347098152</v>
      </c>
      <c r="AJ773" s="395">
        <v>3.9742379291574897E-2</v>
      </c>
      <c r="AK773" s="395">
        <v>0.12702999731061099</v>
      </c>
      <c r="AL773" s="395"/>
      <c r="AM773" s="395">
        <v>0.106824374826774</v>
      </c>
      <c r="AN773" s="395">
        <v>0.15045974840794599</v>
      </c>
      <c r="AO773" s="395">
        <v>5.9299649310708198E-2</v>
      </c>
      <c r="AP773" s="395"/>
      <c r="AQ773" s="395">
        <v>0.105508916443091</v>
      </c>
      <c r="AR773" s="395">
        <v>0.17064469901656501</v>
      </c>
      <c r="AS773" s="395">
        <v>6.7057756263062096E-2</v>
      </c>
    </row>
    <row r="774" spans="2:45" x14ac:dyDescent="0.25">
      <c r="B774" t="s">
        <v>422</v>
      </c>
      <c r="C774" s="395">
        <v>0.70636941918228602</v>
      </c>
      <c r="D774" s="395">
        <v>0.67288413249199797</v>
      </c>
      <c r="E774" s="395">
        <v>0.73405914307993803</v>
      </c>
      <c r="F774" s="395"/>
      <c r="G774" s="395">
        <v>0.54883329210158305</v>
      </c>
      <c r="H774" s="395">
        <v>0.66760684403664305</v>
      </c>
      <c r="I774" s="395">
        <v>0.70389880971380503</v>
      </c>
      <c r="J774" s="395">
        <v>0.68723280243232698</v>
      </c>
      <c r="K774" s="395">
        <v>0.71912492962941998</v>
      </c>
      <c r="L774" s="395">
        <v>0.84796222338335603</v>
      </c>
      <c r="M774" s="395"/>
      <c r="N774" s="395">
        <v>0.75492581090226296</v>
      </c>
      <c r="O774" s="395">
        <v>0.804892323872333</v>
      </c>
      <c r="P774" s="395">
        <v>0.59906087435577304</v>
      </c>
      <c r="Q774" s="395">
        <v>0.66054789795300495</v>
      </c>
      <c r="R774" s="395"/>
      <c r="S774" s="395">
        <v>0.78020434213552803</v>
      </c>
      <c r="T774" s="395">
        <v>0.74377442031284302</v>
      </c>
      <c r="U774" s="395">
        <v>0.72697254632671804</v>
      </c>
      <c r="V774" s="395">
        <v>0.58224810902666202</v>
      </c>
      <c r="W774" s="395">
        <v>0.64106008196344</v>
      </c>
      <c r="X774" s="395">
        <v>0.745961458725792</v>
      </c>
      <c r="Y774" s="395">
        <v>0.74857926320925094</v>
      </c>
      <c r="Z774" s="395">
        <v>0.66104318651861005</v>
      </c>
      <c r="AA774" s="395">
        <v>0.71689620616961902</v>
      </c>
      <c r="AB774" s="395">
        <v>0.679971601987851</v>
      </c>
      <c r="AC774" s="395">
        <v>0.56091438809771399</v>
      </c>
      <c r="AD774" s="395">
        <v>0.88892002374985302</v>
      </c>
      <c r="AE774" s="395"/>
      <c r="AF774" s="395">
        <v>0.74277843898235096</v>
      </c>
      <c r="AG774" s="395">
        <v>0.69552156733362502</v>
      </c>
      <c r="AH774" s="395">
        <v>0.677234365106685</v>
      </c>
      <c r="AI774" s="395">
        <v>0.720141719104197</v>
      </c>
      <c r="AJ774" s="395">
        <v>0.70545168803755498</v>
      </c>
      <c r="AK774" s="395">
        <v>0.66355370992796003</v>
      </c>
      <c r="AL774" s="395"/>
      <c r="AM774" s="395">
        <v>0.74204145216742201</v>
      </c>
      <c r="AN774" s="395">
        <v>0.67612541920964198</v>
      </c>
      <c r="AO774" s="395">
        <v>0.69506142925160597</v>
      </c>
      <c r="AP774" s="395"/>
      <c r="AQ774" s="395">
        <v>0.76335928672015496</v>
      </c>
      <c r="AR774" s="395">
        <v>0.66270885815441005</v>
      </c>
      <c r="AS774" s="395">
        <v>0.55364838710783004</v>
      </c>
    </row>
    <row r="775" spans="2:45" x14ac:dyDescent="0.25">
      <c r="B775" t="s">
        <v>78</v>
      </c>
      <c r="C775" s="395">
        <v>0.17617807013714101</v>
      </c>
      <c r="D775" s="395">
        <v>0.18610825273422199</v>
      </c>
      <c r="E775" s="395">
        <v>0.16931114909593201</v>
      </c>
      <c r="F775" s="395"/>
      <c r="G775" s="395">
        <v>0.25798460565310899</v>
      </c>
      <c r="H775" s="395">
        <v>0.14588610122227699</v>
      </c>
      <c r="I775" s="395">
        <v>0.207169629284296</v>
      </c>
      <c r="J775" s="395">
        <v>0.187502921380337</v>
      </c>
      <c r="K775" s="395">
        <v>0.18379353139871701</v>
      </c>
      <c r="L775" s="395">
        <v>0.10539957814895499</v>
      </c>
      <c r="M775" s="395"/>
      <c r="N775" s="395">
        <v>0.112732789240716</v>
      </c>
      <c r="O775" s="395">
        <v>0.106927379487116</v>
      </c>
      <c r="P775" s="395">
        <v>0.25599731722827901</v>
      </c>
      <c r="Q775" s="395">
        <v>0.233990401020576</v>
      </c>
      <c r="R775" s="395"/>
      <c r="S775" s="395">
        <v>9.0437101474708501E-2</v>
      </c>
      <c r="T775" s="395">
        <v>0.15634961561999</v>
      </c>
      <c r="U775" s="395">
        <v>0.19716198579285399</v>
      </c>
      <c r="V775" s="395">
        <v>0.31811091750284098</v>
      </c>
      <c r="W775" s="395">
        <v>0.15599614681493101</v>
      </c>
      <c r="X775" s="395">
        <v>0.19700158093577899</v>
      </c>
      <c r="Y775" s="395">
        <v>0.18331719328200699</v>
      </c>
      <c r="Z775" s="395">
        <v>0.134799284668914</v>
      </c>
      <c r="AA775" s="395">
        <v>0.16949538546253901</v>
      </c>
      <c r="AB775" s="395">
        <v>0.165097383365372</v>
      </c>
      <c r="AC775" s="395">
        <v>0.26147928784045099</v>
      </c>
      <c r="AD775" s="395">
        <v>0</v>
      </c>
      <c r="AE775" s="395"/>
      <c r="AF775" s="395">
        <v>0.14283540715259299</v>
      </c>
      <c r="AG775" s="395">
        <v>0.16209524243682</v>
      </c>
      <c r="AH775" s="395">
        <v>0.21926687058921401</v>
      </c>
      <c r="AI775" s="395">
        <v>0.14273293379765001</v>
      </c>
      <c r="AJ775" s="395">
        <v>0.25480593267086998</v>
      </c>
      <c r="AK775" s="395">
        <v>0.20941629276142901</v>
      </c>
      <c r="AL775" s="395"/>
      <c r="AM775" s="395">
        <v>0.15113417300580401</v>
      </c>
      <c r="AN775" s="395">
        <v>0.17341483238241301</v>
      </c>
      <c r="AO775" s="395">
        <v>0.24563892143768601</v>
      </c>
      <c r="AP775" s="395"/>
      <c r="AQ775" s="395">
        <v>0.13113179683675399</v>
      </c>
      <c r="AR775" s="395">
        <v>0.16664644282902499</v>
      </c>
      <c r="AS775" s="395">
        <v>0.37929385662910797</v>
      </c>
    </row>
    <row r="776" spans="2:45" x14ac:dyDescent="0.25">
      <c r="C776" s="395"/>
      <c r="D776" s="395"/>
      <c r="E776" s="395"/>
      <c r="F776" s="395"/>
      <c r="G776" s="395"/>
      <c r="H776" s="395"/>
      <c r="I776" s="395"/>
      <c r="J776" s="395"/>
      <c r="K776" s="395"/>
      <c r="L776" s="395"/>
      <c r="M776" s="395"/>
      <c r="N776" s="395"/>
      <c r="O776" s="395"/>
      <c r="P776" s="395"/>
      <c r="Q776" s="395"/>
      <c r="R776" s="395"/>
      <c r="S776" s="395"/>
      <c r="T776" s="395"/>
      <c r="U776" s="395"/>
      <c r="V776" s="395"/>
      <c r="W776" s="395"/>
      <c r="X776" s="395"/>
      <c r="Y776" s="395"/>
      <c r="Z776" s="395"/>
      <c r="AA776" s="395"/>
      <c r="AB776" s="395"/>
      <c r="AC776" s="395"/>
      <c r="AD776" s="395"/>
      <c r="AE776" s="395"/>
      <c r="AF776" s="395"/>
      <c r="AG776" s="395"/>
      <c r="AH776" s="395"/>
      <c r="AI776" s="395"/>
      <c r="AJ776" s="395"/>
      <c r="AK776" s="395"/>
      <c r="AL776" s="395"/>
      <c r="AM776" s="395"/>
      <c r="AN776" s="395"/>
      <c r="AO776" s="395"/>
      <c r="AP776" s="395"/>
      <c r="AQ776" s="395"/>
      <c r="AR776" s="395"/>
      <c r="AS776" s="395"/>
    </row>
    <row r="777" spans="2:45" x14ac:dyDescent="0.25">
      <c r="B777" s="2" t="s">
        <v>429</v>
      </c>
      <c r="C777" s="395"/>
      <c r="D777" s="395"/>
      <c r="E777" s="395"/>
      <c r="F777" s="395"/>
      <c r="G777" s="395"/>
      <c r="H777" s="395"/>
      <c r="I777" s="395"/>
      <c r="J777" s="395"/>
      <c r="K777" s="395"/>
      <c r="L777" s="395"/>
      <c r="M777" s="395"/>
      <c r="N777" s="395"/>
      <c r="O777" s="395"/>
      <c r="P777" s="395"/>
      <c r="Q777" s="395"/>
      <c r="R777" s="395"/>
      <c r="S777" s="395"/>
      <c r="T777" s="395"/>
      <c r="U777" s="395"/>
      <c r="V777" s="395"/>
      <c r="W777" s="395"/>
      <c r="X777" s="395"/>
      <c r="Y777" s="395"/>
      <c r="Z777" s="395"/>
      <c r="AA777" s="395"/>
      <c r="AB777" s="395"/>
      <c r="AC777" s="395"/>
      <c r="AD777" s="395"/>
      <c r="AE777" s="395"/>
      <c r="AF777" s="395"/>
      <c r="AG777" s="395"/>
      <c r="AH777" s="395"/>
      <c r="AI777" s="395"/>
      <c r="AJ777" s="395"/>
      <c r="AK777" s="395"/>
      <c r="AL777" s="395"/>
      <c r="AM777" s="395"/>
      <c r="AN777" s="395"/>
      <c r="AO777" s="395"/>
      <c r="AP777" s="395"/>
      <c r="AQ777" s="395"/>
      <c r="AR777" s="395"/>
      <c r="AS777" s="395"/>
    </row>
    <row r="778" spans="2:45" x14ac:dyDescent="0.25">
      <c r="B778" s="394" t="s">
        <v>68</v>
      </c>
      <c r="C778" s="395"/>
      <c r="D778" s="395"/>
      <c r="E778" s="395"/>
      <c r="F778" s="395"/>
      <c r="G778" s="395"/>
      <c r="H778" s="395"/>
      <c r="I778" s="395"/>
      <c r="J778" s="395"/>
      <c r="K778" s="395"/>
      <c r="L778" s="395"/>
      <c r="M778" s="395"/>
      <c r="N778" s="395"/>
      <c r="O778" s="395"/>
      <c r="P778" s="395"/>
      <c r="Q778" s="395"/>
      <c r="R778" s="395"/>
      <c r="S778" s="395"/>
      <c r="T778" s="395"/>
      <c r="U778" s="395"/>
      <c r="V778" s="395"/>
      <c r="W778" s="395"/>
      <c r="X778" s="395"/>
      <c r="Y778" s="395"/>
      <c r="Z778" s="395"/>
      <c r="AA778" s="395"/>
      <c r="AB778" s="395"/>
      <c r="AC778" s="395"/>
      <c r="AD778" s="395"/>
      <c r="AE778" s="395"/>
      <c r="AF778" s="395"/>
      <c r="AG778" s="395"/>
      <c r="AH778" s="395"/>
      <c r="AI778" s="395"/>
      <c r="AJ778" s="395"/>
      <c r="AK778" s="395"/>
      <c r="AL778" s="395"/>
      <c r="AM778" s="395"/>
      <c r="AN778" s="395"/>
      <c r="AO778" s="395"/>
      <c r="AP778" s="395"/>
      <c r="AQ778" s="395"/>
      <c r="AR778" s="395"/>
      <c r="AS778" s="395"/>
    </row>
    <row r="779" spans="2:45" x14ac:dyDescent="0.25">
      <c r="B779" t="s">
        <v>270</v>
      </c>
      <c r="C779" s="395">
        <v>0.419749130531128</v>
      </c>
      <c r="D779" s="395">
        <v>0.38820290541751601</v>
      </c>
      <c r="E779" s="395">
        <v>0.451456774277189</v>
      </c>
      <c r="F779" s="395"/>
      <c r="G779" s="395">
        <v>0.50326017114962895</v>
      </c>
      <c r="H779" s="395">
        <v>0.40363199676605399</v>
      </c>
      <c r="I779" s="395">
        <v>0.389563284760991</v>
      </c>
      <c r="J779" s="395">
        <v>0.48262886720904602</v>
      </c>
      <c r="K779" s="395">
        <v>0.426763919777087</v>
      </c>
      <c r="L779" s="395">
        <v>0.34637506043399202</v>
      </c>
      <c r="M779" s="395"/>
      <c r="N779" s="395">
        <v>0.30564499877614998</v>
      </c>
      <c r="O779" s="395">
        <v>0.44344132720242002</v>
      </c>
      <c r="P779" s="395">
        <v>0.39363665849000701</v>
      </c>
      <c r="Q779" s="395">
        <v>0.53936211360620001</v>
      </c>
      <c r="R779" s="395"/>
      <c r="S779" s="395">
        <v>0.36755806348394598</v>
      </c>
      <c r="T779" s="395">
        <v>0.37035113391963398</v>
      </c>
      <c r="U779" s="395">
        <v>0.32610629621899601</v>
      </c>
      <c r="V779" s="395">
        <v>0.54139377401772704</v>
      </c>
      <c r="W779" s="395">
        <v>0.45578075654958</v>
      </c>
      <c r="X779" s="395">
        <v>0.512320834732098</v>
      </c>
      <c r="Y779" s="395">
        <v>0.39211183633089902</v>
      </c>
      <c r="Z779" s="395">
        <v>0.47633557054160502</v>
      </c>
      <c r="AA779" s="395">
        <v>0.44432834554796402</v>
      </c>
      <c r="AB779" s="395">
        <v>0.340670443153338</v>
      </c>
      <c r="AC779" s="395">
        <v>0.448726395984265</v>
      </c>
      <c r="AD779" s="395">
        <v>0.487439334280728</v>
      </c>
      <c r="AE779" s="395"/>
      <c r="AF779" s="395">
        <v>0.37609365811700302</v>
      </c>
      <c r="AG779" s="395">
        <v>0.40751712427614301</v>
      </c>
      <c r="AH779" s="395">
        <v>0.49494313130912199</v>
      </c>
      <c r="AI779" s="395">
        <v>0.418349685510081</v>
      </c>
      <c r="AJ779" s="395">
        <v>0.41118937799664701</v>
      </c>
      <c r="AK779" s="395">
        <v>0.45898434091150297</v>
      </c>
      <c r="AL779" s="395"/>
      <c r="AM779" s="395">
        <v>0.41721576457689602</v>
      </c>
      <c r="AN779" s="395">
        <v>0.38076721448538298</v>
      </c>
      <c r="AO779" s="395">
        <v>0.556846867759203</v>
      </c>
      <c r="AP779" s="395"/>
      <c r="AQ779" s="395">
        <v>0.38193658472692299</v>
      </c>
      <c r="AR779" s="395">
        <v>0.40710363617356898</v>
      </c>
      <c r="AS779" s="395">
        <v>0.30476512019483398</v>
      </c>
    </row>
    <row r="780" spans="2:45" x14ac:dyDescent="0.25">
      <c r="B780" t="s">
        <v>261</v>
      </c>
      <c r="C780" s="395">
        <v>0.37839945817416698</v>
      </c>
      <c r="D780" s="395">
        <v>0.38718577261449499</v>
      </c>
      <c r="E780" s="395">
        <v>0.368614756128327</v>
      </c>
      <c r="F780" s="395"/>
      <c r="G780" s="395">
        <v>0.27774323067963502</v>
      </c>
      <c r="H780" s="395">
        <v>0.35788896589783298</v>
      </c>
      <c r="I780" s="395">
        <v>0.40644467470442103</v>
      </c>
      <c r="J780" s="395">
        <v>0.34203264446183401</v>
      </c>
      <c r="K780" s="395">
        <v>0.41728731942453001</v>
      </c>
      <c r="L780" s="395">
        <v>0.44295747064532398</v>
      </c>
      <c r="M780" s="395"/>
      <c r="N780" s="395">
        <v>0.46371372292227597</v>
      </c>
      <c r="O780" s="395">
        <v>0.38860261042100303</v>
      </c>
      <c r="P780" s="395">
        <v>0.33226318761649598</v>
      </c>
      <c r="Q780" s="395">
        <v>0.31887306457516501</v>
      </c>
      <c r="R780" s="395"/>
      <c r="S780" s="395">
        <v>0.33966783084278401</v>
      </c>
      <c r="T780" s="395">
        <v>0.45436935180946503</v>
      </c>
      <c r="U780" s="395">
        <v>0.454954038396368</v>
      </c>
      <c r="V780" s="395">
        <v>0.29126845443555399</v>
      </c>
      <c r="W780" s="395">
        <v>0.37357387523698898</v>
      </c>
      <c r="X780" s="395">
        <v>0.280636801247796</v>
      </c>
      <c r="Y780" s="395">
        <v>0.40961451439355401</v>
      </c>
      <c r="Z780" s="395">
        <v>0.27869112634326998</v>
      </c>
      <c r="AA780" s="395">
        <v>0.425065009040551</v>
      </c>
      <c r="AB780" s="395">
        <v>0.42279041987203198</v>
      </c>
      <c r="AC780" s="395">
        <v>0.35637976671948601</v>
      </c>
      <c r="AD780" s="395">
        <v>0.37461244639265001</v>
      </c>
      <c r="AE780" s="395"/>
      <c r="AF780" s="395">
        <v>0.34834798959613</v>
      </c>
      <c r="AG780" s="395">
        <v>0.397458034928588</v>
      </c>
      <c r="AH780" s="395">
        <v>0.33326139201885302</v>
      </c>
      <c r="AI780" s="395">
        <v>0.39799968618507497</v>
      </c>
      <c r="AJ780" s="395">
        <v>0.45352599341722399</v>
      </c>
      <c r="AK780" s="395">
        <v>0.306212228235901</v>
      </c>
      <c r="AL780" s="395"/>
      <c r="AM780" s="395">
        <v>0.39161992793620098</v>
      </c>
      <c r="AN780" s="395">
        <v>0.38422776282423698</v>
      </c>
      <c r="AO780" s="395">
        <v>0.29159117960991598</v>
      </c>
      <c r="AP780" s="395"/>
      <c r="AQ780" s="395">
        <v>0.40030164111458999</v>
      </c>
      <c r="AR780" s="395">
        <v>0.37101137375035897</v>
      </c>
      <c r="AS780" s="395">
        <v>0.34554120334663402</v>
      </c>
    </row>
    <row r="781" spans="2:45" x14ac:dyDescent="0.25">
      <c r="B781" t="s">
        <v>262</v>
      </c>
      <c r="C781" s="395">
        <v>0.12763537361435001</v>
      </c>
      <c r="D781" s="395">
        <v>0.13846473215539401</v>
      </c>
      <c r="E781" s="395">
        <v>0.11648498458357</v>
      </c>
      <c r="F781" s="395"/>
      <c r="G781" s="395">
        <v>0.14566829793577099</v>
      </c>
      <c r="H781" s="395">
        <v>0.136586079020381</v>
      </c>
      <c r="I781" s="395">
        <v>9.8198868867662006E-2</v>
      </c>
      <c r="J781" s="395">
        <v>0.125001456220623</v>
      </c>
      <c r="K781" s="395">
        <v>0.106675172581826</v>
      </c>
      <c r="L781" s="395">
        <v>0.148124430748033</v>
      </c>
      <c r="M781" s="395"/>
      <c r="N781" s="395">
        <v>0.148719984718474</v>
      </c>
      <c r="O781" s="395">
        <v>0.110634210408212</v>
      </c>
      <c r="P781" s="395">
        <v>0.172580144254217</v>
      </c>
      <c r="Q781" s="395">
        <v>8.1086395647703396E-2</v>
      </c>
      <c r="R781" s="395"/>
      <c r="S781" s="395">
        <v>0.20176639999045001</v>
      </c>
      <c r="T781" s="395">
        <v>8.0194995128860802E-2</v>
      </c>
      <c r="U781" s="395">
        <v>0.14426976732595501</v>
      </c>
      <c r="V781" s="395">
        <v>9.1630089186559599E-2</v>
      </c>
      <c r="W781" s="395">
        <v>0.130480617565116</v>
      </c>
      <c r="X781" s="395">
        <v>9.2243222540849296E-2</v>
      </c>
      <c r="Y781" s="395">
        <v>0.121267093926996</v>
      </c>
      <c r="Z781" s="395">
        <v>0.199904042910237</v>
      </c>
      <c r="AA781" s="395">
        <v>9.5934444408425495E-2</v>
      </c>
      <c r="AB781" s="395">
        <v>0.14525937547665899</v>
      </c>
      <c r="AC781" s="395">
        <v>0.150041331083624</v>
      </c>
      <c r="AD781" s="395">
        <v>0.10293867841463999</v>
      </c>
      <c r="AE781" s="395"/>
      <c r="AF781" s="395">
        <v>0.17585595921276601</v>
      </c>
      <c r="AG781" s="395">
        <v>0.138233374820631</v>
      </c>
      <c r="AH781" s="395">
        <v>9.7503966951046503E-2</v>
      </c>
      <c r="AI781" s="395">
        <v>0.118424271508783</v>
      </c>
      <c r="AJ781" s="395">
        <v>8.3223651225027506E-2</v>
      </c>
      <c r="AK781" s="395">
        <v>9.83020619081479E-2</v>
      </c>
      <c r="AL781" s="395"/>
      <c r="AM781" s="395">
        <v>0.10915407328037301</v>
      </c>
      <c r="AN781" s="395">
        <v>0.15625433190423799</v>
      </c>
      <c r="AO781" s="395">
        <v>0.109922024096709</v>
      </c>
      <c r="AP781" s="395"/>
      <c r="AQ781" s="395">
        <v>0.120612455358169</v>
      </c>
      <c r="AR781" s="395">
        <v>0.15307635114130799</v>
      </c>
      <c r="AS781" s="395">
        <v>0.11152902262572401</v>
      </c>
    </row>
    <row r="782" spans="2:45" x14ac:dyDescent="0.25">
      <c r="B782" t="s">
        <v>263</v>
      </c>
      <c r="C782" s="395">
        <v>7.4216037680355298E-2</v>
      </c>
      <c r="D782" s="395">
        <v>8.6146589812594501E-2</v>
      </c>
      <c r="E782" s="395">
        <v>6.3443485010914194E-2</v>
      </c>
      <c r="F782" s="395"/>
      <c r="G782" s="395">
        <v>7.3328300234964394E-2</v>
      </c>
      <c r="H782" s="395">
        <v>0.101892958315733</v>
      </c>
      <c r="I782" s="395">
        <v>0.10579317166692601</v>
      </c>
      <c r="J782" s="395">
        <v>5.0337032108497201E-2</v>
      </c>
      <c r="K782" s="395">
        <v>4.9273588216557397E-2</v>
      </c>
      <c r="L782" s="395">
        <v>6.2543038172649806E-2</v>
      </c>
      <c r="M782" s="395"/>
      <c r="N782" s="395">
        <v>8.1921293583099103E-2</v>
      </c>
      <c r="O782" s="395">
        <v>5.7321851968364798E-2</v>
      </c>
      <c r="P782" s="395">
        <v>0.101520009639281</v>
      </c>
      <c r="Q782" s="395">
        <v>6.0678426170930999E-2</v>
      </c>
      <c r="R782" s="395"/>
      <c r="S782" s="395">
        <v>9.10077056828211E-2</v>
      </c>
      <c r="T782" s="395">
        <v>9.5084519142040205E-2</v>
      </c>
      <c r="U782" s="395">
        <v>7.4669898058680503E-2</v>
      </c>
      <c r="V782" s="395">
        <v>7.5707682360159997E-2</v>
      </c>
      <c r="W782" s="395">
        <v>4.0164750648314901E-2</v>
      </c>
      <c r="X782" s="395">
        <v>0.114799141479257</v>
      </c>
      <c r="Y782" s="395">
        <v>7.7006555348552094E-2</v>
      </c>
      <c r="Z782" s="395">
        <v>4.5069260204888197E-2</v>
      </c>
      <c r="AA782" s="395">
        <v>3.4672201003060302E-2</v>
      </c>
      <c r="AB782" s="395">
        <v>9.1279761497971595E-2</v>
      </c>
      <c r="AC782" s="395">
        <v>4.4852506212625702E-2</v>
      </c>
      <c r="AD782" s="395">
        <v>3.5009540911982599E-2</v>
      </c>
      <c r="AE782" s="395"/>
      <c r="AF782" s="395">
        <v>9.9702393074100698E-2</v>
      </c>
      <c r="AG782" s="395">
        <v>5.6791465974637599E-2</v>
      </c>
      <c r="AH782" s="395">
        <v>7.4291509720978394E-2</v>
      </c>
      <c r="AI782" s="395">
        <v>6.5226356796060994E-2</v>
      </c>
      <c r="AJ782" s="395">
        <v>5.2060977361101601E-2</v>
      </c>
      <c r="AK782" s="395">
        <v>0.136501368944448</v>
      </c>
      <c r="AL782" s="395"/>
      <c r="AM782" s="395">
        <v>8.2010234206531099E-2</v>
      </c>
      <c r="AN782" s="395">
        <v>7.8750690786142802E-2</v>
      </c>
      <c r="AO782" s="395">
        <v>4.1639928534171901E-2</v>
      </c>
      <c r="AP782" s="395"/>
      <c r="AQ782" s="395">
        <v>9.7149318800317394E-2</v>
      </c>
      <c r="AR782" s="395">
        <v>6.8808638934764202E-2</v>
      </c>
      <c r="AS782" s="395">
        <v>0.23816465383280799</v>
      </c>
    </row>
    <row r="783" spans="2:45" x14ac:dyDescent="0.25">
      <c r="B783" t="s">
        <v>265</v>
      </c>
      <c r="C783" s="395">
        <v>0</v>
      </c>
      <c r="D783" s="395">
        <v>0</v>
      </c>
      <c r="E783" s="395">
        <v>0</v>
      </c>
      <c r="F783" s="395"/>
      <c r="G783" s="395">
        <v>0</v>
      </c>
      <c r="H783" s="395">
        <v>0</v>
      </c>
      <c r="I783" s="395">
        <v>0</v>
      </c>
      <c r="J783" s="395">
        <v>0</v>
      </c>
      <c r="K783" s="395">
        <v>0</v>
      </c>
      <c r="L783" s="395">
        <v>0</v>
      </c>
      <c r="M783" s="395"/>
      <c r="N783" s="395">
        <v>0</v>
      </c>
      <c r="O783" s="395">
        <v>0</v>
      </c>
      <c r="P783" s="395">
        <v>0</v>
      </c>
      <c r="Q783" s="395">
        <v>0</v>
      </c>
      <c r="R783" s="395"/>
      <c r="S783" s="395">
        <v>0</v>
      </c>
      <c r="T783" s="395">
        <v>0</v>
      </c>
      <c r="U783" s="395">
        <v>0</v>
      </c>
      <c r="V783" s="395">
        <v>0</v>
      </c>
      <c r="W783" s="395">
        <v>0</v>
      </c>
      <c r="X783" s="395">
        <v>0</v>
      </c>
      <c r="Y783" s="395">
        <v>0</v>
      </c>
      <c r="Z783" s="395">
        <v>0</v>
      </c>
      <c r="AA783" s="395">
        <v>0</v>
      </c>
      <c r="AB783" s="395">
        <v>0</v>
      </c>
      <c r="AC783" s="395">
        <v>0</v>
      </c>
      <c r="AD783" s="395">
        <v>0</v>
      </c>
      <c r="AE783" s="395"/>
      <c r="AF783" s="395">
        <v>0</v>
      </c>
      <c r="AG783" s="395">
        <v>0</v>
      </c>
      <c r="AH783" s="395">
        <v>0</v>
      </c>
      <c r="AI783" s="395">
        <v>0</v>
      </c>
      <c r="AJ783" s="395">
        <v>0</v>
      </c>
      <c r="AK783" s="395">
        <v>0</v>
      </c>
      <c r="AL783" s="395"/>
      <c r="AM783" s="395">
        <v>0</v>
      </c>
      <c r="AN783" s="395">
        <v>0</v>
      </c>
      <c r="AO783" s="395">
        <v>0</v>
      </c>
      <c r="AP783" s="395"/>
      <c r="AQ783" s="395">
        <v>0</v>
      </c>
      <c r="AR783" s="395">
        <v>0</v>
      </c>
      <c r="AS783" s="395">
        <v>0</v>
      </c>
    </row>
    <row r="784" spans="2:45" x14ac:dyDescent="0.25">
      <c r="B784" t="s">
        <v>266</v>
      </c>
      <c r="C784" s="396">
        <v>0.85631831844393203</v>
      </c>
      <c r="D784" s="396">
        <v>0.92255500636306798</v>
      </c>
      <c r="E784" s="396">
        <v>0.79191518032820896</v>
      </c>
      <c r="F784" s="396"/>
      <c r="G784" s="396">
        <v>0.78906472725607302</v>
      </c>
      <c r="H784" s="396">
        <v>0.93673999888578996</v>
      </c>
      <c r="I784" s="396">
        <v>0.920221927440523</v>
      </c>
      <c r="J784" s="396">
        <v>0.743046653228571</v>
      </c>
      <c r="K784" s="396">
        <v>0.77845842923785202</v>
      </c>
      <c r="L784" s="396">
        <v>0.92683544665934403</v>
      </c>
      <c r="M784" s="396"/>
      <c r="N784" s="396">
        <v>1.00691757310853</v>
      </c>
      <c r="O784" s="396">
        <v>0.78183658714252202</v>
      </c>
      <c r="P784" s="396">
        <v>0.98198350504276899</v>
      </c>
      <c r="Q784" s="396">
        <v>0.66308113438336702</v>
      </c>
      <c r="R784" s="396"/>
      <c r="S784" s="396">
        <v>1.0162237478721401</v>
      </c>
      <c r="T784" s="396">
        <v>0.90001289949330698</v>
      </c>
      <c r="U784" s="396">
        <v>0.96750326722432201</v>
      </c>
      <c r="V784" s="396">
        <v>0.701651679889151</v>
      </c>
      <c r="W784" s="396">
        <v>0.755029362312166</v>
      </c>
      <c r="X784" s="396">
        <v>0.80952067076726397</v>
      </c>
      <c r="Y784" s="396">
        <v>0.883168368293198</v>
      </c>
      <c r="Z784" s="396">
        <v>0.81370699277840797</v>
      </c>
      <c r="AA784" s="396">
        <v>0.72095050086657997</v>
      </c>
      <c r="AB784" s="396">
        <v>0.98714845531926299</v>
      </c>
      <c r="AC784" s="396">
        <v>0.79101994752460802</v>
      </c>
      <c r="AD784" s="396">
        <v>0.68551842595787504</v>
      </c>
      <c r="AE784" s="396"/>
      <c r="AF784" s="396">
        <v>0.99916708724396497</v>
      </c>
      <c r="AG784" s="396">
        <v>0.84429918249376401</v>
      </c>
      <c r="AH784" s="396">
        <v>0.75114385508388104</v>
      </c>
      <c r="AI784" s="396">
        <v>0.83052729959082405</v>
      </c>
      <c r="AJ784" s="396">
        <v>0.77615622795058303</v>
      </c>
      <c r="AK784" s="396">
        <v>0.91232045888554103</v>
      </c>
      <c r="AL784" s="396"/>
      <c r="AM784" s="396">
        <v>0.85595877711653601</v>
      </c>
      <c r="AN784" s="396">
        <v>0.932988498991139</v>
      </c>
      <c r="AO784" s="396">
        <v>0.63635501340584999</v>
      </c>
      <c r="AP784" s="396"/>
      <c r="AQ784" s="396">
        <v>0.93297450823188299</v>
      </c>
      <c r="AR784" s="396">
        <v>0.88358999283726702</v>
      </c>
      <c r="AS784" s="396">
        <v>1.28309321009651</v>
      </c>
    </row>
    <row r="785" spans="2:45" x14ac:dyDescent="0.25">
      <c r="B785" t="s">
        <v>267</v>
      </c>
      <c r="C785" s="396">
        <v>0.82442455218962196</v>
      </c>
      <c r="D785" s="396">
        <v>0.86701135349539304</v>
      </c>
      <c r="E785" s="396">
        <v>0.77996088372404704</v>
      </c>
      <c r="F785" s="396"/>
      <c r="G785" s="396">
        <v>0.90420659930416003</v>
      </c>
      <c r="H785" s="396">
        <v>0.94927522131600395</v>
      </c>
      <c r="I785" s="396">
        <v>0.90992278641395696</v>
      </c>
      <c r="J785" s="396">
        <v>0.74734960358535696</v>
      </c>
      <c r="K785" s="396">
        <v>0.686320297489736</v>
      </c>
      <c r="L785" s="396">
        <v>0.74283915673092904</v>
      </c>
      <c r="M785" s="396"/>
      <c r="N785" s="396">
        <v>0.78490937677514205</v>
      </c>
      <c r="O785" s="396">
        <v>0.73860847259213103</v>
      </c>
      <c r="P785" s="396">
        <v>0.97641047665012304</v>
      </c>
      <c r="Q785" s="396">
        <v>0.75264648349694396</v>
      </c>
      <c r="R785" s="396"/>
      <c r="S785" s="396">
        <v>0.93975701961216596</v>
      </c>
      <c r="T785" s="396">
        <v>0.82701280613510597</v>
      </c>
      <c r="U785" s="396">
        <v>0.77772113229223205</v>
      </c>
      <c r="V785" s="396">
        <v>0.85635796098737704</v>
      </c>
      <c r="W785" s="396">
        <v>0.696722759998468</v>
      </c>
      <c r="X785" s="396">
        <v>1.0390229477444</v>
      </c>
      <c r="Y785" s="396">
        <v>0.81798027492134695</v>
      </c>
      <c r="Z785" s="396">
        <v>0.84235685897502399</v>
      </c>
      <c r="AA785" s="396">
        <v>0.60659749367176297</v>
      </c>
      <c r="AB785" s="396">
        <v>0.86101327030716901</v>
      </c>
      <c r="AC785" s="396">
        <v>0.74919519137749102</v>
      </c>
      <c r="AD785" s="396">
        <v>0.65256809979566399</v>
      </c>
      <c r="AE785" s="396"/>
      <c r="AF785" s="396">
        <v>0.95541907674468196</v>
      </c>
      <c r="AG785" s="396">
        <v>0.75127317959829398</v>
      </c>
      <c r="AH785" s="396">
        <v>0.83327621409428299</v>
      </c>
      <c r="AI785" s="396">
        <v>0.77304859221072098</v>
      </c>
      <c r="AJ785" s="396">
        <v>0.658537609925548</v>
      </c>
      <c r="AK785" s="396">
        <v>1.11327521177494</v>
      </c>
      <c r="AL785" s="396"/>
      <c r="AM785" s="396">
        <v>0.83565254972153902</v>
      </c>
      <c r="AN785" s="396">
        <v>0.84953739419644003</v>
      </c>
      <c r="AO785" s="396">
        <v>0.707464483624063</v>
      </c>
      <c r="AP785" s="396"/>
      <c r="AQ785" s="396">
        <v>0.88947763727062101</v>
      </c>
      <c r="AR785" s="396">
        <v>0.82434622384004097</v>
      </c>
      <c r="AS785" s="396">
        <v>1.32563416376473</v>
      </c>
    </row>
    <row r="786" spans="2:45" x14ac:dyDescent="0.25">
      <c r="C786" s="395"/>
      <c r="D786" s="395"/>
      <c r="E786" s="395"/>
      <c r="F786" s="395"/>
      <c r="G786" s="395"/>
      <c r="H786" s="395"/>
      <c r="I786" s="395"/>
      <c r="J786" s="395"/>
      <c r="K786" s="395"/>
      <c r="L786" s="395"/>
      <c r="M786" s="395"/>
      <c r="N786" s="395"/>
      <c r="O786" s="395"/>
      <c r="P786" s="395"/>
      <c r="Q786" s="395"/>
      <c r="R786" s="395"/>
      <c r="S786" s="395"/>
      <c r="T786" s="395"/>
      <c r="U786" s="395"/>
      <c r="V786" s="395"/>
      <c r="W786" s="395"/>
      <c r="X786" s="395"/>
      <c r="Y786" s="395"/>
      <c r="Z786" s="395"/>
      <c r="AA786" s="395"/>
      <c r="AB786" s="395"/>
      <c r="AC786" s="395"/>
      <c r="AD786" s="395"/>
      <c r="AE786" s="395"/>
      <c r="AF786" s="395"/>
      <c r="AG786" s="395"/>
      <c r="AH786" s="395"/>
      <c r="AI786" s="395"/>
      <c r="AJ786" s="395"/>
      <c r="AK786" s="395"/>
      <c r="AL786" s="395"/>
      <c r="AM786" s="395"/>
      <c r="AN786" s="395"/>
      <c r="AO786" s="395"/>
      <c r="AP786" s="395"/>
      <c r="AQ786" s="395"/>
      <c r="AR786" s="395"/>
      <c r="AS786" s="395"/>
    </row>
    <row r="787" spans="2:45" x14ac:dyDescent="0.25">
      <c r="B787" s="2" t="s">
        <v>430</v>
      </c>
      <c r="C787" s="395"/>
      <c r="D787" s="395"/>
      <c r="E787" s="395"/>
      <c r="F787" s="395"/>
      <c r="G787" s="395"/>
      <c r="H787" s="395"/>
      <c r="I787" s="395"/>
      <c r="J787" s="395"/>
      <c r="K787" s="395"/>
      <c r="L787" s="395"/>
      <c r="M787" s="395"/>
      <c r="N787" s="395"/>
      <c r="O787" s="395"/>
      <c r="P787" s="395"/>
      <c r="Q787" s="395"/>
      <c r="R787" s="395"/>
      <c r="S787" s="395"/>
      <c r="T787" s="395"/>
      <c r="U787" s="395"/>
      <c r="V787" s="395"/>
      <c r="W787" s="395"/>
      <c r="X787" s="395"/>
      <c r="Y787" s="395"/>
      <c r="Z787" s="395"/>
      <c r="AA787" s="395"/>
      <c r="AB787" s="395"/>
      <c r="AC787" s="395"/>
      <c r="AD787" s="395"/>
      <c r="AE787" s="395"/>
      <c r="AF787" s="395"/>
      <c r="AG787" s="395"/>
      <c r="AH787" s="395"/>
      <c r="AI787" s="395"/>
      <c r="AJ787" s="395"/>
      <c r="AK787" s="395"/>
      <c r="AL787" s="395"/>
      <c r="AM787" s="395"/>
      <c r="AN787" s="395"/>
      <c r="AO787" s="395"/>
      <c r="AP787" s="395"/>
      <c r="AQ787" s="395"/>
      <c r="AR787" s="395"/>
      <c r="AS787" s="395"/>
    </row>
    <row r="788" spans="2:45" x14ac:dyDescent="0.25">
      <c r="B788" s="394" t="s">
        <v>68</v>
      </c>
      <c r="C788" s="395"/>
      <c r="D788" s="395"/>
      <c r="E788" s="395"/>
      <c r="F788" s="395"/>
      <c r="G788" s="395"/>
      <c r="H788" s="395"/>
      <c r="I788" s="395"/>
      <c r="J788" s="395"/>
      <c r="K788" s="395"/>
      <c r="L788" s="395"/>
      <c r="M788" s="395"/>
      <c r="N788" s="395"/>
      <c r="O788" s="395"/>
      <c r="P788" s="395"/>
      <c r="Q788" s="395"/>
      <c r="R788" s="395"/>
      <c r="S788" s="395"/>
      <c r="T788" s="395"/>
      <c r="U788" s="395"/>
      <c r="V788" s="395"/>
      <c r="W788" s="395"/>
      <c r="X788" s="395"/>
      <c r="Y788" s="395"/>
      <c r="Z788" s="395"/>
      <c r="AA788" s="395"/>
      <c r="AB788" s="395"/>
      <c r="AC788" s="395"/>
      <c r="AD788" s="395"/>
      <c r="AE788" s="395"/>
      <c r="AF788" s="395"/>
      <c r="AG788" s="395"/>
      <c r="AH788" s="395"/>
      <c r="AI788" s="395"/>
      <c r="AJ788" s="395"/>
      <c r="AK788" s="395"/>
      <c r="AL788" s="395"/>
      <c r="AM788" s="395"/>
      <c r="AN788" s="395"/>
      <c r="AO788" s="395"/>
      <c r="AP788" s="395"/>
      <c r="AQ788" s="395"/>
      <c r="AR788" s="395"/>
      <c r="AS788" s="395"/>
    </row>
    <row r="789" spans="2:45" x14ac:dyDescent="0.25">
      <c r="B789" t="s">
        <v>270</v>
      </c>
      <c r="C789" s="395">
        <v>7.4039097808722101E-2</v>
      </c>
      <c r="D789" s="395">
        <v>7.6199226373772494E-2</v>
      </c>
      <c r="E789" s="395">
        <v>7.2805012484693093E-2</v>
      </c>
      <c r="F789" s="395"/>
      <c r="G789" s="395">
        <v>8.0810593320978202E-2</v>
      </c>
      <c r="H789" s="395">
        <v>0.122194813002401</v>
      </c>
      <c r="I789" s="395">
        <v>8.5771951783130504E-2</v>
      </c>
      <c r="J789" s="395">
        <v>5.3859616190385803E-2</v>
      </c>
      <c r="K789" s="395">
        <v>6.4393639074654202E-2</v>
      </c>
      <c r="L789" s="395">
        <v>4.3261412277675403E-2</v>
      </c>
      <c r="M789" s="395"/>
      <c r="N789" s="395">
        <v>5.9172292785758702E-2</v>
      </c>
      <c r="O789" s="395">
        <v>4.4624774599728502E-2</v>
      </c>
      <c r="P789" s="395">
        <v>7.9118179733628696E-2</v>
      </c>
      <c r="Q789" s="395">
        <v>0.117228419554913</v>
      </c>
      <c r="R789" s="395"/>
      <c r="S789" s="395">
        <v>9.2194346071327093E-2</v>
      </c>
      <c r="T789" s="395">
        <v>5.9472365941599402E-2</v>
      </c>
      <c r="U789" s="395">
        <v>9.6782020236443306E-2</v>
      </c>
      <c r="V789" s="395">
        <v>2.1880482120763101E-2</v>
      </c>
      <c r="W789" s="395">
        <v>7.6453138128968604E-2</v>
      </c>
      <c r="X789" s="395">
        <v>9.2920598270087404E-2</v>
      </c>
      <c r="Y789" s="395">
        <v>6.2785050775274007E-2</v>
      </c>
      <c r="Z789" s="395">
        <v>7.5139973069251395E-2</v>
      </c>
      <c r="AA789" s="395">
        <v>5.2743450264616E-2</v>
      </c>
      <c r="AB789" s="395">
        <v>0.148112684372988</v>
      </c>
      <c r="AC789" s="395">
        <v>4.3208365226957299E-2</v>
      </c>
      <c r="AD789" s="395">
        <v>3.7955031780844098E-2</v>
      </c>
      <c r="AE789" s="395"/>
      <c r="AF789" s="395">
        <v>9.2689853850532897E-2</v>
      </c>
      <c r="AG789" s="395">
        <v>9.0239989176132504E-2</v>
      </c>
      <c r="AH789" s="395">
        <v>6.7003390901833895E-2</v>
      </c>
      <c r="AI789" s="395">
        <v>6.7683136842371802E-2</v>
      </c>
      <c r="AJ789" s="395">
        <v>9.4228877268841896E-3</v>
      </c>
      <c r="AK789" s="395">
        <v>8.7009307013309306E-2</v>
      </c>
      <c r="AL789" s="395"/>
      <c r="AM789" s="395">
        <v>7.2838357704773996E-2</v>
      </c>
      <c r="AN789" s="395">
        <v>7.0254733867462296E-2</v>
      </c>
      <c r="AO789" s="395">
        <v>6.4441522597507905E-2</v>
      </c>
      <c r="AP789" s="395"/>
      <c r="AQ789" s="395">
        <v>6.2226098685500601E-2</v>
      </c>
      <c r="AR789" s="395">
        <v>8.1099221241919997E-2</v>
      </c>
      <c r="AS789" s="395">
        <v>9.3857195096193294E-2</v>
      </c>
    </row>
    <row r="790" spans="2:45" x14ac:dyDescent="0.25">
      <c r="B790" t="s">
        <v>261</v>
      </c>
      <c r="C790" s="395">
        <v>0.149528859150489</v>
      </c>
      <c r="D790" s="395">
        <v>0.15923778506298</v>
      </c>
      <c r="E790" s="395">
        <v>0.13973134766228501</v>
      </c>
      <c r="F790" s="395"/>
      <c r="G790" s="395">
        <v>0.13873145486337601</v>
      </c>
      <c r="H790" s="395">
        <v>0.170298004007437</v>
      </c>
      <c r="I790" s="395">
        <v>0.18122541495029201</v>
      </c>
      <c r="J790" s="395">
        <v>0.15674487885879401</v>
      </c>
      <c r="K790" s="395">
        <v>9.9508728553414805E-2</v>
      </c>
      <c r="L790" s="395">
        <v>0.14172800044539599</v>
      </c>
      <c r="M790" s="395"/>
      <c r="N790" s="395">
        <v>0.1190202018879</v>
      </c>
      <c r="O790" s="395">
        <v>0.13889324262491201</v>
      </c>
      <c r="P790" s="395">
        <v>0.207517793890651</v>
      </c>
      <c r="Q790" s="395">
        <v>0.14080059099319001</v>
      </c>
      <c r="R790" s="395"/>
      <c r="S790" s="395">
        <v>0.16459531581793799</v>
      </c>
      <c r="T790" s="395">
        <v>0.108871128464371</v>
      </c>
      <c r="U790" s="395">
        <v>0.160229172148771</v>
      </c>
      <c r="V790" s="395">
        <v>0.14823156380852501</v>
      </c>
      <c r="W790" s="395">
        <v>0.212649730792693</v>
      </c>
      <c r="X790" s="395">
        <v>0.220456736418296</v>
      </c>
      <c r="Y790" s="395">
        <v>0.11100954193785</v>
      </c>
      <c r="Z790" s="395">
        <v>0.17147522816827401</v>
      </c>
      <c r="AA790" s="395">
        <v>0.150364280820415</v>
      </c>
      <c r="AB790" s="395">
        <v>0.117819647461449</v>
      </c>
      <c r="AC790" s="395">
        <v>0.13059267719649501</v>
      </c>
      <c r="AD790" s="395">
        <v>6.8853348454933405E-2</v>
      </c>
      <c r="AE790" s="395"/>
      <c r="AF790" s="395">
        <v>0.119944201767839</v>
      </c>
      <c r="AG790" s="395">
        <v>0.146485353354883</v>
      </c>
      <c r="AH790" s="395">
        <v>0.18183721385509799</v>
      </c>
      <c r="AI790" s="395">
        <v>0.172996297884383</v>
      </c>
      <c r="AJ790" s="395">
        <v>0.131025700667974</v>
      </c>
      <c r="AK790" s="395">
        <v>0.14522049178277399</v>
      </c>
      <c r="AL790" s="395"/>
      <c r="AM790" s="395">
        <v>0.159596255280607</v>
      </c>
      <c r="AN790" s="395">
        <v>0.14551876271959199</v>
      </c>
      <c r="AO790" s="395">
        <v>0.13279028035399201</v>
      </c>
      <c r="AP790" s="395"/>
      <c r="AQ790" s="395">
        <v>0.18307537146729799</v>
      </c>
      <c r="AR790" s="395">
        <v>0.148133770637425</v>
      </c>
      <c r="AS790" s="395">
        <v>0.13779682929673401</v>
      </c>
    </row>
    <row r="791" spans="2:45" x14ac:dyDescent="0.25">
      <c r="B791" t="s">
        <v>262</v>
      </c>
      <c r="C791" s="395">
        <v>0.46202808144684099</v>
      </c>
      <c r="D791" s="395">
        <v>0.45774065103288297</v>
      </c>
      <c r="E791" s="395">
        <v>0.46773738426231598</v>
      </c>
      <c r="F791" s="395"/>
      <c r="G791" s="395">
        <v>0.36907039569723998</v>
      </c>
      <c r="H791" s="395">
        <v>0.38633671715726497</v>
      </c>
      <c r="I791" s="395">
        <v>0.45439302479839799</v>
      </c>
      <c r="J791" s="395">
        <v>0.53337411843951599</v>
      </c>
      <c r="K791" s="395">
        <v>0.52324069031208997</v>
      </c>
      <c r="L791" s="395">
        <v>0.49382834734350101</v>
      </c>
      <c r="M791" s="395"/>
      <c r="N791" s="395">
        <v>0.42510465448555101</v>
      </c>
      <c r="O791" s="395">
        <v>0.49331106836914002</v>
      </c>
      <c r="P791" s="395">
        <v>0.47060914056126302</v>
      </c>
      <c r="Q791" s="395">
        <v>0.45736661076621399</v>
      </c>
      <c r="R791" s="395"/>
      <c r="S791" s="395">
        <v>0.42481864375728901</v>
      </c>
      <c r="T791" s="395">
        <v>0.51615906978848902</v>
      </c>
      <c r="U791" s="395">
        <v>0.393833800077799</v>
      </c>
      <c r="V791" s="395">
        <v>0.50230462811961096</v>
      </c>
      <c r="W791" s="395">
        <v>0.37240709796208099</v>
      </c>
      <c r="X791" s="395">
        <v>0.37337365658563698</v>
      </c>
      <c r="Y791" s="395">
        <v>0.50906566192481695</v>
      </c>
      <c r="Z791" s="395">
        <v>0.57775456767729405</v>
      </c>
      <c r="AA791" s="395">
        <v>0.484556861382059</v>
      </c>
      <c r="AB791" s="395">
        <v>0.39779608153843898</v>
      </c>
      <c r="AC791" s="395">
        <v>0.56729017826675798</v>
      </c>
      <c r="AD791" s="395">
        <v>0.56620903144202195</v>
      </c>
      <c r="AE791" s="395"/>
      <c r="AF791" s="395">
        <v>0.42553263832848198</v>
      </c>
      <c r="AG791" s="395">
        <v>0.45790856155521398</v>
      </c>
      <c r="AH791" s="395">
        <v>0.46094054690431702</v>
      </c>
      <c r="AI791" s="395">
        <v>0.484650355315903</v>
      </c>
      <c r="AJ791" s="395">
        <v>0.48042060519500202</v>
      </c>
      <c r="AK791" s="395">
        <v>0.50243583068517605</v>
      </c>
      <c r="AL791" s="395"/>
      <c r="AM791" s="395">
        <v>0.51793695583374399</v>
      </c>
      <c r="AN791" s="395">
        <v>0.403457106268309</v>
      </c>
      <c r="AO791" s="395">
        <v>0.51247907359373601</v>
      </c>
      <c r="AP791" s="395"/>
      <c r="AQ791" s="395">
        <v>0.49173167813752899</v>
      </c>
      <c r="AR791" s="395">
        <v>0.40643322444689001</v>
      </c>
      <c r="AS791" s="395">
        <v>0.47500826094711301</v>
      </c>
    </row>
    <row r="792" spans="2:45" x14ac:dyDescent="0.25">
      <c r="B792" t="s">
        <v>263</v>
      </c>
      <c r="C792" s="395">
        <v>0.31440396159394801</v>
      </c>
      <c r="D792" s="395">
        <v>0.30682233753036497</v>
      </c>
      <c r="E792" s="395">
        <v>0.319726255590706</v>
      </c>
      <c r="F792" s="395"/>
      <c r="G792" s="395">
        <v>0.41138755611840599</v>
      </c>
      <c r="H792" s="395">
        <v>0.32117046583289699</v>
      </c>
      <c r="I792" s="395">
        <v>0.278609608468179</v>
      </c>
      <c r="J792" s="395">
        <v>0.25602138651130402</v>
      </c>
      <c r="K792" s="395">
        <v>0.31285694205984099</v>
      </c>
      <c r="L792" s="395">
        <v>0.32118223993342698</v>
      </c>
      <c r="M792" s="395"/>
      <c r="N792" s="395">
        <v>0.39670285084079099</v>
      </c>
      <c r="O792" s="395">
        <v>0.32317091440621998</v>
      </c>
      <c r="P792" s="395">
        <v>0.24275488581445601</v>
      </c>
      <c r="Q792" s="395">
        <v>0.284604378685684</v>
      </c>
      <c r="R792" s="395"/>
      <c r="S792" s="395">
        <v>0.318391694353446</v>
      </c>
      <c r="T792" s="395">
        <v>0.31549743580554102</v>
      </c>
      <c r="U792" s="395">
        <v>0.34915500753698703</v>
      </c>
      <c r="V792" s="395">
        <v>0.32758332595110101</v>
      </c>
      <c r="W792" s="395">
        <v>0.33849003311625803</v>
      </c>
      <c r="X792" s="395">
        <v>0.31324900872597899</v>
      </c>
      <c r="Y792" s="395">
        <v>0.31713974536205902</v>
      </c>
      <c r="Z792" s="395">
        <v>0.175630231085181</v>
      </c>
      <c r="AA792" s="395">
        <v>0.31233540753291</v>
      </c>
      <c r="AB792" s="395">
        <v>0.33627158662712298</v>
      </c>
      <c r="AC792" s="395">
        <v>0.25890877930979</v>
      </c>
      <c r="AD792" s="395">
        <v>0.32698258832220001</v>
      </c>
      <c r="AE792" s="395"/>
      <c r="AF792" s="395">
        <v>0.36183330605314601</v>
      </c>
      <c r="AG792" s="395">
        <v>0.30536609591377101</v>
      </c>
      <c r="AH792" s="395">
        <v>0.290218848338752</v>
      </c>
      <c r="AI792" s="395">
        <v>0.27467020995734198</v>
      </c>
      <c r="AJ792" s="395">
        <v>0.37913080641014102</v>
      </c>
      <c r="AK792" s="395">
        <v>0.26533437051874098</v>
      </c>
      <c r="AL792" s="395"/>
      <c r="AM792" s="395">
        <v>0.24962843118087599</v>
      </c>
      <c r="AN792" s="395">
        <v>0.38076939714463698</v>
      </c>
      <c r="AO792" s="395">
        <v>0.29028912345476299</v>
      </c>
      <c r="AP792" s="395"/>
      <c r="AQ792" s="395">
        <v>0.26296685170967299</v>
      </c>
      <c r="AR792" s="395">
        <v>0.36433378367376501</v>
      </c>
      <c r="AS792" s="395">
        <v>0.293337714659959</v>
      </c>
    </row>
    <row r="793" spans="2:45" x14ac:dyDescent="0.25">
      <c r="B793" t="s">
        <v>265</v>
      </c>
      <c r="C793" s="395">
        <v>0</v>
      </c>
      <c r="D793" s="395">
        <v>0</v>
      </c>
      <c r="E793" s="395">
        <v>0</v>
      </c>
      <c r="F793" s="395"/>
      <c r="G793" s="395">
        <v>0</v>
      </c>
      <c r="H793" s="395">
        <v>0</v>
      </c>
      <c r="I793" s="395">
        <v>0</v>
      </c>
      <c r="J793" s="395">
        <v>0</v>
      </c>
      <c r="K793" s="395">
        <v>0</v>
      </c>
      <c r="L793" s="395">
        <v>0</v>
      </c>
      <c r="M793" s="395"/>
      <c r="N793" s="395">
        <v>0</v>
      </c>
      <c r="O793" s="395">
        <v>0</v>
      </c>
      <c r="P793" s="395">
        <v>0</v>
      </c>
      <c r="Q793" s="395">
        <v>0</v>
      </c>
      <c r="R793" s="395"/>
      <c r="S793" s="395">
        <v>0</v>
      </c>
      <c r="T793" s="395">
        <v>0</v>
      </c>
      <c r="U793" s="395">
        <v>0</v>
      </c>
      <c r="V793" s="395">
        <v>0</v>
      </c>
      <c r="W793" s="395">
        <v>0</v>
      </c>
      <c r="X793" s="395">
        <v>0</v>
      </c>
      <c r="Y793" s="395">
        <v>0</v>
      </c>
      <c r="Z793" s="395">
        <v>0</v>
      </c>
      <c r="AA793" s="395">
        <v>0</v>
      </c>
      <c r="AB793" s="395">
        <v>0</v>
      </c>
      <c r="AC793" s="395">
        <v>0</v>
      </c>
      <c r="AD793" s="395">
        <v>0</v>
      </c>
      <c r="AE793" s="395"/>
      <c r="AF793" s="395">
        <v>0</v>
      </c>
      <c r="AG793" s="395">
        <v>0</v>
      </c>
      <c r="AH793" s="395">
        <v>0</v>
      </c>
      <c r="AI793" s="395">
        <v>0</v>
      </c>
      <c r="AJ793" s="395">
        <v>0</v>
      </c>
      <c r="AK793" s="395">
        <v>0</v>
      </c>
      <c r="AL793" s="395"/>
      <c r="AM793" s="395">
        <v>0</v>
      </c>
      <c r="AN793" s="395">
        <v>0</v>
      </c>
      <c r="AO793" s="395">
        <v>0</v>
      </c>
      <c r="AP793" s="395"/>
      <c r="AQ793" s="395">
        <v>0</v>
      </c>
      <c r="AR793" s="395">
        <v>0</v>
      </c>
      <c r="AS793" s="395">
        <v>0</v>
      </c>
    </row>
    <row r="794" spans="2:45" x14ac:dyDescent="0.25">
      <c r="B794" t="s">
        <v>266</v>
      </c>
      <c r="C794" s="396">
        <v>2.0167969068260101</v>
      </c>
      <c r="D794" s="396">
        <v>1.9951860997198401</v>
      </c>
      <c r="E794" s="396">
        <v>2.0343848829590301</v>
      </c>
      <c r="F794" s="396"/>
      <c r="G794" s="396">
        <v>2.1110349146130698</v>
      </c>
      <c r="H794" s="396">
        <v>1.90648283582066</v>
      </c>
      <c r="I794" s="396">
        <v>1.92584028995163</v>
      </c>
      <c r="J794" s="396">
        <v>1.9915572752717401</v>
      </c>
      <c r="K794" s="396">
        <v>2.0845609353571199</v>
      </c>
      <c r="L794" s="396">
        <v>2.0929314149326799</v>
      </c>
      <c r="M794" s="396"/>
      <c r="N794" s="396">
        <v>2.1593380633813699</v>
      </c>
      <c r="O794" s="396">
        <v>2.0950281225818501</v>
      </c>
      <c r="P794" s="396">
        <v>1.8770007324565501</v>
      </c>
      <c r="Q794" s="396">
        <v>1.90934694858267</v>
      </c>
      <c r="R794" s="396"/>
      <c r="S794" s="396">
        <v>1.96940768639285</v>
      </c>
      <c r="T794" s="396">
        <v>2.0876815754579701</v>
      </c>
      <c r="U794" s="396">
        <v>1.9953617949153299</v>
      </c>
      <c r="V794" s="396">
        <v>2.1355907979010502</v>
      </c>
      <c r="W794" s="396">
        <v>1.9729340260656301</v>
      </c>
      <c r="X794" s="396">
        <v>1.9069510757675101</v>
      </c>
      <c r="Y794" s="396">
        <v>2.0805601018736599</v>
      </c>
      <c r="Z794" s="396">
        <v>1.8538750567783999</v>
      </c>
      <c r="AA794" s="396">
        <v>2.0564842261832599</v>
      </c>
      <c r="AB794" s="396">
        <v>1.9222265704196999</v>
      </c>
      <c r="AC794" s="396">
        <v>2.0418993716593801</v>
      </c>
      <c r="AD794" s="396">
        <v>2.1822191763055798</v>
      </c>
      <c r="AE794" s="396"/>
      <c r="AF794" s="396">
        <v>2.0565093965842398</v>
      </c>
      <c r="AG794" s="396">
        <v>1.9784007642066199</v>
      </c>
      <c r="AH794" s="396">
        <v>1.97437485267998</v>
      </c>
      <c r="AI794" s="396">
        <v>1.9663076383882201</v>
      </c>
      <c r="AJ794" s="396">
        <v>2.2292593302884001</v>
      </c>
      <c r="AK794" s="396">
        <v>1.9460952647093499</v>
      </c>
      <c r="AL794" s="396"/>
      <c r="AM794" s="396">
        <v>1.9443554604907201</v>
      </c>
      <c r="AN794" s="396">
        <v>2.0947411666901199</v>
      </c>
      <c r="AO794" s="396">
        <v>2.02861579790576</v>
      </c>
      <c r="AP794" s="396"/>
      <c r="AQ794" s="396">
        <v>1.95543928287137</v>
      </c>
      <c r="AR794" s="396">
        <v>2.0540015705524999</v>
      </c>
      <c r="AS794" s="396">
        <v>1.96782649517084</v>
      </c>
    </row>
    <row r="795" spans="2:45" x14ac:dyDescent="0.25">
      <c r="B795" t="s">
        <v>267</v>
      </c>
      <c r="C795" s="396">
        <v>0.76056385585648001</v>
      </c>
      <c r="D795" s="396">
        <v>0.77239741196663003</v>
      </c>
      <c r="E795" s="396">
        <v>0.75098242693036998</v>
      </c>
      <c r="F795" s="396"/>
      <c r="G795" s="396">
        <v>0.86722711136948705</v>
      </c>
      <c r="H795" s="396">
        <v>0.97715053081805803</v>
      </c>
      <c r="I795" s="396">
        <v>0.80214164824030099</v>
      </c>
      <c r="J795" s="396">
        <v>0.63185021651027595</v>
      </c>
      <c r="K795" s="396">
        <v>0.66752388708856902</v>
      </c>
      <c r="L795" s="396">
        <v>0.63030687799674501</v>
      </c>
      <c r="M795" s="396"/>
      <c r="N795" s="396">
        <v>0.72972629541260903</v>
      </c>
      <c r="O795" s="396">
        <v>0.63397126235768297</v>
      </c>
      <c r="P795" s="396">
        <v>0.75504861799610601</v>
      </c>
      <c r="Q795" s="396">
        <v>0.88964507485592204</v>
      </c>
      <c r="R795" s="396"/>
      <c r="S795" s="396">
        <v>0.85690585126774599</v>
      </c>
      <c r="T795" s="396">
        <v>0.65945481987914101</v>
      </c>
      <c r="U795" s="396">
        <v>0.90783873183303698</v>
      </c>
      <c r="V795" s="396">
        <v>0.55107500942754095</v>
      </c>
      <c r="W795" s="396">
        <v>0.86845146018666397</v>
      </c>
      <c r="X795" s="396">
        <v>0.90680565430496696</v>
      </c>
      <c r="Y795" s="396">
        <v>0.68131601051859303</v>
      </c>
      <c r="Z795" s="396">
        <v>0.64197067381142003</v>
      </c>
      <c r="AA795" s="396">
        <v>0.67663424198595701</v>
      </c>
      <c r="AB795" s="396">
        <v>1.05288008981794</v>
      </c>
      <c r="AC795" s="396">
        <v>0.57179094727003699</v>
      </c>
      <c r="AD795" s="396">
        <v>0.53160064354326098</v>
      </c>
      <c r="AE795" s="396"/>
      <c r="AF795" s="396">
        <v>0.85350706039590296</v>
      </c>
      <c r="AG795" s="396">
        <v>0.81516552092725103</v>
      </c>
      <c r="AH795" s="396">
        <v>0.74440901125862102</v>
      </c>
      <c r="AI795" s="396">
        <v>0.72107911338438302</v>
      </c>
      <c r="AJ795" s="396">
        <v>0.49983214606192999</v>
      </c>
      <c r="AK795" s="396">
        <v>0.76787485970457803</v>
      </c>
      <c r="AL795" s="396"/>
      <c r="AM795" s="396">
        <v>0.69914643687689604</v>
      </c>
      <c r="AN795" s="396">
        <v>0.800218514485456</v>
      </c>
      <c r="AO795" s="396">
        <v>0.68620869058454004</v>
      </c>
      <c r="AP795" s="396"/>
      <c r="AQ795" s="396">
        <v>0.69516784244747198</v>
      </c>
      <c r="AR795" s="396">
        <v>0.83646775083394398</v>
      </c>
      <c r="AS795" s="396">
        <v>0.82854328106928798</v>
      </c>
    </row>
    <row r="796" spans="2:45" x14ac:dyDescent="0.25">
      <c r="C796" s="395"/>
      <c r="D796" s="395"/>
      <c r="E796" s="395"/>
      <c r="F796" s="395"/>
      <c r="G796" s="395"/>
      <c r="H796" s="395"/>
      <c r="I796" s="395"/>
      <c r="J796" s="395"/>
      <c r="K796" s="395"/>
      <c r="L796" s="395"/>
      <c r="M796" s="395"/>
      <c r="N796" s="395"/>
      <c r="O796" s="395"/>
      <c r="P796" s="395"/>
      <c r="Q796" s="395"/>
      <c r="R796" s="395"/>
      <c r="S796" s="395"/>
      <c r="T796" s="395"/>
      <c r="U796" s="395"/>
      <c r="V796" s="395"/>
      <c r="W796" s="395"/>
      <c r="X796" s="395"/>
      <c r="Y796" s="395"/>
      <c r="Z796" s="395"/>
      <c r="AA796" s="395"/>
      <c r="AB796" s="395"/>
      <c r="AC796" s="395"/>
      <c r="AD796" s="395"/>
      <c r="AE796" s="395"/>
      <c r="AF796" s="395"/>
      <c r="AG796" s="395"/>
      <c r="AH796" s="395"/>
      <c r="AI796" s="395"/>
      <c r="AJ796" s="395"/>
      <c r="AK796" s="395"/>
      <c r="AL796" s="395"/>
      <c r="AM796" s="395"/>
      <c r="AN796" s="395"/>
      <c r="AO796" s="395"/>
      <c r="AP796" s="395"/>
      <c r="AQ796" s="395"/>
      <c r="AR796" s="395"/>
      <c r="AS796" s="395"/>
    </row>
    <row r="797" spans="2:45" x14ac:dyDescent="0.25">
      <c r="B797" s="2" t="s">
        <v>431</v>
      </c>
      <c r="C797" s="395"/>
      <c r="D797" s="395"/>
      <c r="E797" s="395"/>
      <c r="F797" s="395"/>
      <c r="G797" s="395"/>
      <c r="H797" s="395"/>
      <c r="I797" s="395"/>
      <c r="J797" s="395"/>
      <c r="K797" s="395"/>
      <c r="L797" s="395"/>
      <c r="M797" s="395"/>
      <c r="N797" s="395"/>
      <c r="O797" s="395"/>
      <c r="P797" s="395"/>
      <c r="Q797" s="395"/>
      <c r="R797" s="395"/>
      <c r="S797" s="395"/>
      <c r="T797" s="395"/>
      <c r="U797" s="395"/>
      <c r="V797" s="395"/>
      <c r="W797" s="395"/>
      <c r="X797" s="395"/>
      <c r="Y797" s="395"/>
      <c r="Z797" s="395"/>
      <c r="AA797" s="395"/>
      <c r="AB797" s="395"/>
      <c r="AC797" s="395"/>
      <c r="AD797" s="395"/>
      <c r="AE797" s="395"/>
      <c r="AF797" s="395"/>
      <c r="AG797" s="395"/>
      <c r="AH797" s="395"/>
      <c r="AI797" s="395"/>
      <c r="AJ797" s="395"/>
      <c r="AK797" s="395"/>
      <c r="AL797" s="395"/>
      <c r="AM797" s="395"/>
      <c r="AN797" s="395"/>
      <c r="AO797" s="395"/>
      <c r="AP797" s="395"/>
      <c r="AQ797" s="395"/>
      <c r="AR797" s="395"/>
      <c r="AS797" s="395"/>
    </row>
    <row r="798" spans="2:45" x14ac:dyDescent="0.25">
      <c r="B798" s="394" t="s">
        <v>68</v>
      </c>
      <c r="C798" s="395"/>
      <c r="D798" s="395"/>
      <c r="E798" s="395"/>
      <c r="F798" s="395"/>
      <c r="G798" s="395"/>
      <c r="H798" s="395"/>
      <c r="I798" s="395"/>
      <c r="J798" s="395"/>
      <c r="K798" s="395"/>
      <c r="L798" s="395"/>
      <c r="M798" s="395"/>
      <c r="N798" s="395"/>
      <c r="O798" s="395"/>
      <c r="P798" s="395"/>
      <c r="Q798" s="395"/>
      <c r="R798" s="395"/>
      <c r="S798" s="395"/>
      <c r="T798" s="395"/>
      <c r="U798" s="395"/>
      <c r="V798" s="395"/>
      <c r="W798" s="395"/>
      <c r="X798" s="395"/>
      <c r="Y798" s="395"/>
      <c r="Z798" s="395"/>
      <c r="AA798" s="395"/>
      <c r="AB798" s="395"/>
      <c r="AC798" s="395"/>
      <c r="AD798" s="395"/>
      <c r="AE798" s="395"/>
      <c r="AF798" s="395"/>
      <c r="AG798" s="395"/>
      <c r="AH798" s="395"/>
      <c r="AI798" s="395"/>
      <c r="AJ798" s="395"/>
      <c r="AK798" s="395"/>
      <c r="AL798" s="395"/>
      <c r="AM798" s="395"/>
      <c r="AN798" s="395"/>
      <c r="AO798" s="395"/>
      <c r="AP798" s="395"/>
      <c r="AQ798" s="395"/>
      <c r="AR798" s="395"/>
      <c r="AS798" s="395"/>
    </row>
    <row r="799" spans="2:45" x14ac:dyDescent="0.25">
      <c r="B799" t="s">
        <v>270</v>
      </c>
      <c r="C799" s="395">
        <v>6.0554054598094403E-2</v>
      </c>
      <c r="D799" s="395">
        <v>6.3614308394364993E-2</v>
      </c>
      <c r="E799" s="395">
        <v>5.6259955092906599E-2</v>
      </c>
      <c r="F799" s="395"/>
      <c r="G799" s="395">
        <v>0.10458821487424599</v>
      </c>
      <c r="H799" s="395">
        <v>9.4122141802666995E-2</v>
      </c>
      <c r="I799" s="395">
        <v>7.3238463981453797E-2</v>
      </c>
      <c r="J799" s="395">
        <v>2.8813224103364898E-2</v>
      </c>
      <c r="K799" s="395">
        <v>3.8959776929609703E-2</v>
      </c>
      <c r="L799" s="395">
        <v>3.3461236830481897E-2</v>
      </c>
      <c r="M799" s="395"/>
      <c r="N799" s="395">
        <v>6.1069831723637003E-2</v>
      </c>
      <c r="O799" s="395">
        <v>6.4196700865897904E-2</v>
      </c>
      <c r="P799" s="395">
        <v>6.3914437051181605E-2</v>
      </c>
      <c r="Q799" s="395">
        <v>5.4245625216372301E-2</v>
      </c>
      <c r="R799" s="395"/>
      <c r="S799" s="395">
        <v>8.0267330719419494E-2</v>
      </c>
      <c r="T799" s="395">
        <v>6.8279018141486597E-2</v>
      </c>
      <c r="U799" s="395">
        <v>3.4525343722596601E-2</v>
      </c>
      <c r="V799" s="395">
        <v>7.3919762030913397E-2</v>
      </c>
      <c r="W799" s="395">
        <v>5.5273983856253601E-2</v>
      </c>
      <c r="X799" s="395">
        <v>6.5649958593602606E-2</v>
      </c>
      <c r="Y799" s="395">
        <v>9.75093124088032E-2</v>
      </c>
      <c r="Z799" s="395">
        <v>7.3499949203412601E-2</v>
      </c>
      <c r="AA799" s="395">
        <v>4.1178680156012303E-2</v>
      </c>
      <c r="AB799" s="395">
        <v>5.48053117164186E-2</v>
      </c>
      <c r="AC799" s="395">
        <v>2.1114949484080599E-2</v>
      </c>
      <c r="AD799" s="395">
        <v>0</v>
      </c>
      <c r="AE799" s="395"/>
      <c r="AF799" s="395">
        <v>0.10581412157445801</v>
      </c>
      <c r="AG799" s="395">
        <v>3.74586929112826E-2</v>
      </c>
      <c r="AH799" s="395">
        <v>5.9652368982281802E-2</v>
      </c>
      <c r="AI799" s="395">
        <v>6.1605061006133298E-2</v>
      </c>
      <c r="AJ799" s="395">
        <v>7.1205363480864606E-2</v>
      </c>
      <c r="AK799" s="395">
        <v>0</v>
      </c>
      <c r="AL799" s="395"/>
      <c r="AM799" s="395">
        <v>4.4171091746927398E-2</v>
      </c>
      <c r="AN799" s="395">
        <v>7.6088796591535696E-2</v>
      </c>
      <c r="AO799" s="395">
        <v>5.66398424676458E-2</v>
      </c>
      <c r="AP799" s="395"/>
      <c r="AQ799" s="395">
        <v>4.67861162322167E-2</v>
      </c>
      <c r="AR799" s="395">
        <v>6.8067682893713302E-2</v>
      </c>
      <c r="AS799" s="395">
        <v>0.122968046754638</v>
      </c>
    </row>
    <row r="800" spans="2:45" x14ac:dyDescent="0.25">
      <c r="B800" t="s">
        <v>261</v>
      </c>
      <c r="C800" s="395">
        <v>0.102873763202808</v>
      </c>
      <c r="D800" s="395">
        <v>0.114655447816097</v>
      </c>
      <c r="E800" s="395">
        <v>9.0682422251584599E-2</v>
      </c>
      <c r="F800" s="395"/>
      <c r="G800" s="395">
        <v>0.13285271294975601</v>
      </c>
      <c r="H800" s="395">
        <v>0.16192997099909801</v>
      </c>
      <c r="I800" s="395">
        <v>7.2687146888176901E-2</v>
      </c>
      <c r="J800" s="395">
        <v>8.0117984327944994E-2</v>
      </c>
      <c r="K800" s="395">
        <v>7.8920377466413297E-2</v>
      </c>
      <c r="L800" s="395">
        <v>9.3110512792839106E-2</v>
      </c>
      <c r="M800" s="395"/>
      <c r="N800" s="395">
        <v>0.122381753670181</v>
      </c>
      <c r="O800" s="395">
        <v>7.2110432448936501E-2</v>
      </c>
      <c r="P800" s="395">
        <v>0.14650265599789</v>
      </c>
      <c r="Q800" s="395">
        <v>7.7154429368978095E-2</v>
      </c>
      <c r="R800" s="395"/>
      <c r="S800" s="395">
        <v>0.13356629582121099</v>
      </c>
      <c r="T800" s="395">
        <v>9.7862486319206105E-2</v>
      </c>
      <c r="U800" s="395">
        <v>8.5111159179638393E-2</v>
      </c>
      <c r="V800" s="395">
        <v>8.14812097857468E-2</v>
      </c>
      <c r="W800" s="395">
        <v>8.0661496436889801E-2</v>
      </c>
      <c r="X800" s="395">
        <v>0.10455508450322</v>
      </c>
      <c r="Y800" s="395">
        <v>7.4473012515427303E-2</v>
      </c>
      <c r="Z800" s="395">
        <v>2.3409973425117501E-2</v>
      </c>
      <c r="AA800" s="395">
        <v>0.123782882747857</v>
      </c>
      <c r="AB800" s="395">
        <v>0.14910114818481601</v>
      </c>
      <c r="AC800" s="395">
        <v>0.111010838697422</v>
      </c>
      <c r="AD800" s="395">
        <v>0.103231895105362</v>
      </c>
      <c r="AE800" s="395"/>
      <c r="AF800" s="395">
        <v>0.135435069609913</v>
      </c>
      <c r="AG800" s="395">
        <v>9.3830420471765305E-2</v>
      </c>
      <c r="AH800" s="395">
        <v>0.101180107323149</v>
      </c>
      <c r="AI800" s="395">
        <v>8.5462844667982804E-2</v>
      </c>
      <c r="AJ800" s="395">
        <v>7.8686132533399705E-2</v>
      </c>
      <c r="AK800" s="395">
        <v>0.13663802508957301</v>
      </c>
      <c r="AL800" s="395"/>
      <c r="AM800" s="395">
        <v>7.4721420726314006E-2</v>
      </c>
      <c r="AN800" s="395">
        <v>0.13600429863472299</v>
      </c>
      <c r="AO800" s="395">
        <v>0.10370705774113501</v>
      </c>
      <c r="AP800" s="395"/>
      <c r="AQ800" s="395">
        <v>8.7445610972374202E-2</v>
      </c>
      <c r="AR800" s="395">
        <v>0.13677461677609101</v>
      </c>
      <c r="AS800" s="395">
        <v>0.17934672121530501</v>
      </c>
    </row>
    <row r="801" spans="2:45" x14ac:dyDescent="0.25">
      <c r="B801" t="s">
        <v>262</v>
      </c>
      <c r="C801" s="395">
        <v>0.26910951094233498</v>
      </c>
      <c r="D801" s="395">
        <v>0.26936703109649102</v>
      </c>
      <c r="E801" s="395">
        <v>0.27016623607967799</v>
      </c>
      <c r="F801" s="395"/>
      <c r="G801" s="395">
        <v>0.305509413023419</v>
      </c>
      <c r="H801" s="395">
        <v>0.26098053915477198</v>
      </c>
      <c r="I801" s="395">
        <v>0.29179879476360199</v>
      </c>
      <c r="J801" s="395">
        <v>0.210941098634541</v>
      </c>
      <c r="K801" s="395">
        <v>0.273265879546436</v>
      </c>
      <c r="L801" s="395">
        <v>0.27733447850826898</v>
      </c>
      <c r="M801" s="395"/>
      <c r="N801" s="395">
        <v>0.328285368865876</v>
      </c>
      <c r="O801" s="395">
        <v>0.267578825582512</v>
      </c>
      <c r="P801" s="395">
        <v>0.19512194995079099</v>
      </c>
      <c r="Q801" s="395">
        <v>0.27617802893479398</v>
      </c>
      <c r="R801" s="395"/>
      <c r="S801" s="395">
        <v>0.25054909250943602</v>
      </c>
      <c r="T801" s="395">
        <v>0.275342594150637</v>
      </c>
      <c r="U801" s="395">
        <v>0.37703062889441702</v>
      </c>
      <c r="V801" s="395">
        <v>0.26866182382259401</v>
      </c>
      <c r="W801" s="395">
        <v>0.30057416341762699</v>
      </c>
      <c r="X801" s="395">
        <v>0.31206086652614801</v>
      </c>
      <c r="Y801" s="395">
        <v>0.25886687759959998</v>
      </c>
      <c r="Z801" s="395">
        <v>0.173585891856879</v>
      </c>
      <c r="AA801" s="395">
        <v>0.208121742149566</v>
      </c>
      <c r="AB801" s="395">
        <v>0.25923978645727003</v>
      </c>
      <c r="AC801" s="395">
        <v>0.23982468669949</v>
      </c>
      <c r="AD801" s="395">
        <v>0.29671526590966502</v>
      </c>
      <c r="AE801" s="395"/>
      <c r="AF801" s="395">
        <v>0.28118945354486202</v>
      </c>
      <c r="AG801" s="395">
        <v>0.27587031586048599</v>
      </c>
      <c r="AH801" s="395">
        <v>0.24290555118674301</v>
      </c>
      <c r="AI801" s="395">
        <v>0.24486668995570801</v>
      </c>
      <c r="AJ801" s="395">
        <v>0.30829369872482498</v>
      </c>
      <c r="AK801" s="395">
        <v>0.265197714373616</v>
      </c>
      <c r="AL801" s="395"/>
      <c r="AM801" s="395">
        <v>0.24094603500849199</v>
      </c>
      <c r="AN801" s="395">
        <v>0.30231921262021599</v>
      </c>
      <c r="AO801" s="395">
        <v>0.22624553403224801</v>
      </c>
      <c r="AP801" s="395"/>
      <c r="AQ801" s="395">
        <v>0.25988364032100297</v>
      </c>
      <c r="AR801" s="395">
        <v>0.279935870339733</v>
      </c>
      <c r="AS801" s="395">
        <v>0.25440579557806198</v>
      </c>
    </row>
    <row r="802" spans="2:45" x14ac:dyDescent="0.25">
      <c r="B802" t="s">
        <v>263</v>
      </c>
      <c r="C802" s="395">
        <v>0.56746267125676297</v>
      </c>
      <c r="D802" s="395">
        <v>0.552363212693047</v>
      </c>
      <c r="E802" s="395">
        <v>0.58289138657583095</v>
      </c>
      <c r="F802" s="395"/>
      <c r="G802" s="395">
        <v>0.457049659152579</v>
      </c>
      <c r="H802" s="395">
        <v>0.48296734804346297</v>
      </c>
      <c r="I802" s="395">
        <v>0.562275594366767</v>
      </c>
      <c r="J802" s="395">
        <v>0.68012769293414899</v>
      </c>
      <c r="K802" s="395">
        <v>0.60885396605754105</v>
      </c>
      <c r="L802" s="395">
        <v>0.59609377186840995</v>
      </c>
      <c r="M802" s="395"/>
      <c r="N802" s="395">
        <v>0.48826304574030599</v>
      </c>
      <c r="O802" s="395">
        <v>0.59611404110265398</v>
      </c>
      <c r="P802" s="395">
        <v>0.59446095700013801</v>
      </c>
      <c r="Q802" s="395">
        <v>0.59242191647985598</v>
      </c>
      <c r="R802" s="395"/>
      <c r="S802" s="395">
        <v>0.53561728094993299</v>
      </c>
      <c r="T802" s="395">
        <v>0.55851590138867002</v>
      </c>
      <c r="U802" s="395">
        <v>0.50333286820334799</v>
      </c>
      <c r="V802" s="395">
        <v>0.57593720436074503</v>
      </c>
      <c r="W802" s="395">
        <v>0.56349035628922906</v>
      </c>
      <c r="X802" s="395">
        <v>0.517734090377029</v>
      </c>
      <c r="Y802" s="395">
        <v>0.56915079747617003</v>
      </c>
      <c r="Z802" s="395">
        <v>0.72950418551459095</v>
      </c>
      <c r="AA802" s="395">
        <v>0.62691669494656499</v>
      </c>
      <c r="AB802" s="395">
        <v>0.53685375364149601</v>
      </c>
      <c r="AC802" s="395">
        <v>0.62804952511900802</v>
      </c>
      <c r="AD802" s="395">
        <v>0.60005283898497297</v>
      </c>
      <c r="AE802" s="395"/>
      <c r="AF802" s="395">
        <v>0.47756135527076699</v>
      </c>
      <c r="AG802" s="395">
        <v>0.59284057075646601</v>
      </c>
      <c r="AH802" s="395">
        <v>0.59626197250782598</v>
      </c>
      <c r="AI802" s="395">
        <v>0.60806540437017598</v>
      </c>
      <c r="AJ802" s="395">
        <v>0.54181480526091097</v>
      </c>
      <c r="AK802" s="395">
        <v>0.59816426053681104</v>
      </c>
      <c r="AL802" s="395"/>
      <c r="AM802" s="395">
        <v>0.64016145251826595</v>
      </c>
      <c r="AN802" s="395">
        <v>0.48558769215352598</v>
      </c>
      <c r="AO802" s="395">
        <v>0.61340756575897104</v>
      </c>
      <c r="AP802" s="395"/>
      <c r="AQ802" s="395">
        <v>0.60588463247440505</v>
      </c>
      <c r="AR802" s="395">
        <v>0.51522182999046195</v>
      </c>
      <c r="AS802" s="395">
        <v>0.44327943645199502</v>
      </c>
    </row>
    <row r="803" spans="2:45" x14ac:dyDescent="0.25">
      <c r="B803" t="s">
        <v>265</v>
      </c>
      <c r="C803" s="395">
        <v>0</v>
      </c>
      <c r="D803" s="395">
        <v>0</v>
      </c>
      <c r="E803" s="395">
        <v>0</v>
      </c>
      <c r="F803" s="395"/>
      <c r="G803" s="395">
        <v>0</v>
      </c>
      <c r="H803" s="395">
        <v>0</v>
      </c>
      <c r="I803" s="395">
        <v>0</v>
      </c>
      <c r="J803" s="395">
        <v>0</v>
      </c>
      <c r="K803" s="395">
        <v>0</v>
      </c>
      <c r="L803" s="395">
        <v>0</v>
      </c>
      <c r="M803" s="395"/>
      <c r="N803" s="395">
        <v>0</v>
      </c>
      <c r="O803" s="395">
        <v>0</v>
      </c>
      <c r="P803" s="395">
        <v>0</v>
      </c>
      <c r="Q803" s="395">
        <v>0</v>
      </c>
      <c r="R803" s="395"/>
      <c r="S803" s="395">
        <v>0</v>
      </c>
      <c r="T803" s="395">
        <v>0</v>
      </c>
      <c r="U803" s="395">
        <v>0</v>
      </c>
      <c r="V803" s="395">
        <v>0</v>
      </c>
      <c r="W803" s="395">
        <v>0</v>
      </c>
      <c r="X803" s="395">
        <v>0</v>
      </c>
      <c r="Y803" s="395">
        <v>0</v>
      </c>
      <c r="Z803" s="395">
        <v>0</v>
      </c>
      <c r="AA803" s="395">
        <v>0</v>
      </c>
      <c r="AB803" s="395">
        <v>0</v>
      </c>
      <c r="AC803" s="395">
        <v>0</v>
      </c>
      <c r="AD803" s="395">
        <v>0</v>
      </c>
      <c r="AE803" s="395"/>
      <c r="AF803" s="395">
        <v>0</v>
      </c>
      <c r="AG803" s="395">
        <v>0</v>
      </c>
      <c r="AH803" s="395">
        <v>0</v>
      </c>
      <c r="AI803" s="395">
        <v>0</v>
      </c>
      <c r="AJ803" s="395">
        <v>0</v>
      </c>
      <c r="AK803" s="395">
        <v>0</v>
      </c>
      <c r="AL803" s="395"/>
      <c r="AM803" s="395">
        <v>0</v>
      </c>
      <c r="AN803" s="395">
        <v>0</v>
      </c>
      <c r="AO803" s="395">
        <v>0</v>
      </c>
      <c r="AP803" s="395"/>
      <c r="AQ803" s="395">
        <v>0</v>
      </c>
      <c r="AR803" s="395">
        <v>0</v>
      </c>
      <c r="AS803" s="395">
        <v>0</v>
      </c>
    </row>
    <row r="804" spans="2:45" x14ac:dyDescent="0.25">
      <c r="B804" t="s">
        <v>266</v>
      </c>
      <c r="C804" s="396">
        <v>2.3434807988577702</v>
      </c>
      <c r="D804" s="396">
        <v>2.3104791480882199</v>
      </c>
      <c r="E804" s="396">
        <v>2.3796890541384301</v>
      </c>
      <c r="F804" s="396"/>
      <c r="G804" s="396">
        <v>2.1150205164543299</v>
      </c>
      <c r="H804" s="396">
        <v>2.1327930934390298</v>
      </c>
      <c r="I804" s="396">
        <v>2.3431115195156802</v>
      </c>
      <c r="J804" s="396">
        <v>2.54238326039947</v>
      </c>
      <c r="K804" s="396">
        <v>2.4520140347319099</v>
      </c>
      <c r="L804" s="396">
        <v>2.4360607854146101</v>
      </c>
      <c r="M804" s="396"/>
      <c r="N804" s="396">
        <v>2.2437416286228502</v>
      </c>
      <c r="O804" s="396">
        <v>2.3956102069219201</v>
      </c>
      <c r="P804" s="396">
        <v>2.32012942689988</v>
      </c>
      <c r="Q804" s="396">
        <v>2.4067762366781298</v>
      </c>
      <c r="R804" s="396"/>
      <c r="S804" s="396">
        <v>2.2415163236898801</v>
      </c>
      <c r="T804" s="396">
        <v>2.32409537878649</v>
      </c>
      <c r="U804" s="396">
        <v>2.34917102157852</v>
      </c>
      <c r="V804" s="396">
        <v>2.3466164705131698</v>
      </c>
      <c r="W804" s="396">
        <v>2.37228089213983</v>
      </c>
      <c r="X804" s="396">
        <v>2.2818790886865998</v>
      </c>
      <c r="Y804" s="396">
        <v>2.2996591601431402</v>
      </c>
      <c r="Z804" s="396">
        <v>2.5590943136826501</v>
      </c>
      <c r="AA804" s="396">
        <v>2.4207764518866801</v>
      </c>
      <c r="AB804" s="396">
        <v>2.2781419820238402</v>
      </c>
      <c r="AC804" s="396">
        <v>2.4748087874534201</v>
      </c>
      <c r="AD804" s="396">
        <v>2.4968209438796101</v>
      </c>
      <c r="AE804" s="396"/>
      <c r="AF804" s="396">
        <v>2.13049804251194</v>
      </c>
      <c r="AG804" s="396">
        <v>2.4240927644621402</v>
      </c>
      <c r="AH804" s="396">
        <v>2.3757771272201098</v>
      </c>
      <c r="AI804" s="396">
        <v>2.3993924376899298</v>
      </c>
      <c r="AJ804" s="396">
        <v>2.3207179457657801</v>
      </c>
      <c r="AK804" s="396">
        <v>2.46152623544724</v>
      </c>
      <c r="AL804" s="396"/>
      <c r="AM804" s="396">
        <v>2.4770978482980999</v>
      </c>
      <c r="AN804" s="396">
        <v>2.19740580033573</v>
      </c>
      <c r="AO804" s="396">
        <v>2.3964208230825399</v>
      </c>
      <c r="AP804" s="396"/>
      <c r="AQ804" s="396">
        <v>2.4248667890375999</v>
      </c>
      <c r="AR804" s="396">
        <v>2.2423118474269499</v>
      </c>
      <c r="AS804" s="396">
        <v>2.0179966217274101</v>
      </c>
    </row>
    <row r="805" spans="2:45" x14ac:dyDescent="0.25">
      <c r="B805" t="s">
        <v>267</v>
      </c>
      <c r="C805" s="396">
        <v>0.79536500162979995</v>
      </c>
      <c r="D805" s="396">
        <v>0.82675218009812301</v>
      </c>
      <c r="E805" s="396">
        <v>0.75594677567477098</v>
      </c>
      <c r="F805" s="396"/>
      <c r="G805" s="396">
        <v>1.0021839693176</v>
      </c>
      <c r="H805" s="396">
        <v>1.0095876473357299</v>
      </c>
      <c r="I805" s="396">
        <v>0.81498511242951299</v>
      </c>
      <c r="J805" s="396">
        <v>0.58475872974779997</v>
      </c>
      <c r="K805" s="396">
        <v>0.64386316910240105</v>
      </c>
      <c r="L805" s="396">
        <v>0.63591403399442403</v>
      </c>
      <c r="M805" s="396"/>
      <c r="N805" s="396">
        <v>0.79847144643477697</v>
      </c>
      <c r="O805" s="396">
        <v>0.77147103749242396</v>
      </c>
      <c r="P805" s="396">
        <v>0.89822133548772298</v>
      </c>
      <c r="Q805" s="396">
        <v>0.72397630774825195</v>
      </c>
      <c r="R805" s="396"/>
      <c r="S805" s="396">
        <v>0.93857935621900401</v>
      </c>
      <c r="T805" s="396">
        <v>0.83060930725830995</v>
      </c>
      <c r="U805" s="396">
        <v>0.61227848097537996</v>
      </c>
      <c r="V805" s="396">
        <v>0.842313523792386</v>
      </c>
      <c r="W805" s="396">
        <v>0.73703550729154299</v>
      </c>
      <c r="X805" s="396">
        <v>0.81448299972391303</v>
      </c>
      <c r="Y805" s="396">
        <v>0.95581311125986901</v>
      </c>
      <c r="Z805" s="396">
        <v>0.75268569176511402</v>
      </c>
      <c r="AA805" s="396">
        <v>0.74513543435021801</v>
      </c>
      <c r="AB805" s="396">
        <v>0.83766810541507097</v>
      </c>
      <c r="AC805" s="396">
        <v>0.61003831265195596</v>
      </c>
      <c r="AD805" s="396">
        <v>0.47166880660667099</v>
      </c>
      <c r="AE805" s="396"/>
      <c r="AF805" s="396">
        <v>1.02421936409906</v>
      </c>
      <c r="AG805" s="396">
        <v>0.65893112851118496</v>
      </c>
      <c r="AH805" s="396">
        <v>0.80021366794815396</v>
      </c>
      <c r="AI805" s="396">
        <v>0.78458541938399695</v>
      </c>
      <c r="AJ805" s="396">
        <v>0.80982443126577996</v>
      </c>
      <c r="AK805" s="396">
        <v>0.53021188122706298</v>
      </c>
      <c r="AL805" s="396"/>
      <c r="AM805" s="396">
        <v>0.66552947737536605</v>
      </c>
      <c r="AN805" s="396">
        <v>0.88907500215327995</v>
      </c>
      <c r="AO805" s="396">
        <v>0.79367474734631305</v>
      </c>
      <c r="AP805" s="396"/>
      <c r="AQ805" s="396">
        <v>0.70219210122224895</v>
      </c>
      <c r="AR805" s="396">
        <v>0.86816710810694397</v>
      </c>
      <c r="AS805" s="396">
        <v>1.1460080224720299</v>
      </c>
    </row>
    <row r="806" spans="2:45" x14ac:dyDescent="0.25">
      <c r="C806" s="395"/>
      <c r="D806" s="395"/>
      <c r="E806" s="395"/>
      <c r="F806" s="395"/>
      <c r="G806" s="395"/>
      <c r="H806" s="395"/>
      <c r="I806" s="395"/>
      <c r="J806" s="395"/>
      <c r="K806" s="395"/>
      <c r="L806" s="395"/>
      <c r="M806" s="395"/>
      <c r="N806" s="395"/>
      <c r="O806" s="395"/>
      <c r="P806" s="395"/>
      <c r="Q806" s="395"/>
      <c r="R806" s="395"/>
      <c r="S806" s="395"/>
      <c r="T806" s="395"/>
      <c r="U806" s="395"/>
      <c r="V806" s="395"/>
      <c r="W806" s="395"/>
      <c r="X806" s="395"/>
      <c r="Y806" s="395"/>
      <c r="Z806" s="395"/>
      <c r="AA806" s="395"/>
      <c r="AB806" s="395"/>
      <c r="AC806" s="395"/>
      <c r="AD806" s="395"/>
      <c r="AE806" s="395"/>
      <c r="AF806" s="395"/>
      <c r="AG806" s="395"/>
      <c r="AH806" s="395"/>
      <c r="AI806" s="395"/>
      <c r="AJ806" s="395"/>
      <c r="AK806" s="395"/>
      <c r="AL806" s="395"/>
      <c r="AM806" s="395"/>
      <c r="AN806" s="395"/>
      <c r="AO806" s="395"/>
      <c r="AP806" s="395"/>
      <c r="AQ806" s="395"/>
      <c r="AR806" s="395"/>
      <c r="AS806" s="395"/>
    </row>
    <row r="807" spans="2:45" x14ac:dyDescent="0.25">
      <c r="B807" s="2" t="s">
        <v>432</v>
      </c>
      <c r="C807" s="395"/>
      <c r="D807" s="395"/>
      <c r="E807" s="395"/>
      <c r="F807" s="395"/>
      <c r="G807" s="395"/>
      <c r="H807" s="395"/>
      <c r="I807" s="395"/>
      <c r="J807" s="395"/>
      <c r="K807" s="395"/>
      <c r="L807" s="395"/>
      <c r="M807" s="395"/>
      <c r="N807" s="395"/>
      <c r="O807" s="395"/>
      <c r="P807" s="395"/>
      <c r="Q807" s="395"/>
      <c r="R807" s="395"/>
      <c r="S807" s="395"/>
      <c r="T807" s="395"/>
      <c r="U807" s="395"/>
      <c r="V807" s="395"/>
      <c r="W807" s="395"/>
      <c r="X807" s="395"/>
      <c r="Y807" s="395"/>
      <c r="Z807" s="395"/>
      <c r="AA807" s="395"/>
      <c r="AB807" s="395"/>
      <c r="AC807" s="395"/>
      <c r="AD807" s="395"/>
      <c r="AE807" s="395"/>
      <c r="AF807" s="395"/>
      <c r="AG807" s="395"/>
      <c r="AH807" s="395"/>
      <c r="AI807" s="395"/>
      <c r="AJ807" s="395"/>
      <c r="AK807" s="395"/>
      <c r="AL807" s="395"/>
      <c r="AM807" s="395"/>
      <c r="AN807" s="395"/>
      <c r="AO807" s="395"/>
      <c r="AP807" s="395"/>
      <c r="AQ807" s="395"/>
      <c r="AR807" s="395"/>
      <c r="AS807" s="395"/>
    </row>
    <row r="808" spans="2:45" x14ac:dyDescent="0.25">
      <c r="B808" s="394" t="s">
        <v>68</v>
      </c>
      <c r="C808" s="395"/>
      <c r="D808" s="395"/>
      <c r="E808" s="395"/>
      <c r="F808" s="395"/>
      <c r="G808" s="395"/>
      <c r="H808" s="395"/>
      <c r="I808" s="395"/>
      <c r="J808" s="395"/>
      <c r="K808" s="395"/>
      <c r="L808" s="395"/>
      <c r="M808" s="395"/>
      <c r="N808" s="395"/>
      <c r="O808" s="395"/>
      <c r="P808" s="395"/>
      <c r="Q808" s="395"/>
      <c r="R808" s="395"/>
      <c r="S808" s="395"/>
      <c r="T808" s="395"/>
      <c r="U808" s="395"/>
      <c r="V808" s="395"/>
      <c r="W808" s="395"/>
      <c r="X808" s="395"/>
      <c r="Y808" s="395"/>
      <c r="Z808" s="395"/>
      <c r="AA808" s="395"/>
      <c r="AB808" s="395"/>
      <c r="AC808" s="395"/>
      <c r="AD808" s="395"/>
      <c r="AE808" s="395"/>
      <c r="AF808" s="395"/>
      <c r="AG808" s="395"/>
      <c r="AH808" s="395"/>
      <c r="AI808" s="395"/>
      <c r="AJ808" s="395"/>
      <c r="AK808" s="395"/>
      <c r="AL808" s="395"/>
      <c r="AM808" s="395"/>
      <c r="AN808" s="395"/>
      <c r="AO808" s="395"/>
      <c r="AP808" s="395"/>
      <c r="AQ808" s="395"/>
      <c r="AR808" s="395"/>
      <c r="AS808" s="395"/>
    </row>
    <row r="809" spans="2:45" x14ac:dyDescent="0.25">
      <c r="B809" t="s">
        <v>270</v>
      </c>
      <c r="C809" s="395">
        <v>0.44565771706205598</v>
      </c>
      <c r="D809" s="395">
        <v>0.47198355981434598</v>
      </c>
      <c r="E809" s="395">
        <v>0.419478258145212</v>
      </c>
      <c r="F809" s="395"/>
      <c r="G809" s="395">
        <v>0.31134102065514702</v>
      </c>
      <c r="H809" s="395">
        <v>0.38005104842887899</v>
      </c>
      <c r="I809" s="395">
        <v>0.45142629947442497</v>
      </c>
      <c r="J809" s="395">
        <v>0.43469829249720299</v>
      </c>
      <c r="K809" s="395">
        <v>0.46988266421864899</v>
      </c>
      <c r="L809" s="395">
        <v>0.57690229045785002</v>
      </c>
      <c r="M809" s="395"/>
      <c r="N809" s="395">
        <v>0.57411287671445399</v>
      </c>
      <c r="O809" s="395">
        <v>0.447737197331953</v>
      </c>
      <c r="P809" s="395">
        <v>0.463330724725183</v>
      </c>
      <c r="Q809" s="395">
        <v>0.28916384162251502</v>
      </c>
      <c r="R809" s="395"/>
      <c r="S809" s="395">
        <v>0.45998025972530798</v>
      </c>
      <c r="T809" s="395">
        <v>0.50189748199728001</v>
      </c>
      <c r="U809" s="395">
        <v>0.54258633982196403</v>
      </c>
      <c r="V809" s="395">
        <v>0.36280598183059698</v>
      </c>
      <c r="W809" s="395">
        <v>0.41249212146519798</v>
      </c>
      <c r="X809" s="395">
        <v>0.32910860840421202</v>
      </c>
      <c r="Y809" s="395">
        <v>0.44759380048502401</v>
      </c>
      <c r="Z809" s="395">
        <v>0.37502450718573099</v>
      </c>
      <c r="AA809" s="395">
        <v>0.46174952403140801</v>
      </c>
      <c r="AB809" s="395">
        <v>0.45641156075725597</v>
      </c>
      <c r="AC809" s="395">
        <v>0.48695028930469703</v>
      </c>
      <c r="AD809" s="395">
        <v>0.47460563393842797</v>
      </c>
      <c r="AE809" s="395"/>
      <c r="AF809" s="395">
        <v>0.425402366458006</v>
      </c>
      <c r="AG809" s="395">
        <v>0.46478419363644202</v>
      </c>
      <c r="AH809" s="395">
        <v>0.37840110880676198</v>
      </c>
      <c r="AI809" s="395">
        <v>0.45236211664141401</v>
      </c>
      <c r="AJ809" s="395">
        <v>0.50818237079560402</v>
      </c>
      <c r="AK809" s="395">
        <v>0.45400635207518802</v>
      </c>
      <c r="AL809" s="395"/>
      <c r="AM809" s="395">
        <v>0.46577478597140298</v>
      </c>
      <c r="AN809" s="395">
        <v>0.47288925505561902</v>
      </c>
      <c r="AO809" s="395">
        <v>0.32207176717564301</v>
      </c>
      <c r="AP809" s="395"/>
      <c r="AQ809" s="395">
        <v>0.50905120035536</v>
      </c>
      <c r="AR809" s="395">
        <v>0.44372945969079702</v>
      </c>
      <c r="AS809" s="395">
        <v>0.478409637954334</v>
      </c>
    </row>
    <row r="810" spans="2:45" x14ac:dyDescent="0.25">
      <c r="B810" t="s">
        <v>261</v>
      </c>
      <c r="C810" s="395">
        <v>0.369197919472537</v>
      </c>
      <c r="D810" s="395">
        <v>0.33892099450642699</v>
      </c>
      <c r="E810" s="395">
        <v>0.40097147395780403</v>
      </c>
      <c r="F810" s="395"/>
      <c r="G810" s="395">
        <v>0.45067260150723198</v>
      </c>
      <c r="H810" s="395">
        <v>0.30988305909563202</v>
      </c>
      <c r="I810" s="395">
        <v>0.33964276345710998</v>
      </c>
      <c r="J810" s="395">
        <v>0.421104492351427</v>
      </c>
      <c r="K810" s="395">
        <v>0.40428357455564201</v>
      </c>
      <c r="L810" s="395">
        <v>0.32220401611644001</v>
      </c>
      <c r="M810" s="395"/>
      <c r="N810" s="395">
        <v>0.294884321519643</v>
      </c>
      <c r="O810" s="395">
        <v>0.40039371450514899</v>
      </c>
      <c r="P810" s="395">
        <v>0.31371636249496299</v>
      </c>
      <c r="Q810" s="395">
        <v>0.46317191506266697</v>
      </c>
      <c r="R810" s="395"/>
      <c r="S810" s="395">
        <v>0.36217055751806698</v>
      </c>
      <c r="T810" s="395">
        <v>0.33889703340695798</v>
      </c>
      <c r="U810" s="395">
        <v>0.29970563027522301</v>
      </c>
      <c r="V810" s="395">
        <v>0.47901877197017501</v>
      </c>
      <c r="W810" s="395">
        <v>0.33311489753342799</v>
      </c>
      <c r="X810" s="395">
        <v>0.39435137783068802</v>
      </c>
      <c r="Y810" s="395">
        <v>0.404902931153169</v>
      </c>
      <c r="Z810" s="395">
        <v>0.52642367206333895</v>
      </c>
      <c r="AA810" s="395">
        <v>0.30078782739117799</v>
      </c>
      <c r="AB810" s="395">
        <v>0.31028878448170299</v>
      </c>
      <c r="AC810" s="395">
        <v>0.402016717386598</v>
      </c>
      <c r="AD810" s="395">
        <v>0.45330231004705501</v>
      </c>
      <c r="AE810" s="395"/>
      <c r="AF810" s="395">
        <v>0.39627273902611798</v>
      </c>
      <c r="AG810" s="395">
        <v>0.36222619124476402</v>
      </c>
      <c r="AH810" s="395">
        <v>0.38372128680290002</v>
      </c>
      <c r="AI810" s="395">
        <v>0.34354117126256001</v>
      </c>
      <c r="AJ810" s="395">
        <v>0.33676217338140302</v>
      </c>
      <c r="AK810" s="395">
        <v>0.41192925489175197</v>
      </c>
      <c r="AL810" s="395"/>
      <c r="AM810" s="395">
        <v>0.37406239605687902</v>
      </c>
      <c r="AN810" s="395">
        <v>0.33424917582144897</v>
      </c>
      <c r="AO810" s="395">
        <v>0.471911482294956</v>
      </c>
      <c r="AP810" s="395"/>
      <c r="AQ810" s="395">
        <v>0.32917737644573802</v>
      </c>
      <c r="AR810" s="395">
        <v>0.34408023883612499</v>
      </c>
      <c r="AS810" s="395">
        <v>0.33731524614132802</v>
      </c>
    </row>
    <row r="811" spans="2:45" x14ac:dyDescent="0.25">
      <c r="B811" t="s">
        <v>262</v>
      </c>
      <c r="C811" s="395">
        <v>0.14122703399647399</v>
      </c>
      <c r="D811" s="395">
        <v>0.134427585715232</v>
      </c>
      <c r="E811" s="395">
        <v>0.14561139507443699</v>
      </c>
      <c r="F811" s="395"/>
      <c r="G811" s="395">
        <v>0.17975189334357</v>
      </c>
      <c r="H811" s="395">
        <v>0.21609666466758201</v>
      </c>
      <c r="I811" s="395">
        <v>0.155609311570337</v>
      </c>
      <c r="J811" s="395">
        <v>0.13068332670532001</v>
      </c>
      <c r="K811" s="395">
        <v>9.6818257559647597E-2</v>
      </c>
      <c r="L811" s="395">
        <v>8.0712743400197004E-2</v>
      </c>
      <c r="M811" s="395"/>
      <c r="N811" s="395">
        <v>9.7889991930098896E-2</v>
      </c>
      <c r="O811" s="395">
        <v>0.12847589564013601</v>
      </c>
      <c r="P811" s="395">
        <v>0.16168876523372899</v>
      </c>
      <c r="Q811" s="395">
        <v>0.18536896465128899</v>
      </c>
      <c r="R811" s="395"/>
      <c r="S811" s="395">
        <v>0.122865863742826</v>
      </c>
      <c r="T811" s="395">
        <v>0.12830334093201301</v>
      </c>
      <c r="U811" s="395">
        <v>8.4865803701828404E-2</v>
      </c>
      <c r="V811" s="395">
        <v>0.13740345887123501</v>
      </c>
      <c r="W811" s="395">
        <v>0.19653812105517601</v>
      </c>
      <c r="X811" s="395">
        <v>0.22232225434736599</v>
      </c>
      <c r="Y811" s="395">
        <v>0.11080036654858801</v>
      </c>
      <c r="Z811" s="395">
        <v>4.8755497555589902E-2</v>
      </c>
      <c r="AA811" s="395">
        <v>0.21138695205994901</v>
      </c>
      <c r="AB811" s="395">
        <v>0.197704756527632</v>
      </c>
      <c r="AC811" s="395">
        <v>4.2843803950128601E-2</v>
      </c>
      <c r="AD811" s="395">
        <v>3.4137024233672798E-2</v>
      </c>
      <c r="AE811" s="395"/>
      <c r="AF811" s="395">
        <v>0.117421948913889</v>
      </c>
      <c r="AG811" s="395">
        <v>0.127987747763669</v>
      </c>
      <c r="AH811" s="395">
        <v>0.19864993495789399</v>
      </c>
      <c r="AI811" s="395">
        <v>0.152058683219606</v>
      </c>
      <c r="AJ811" s="395">
        <v>0.128062044855146</v>
      </c>
      <c r="AK811" s="395">
        <v>0.13406439303306</v>
      </c>
      <c r="AL811" s="395"/>
      <c r="AM811" s="395">
        <v>0.131962935877392</v>
      </c>
      <c r="AN811" s="395">
        <v>0.137969349207238</v>
      </c>
      <c r="AO811" s="395">
        <v>0.151353368277307</v>
      </c>
      <c r="AP811" s="395"/>
      <c r="AQ811" s="395">
        <v>0.127772226183299</v>
      </c>
      <c r="AR811" s="395">
        <v>0.16055455407206901</v>
      </c>
      <c r="AS811" s="395">
        <v>0.1590569208491</v>
      </c>
    </row>
    <row r="812" spans="2:45" x14ac:dyDescent="0.25">
      <c r="B812" t="s">
        <v>263</v>
      </c>
      <c r="C812" s="395">
        <v>4.39173294689338E-2</v>
      </c>
      <c r="D812" s="395">
        <v>5.4667859963994099E-2</v>
      </c>
      <c r="E812" s="395">
        <v>3.3938872822548198E-2</v>
      </c>
      <c r="F812" s="395"/>
      <c r="G812" s="395">
        <v>5.8234484494050602E-2</v>
      </c>
      <c r="H812" s="395">
        <v>9.3969227807906994E-2</v>
      </c>
      <c r="I812" s="395">
        <v>5.3321625498128099E-2</v>
      </c>
      <c r="J812" s="395">
        <v>1.35138884460494E-2</v>
      </c>
      <c r="K812" s="395">
        <v>2.9015503666060798E-2</v>
      </c>
      <c r="L812" s="395">
        <v>2.01809500255128E-2</v>
      </c>
      <c r="M812" s="395"/>
      <c r="N812" s="395">
        <v>3.3112809835804502E-2</v>
      </c>
      <c r="O812" s="395">
        <v>2.33931925227613E-2</v>
      </c>
      <c r="P812" s="395">
        <v>6.1264147546125199E-2</v>
      </c>
      <c r="Q812" s="395">
        <v>6.2295278663528901E-2</v>
      </c>
      <c r="R812" s="395"/>
      <c r="S812" s="395">
        <v>5.4983319013800103E-2</v>
      </c>
      <c r="T812" s="395">
        <v>3.0902143663748501E-2</v>
      </c>
      <c r="U812" s="395">
        <v>7.2842226200985002E-2</v>
      </c>
      <c r="V812" s="395">
        <v>2.0771787327993899E-2</v>
      </c>
      <c r="W812" s="395">
        <v>5.7854859946198003E-2</v>
      </c>
      <c r="X812" s="395">
        <v>5.4217759417734601E-2</v>
      </c>
      <c r="Y812" s="395">
        <v>3.6702901813219502E-2</v>
      </c>
      <c r="Z812" s="395">
        <v>4.9796323195340102E-2</v>
      </c>
      <c r="AA812" s="395">
        <v>2.6075696517465E-2</v>
      </c>
      <c r="AB812" s="395">
        <v>3.5594898233409097E-2</v>
      </c>
      <c r="AC812" s="395">
        <v>6.8189189358576596E-2</v>
      </c>
      <c r="AD812" s="395">
        <v>3.7955031780844098E-2</v>
      </c>
      <c r="AE812" s="395"/>
      <c r="AF812" s="395">
        <v>6.0902945601986301E-2</v>
      </c>
      <c r="AG812" s="395">
        <v>4.5001867355125798E-2</v>
      </c>
      <c r="AH812" s="395">
        <v>3.9227669432443997E-2</v>
      </c>
      <c r="AI812" s="395">
        <v>5.2038028876420901E-2</v>
      </c>
      <c r="AJ812" s="395">
        <v>2.6993410967847301E-2</v>
      </c>
      <c r="AK812" s="395">
        <v>0</v>
      </c>
      <c r="AL812" s="395"/>
      <c r="AM812" s="395">
        <v>2.8199882094326702E-2</v>
      </c>
      <c r="AN812" s="395">
        <v>5.4892219915694297E-2</v>
      </c>
      <c r="AO812" s="395">
        <v>5.4663382252093697E-2</v>
      </c>
      <c r="AP812" s="395"/>
      <c r="AQ812" s="395">
        <v>3.3999197015604103E-2</v>
      </c>
      <c r="AR812" s="395">
        <v>5.16357474010085E-2</v>
      </c>
      <c r="AS812" s="395">
        <v>2.5218195055238E-2</v>
      </c>
    </row>
    <row r="813" spans="2:45" x14ac:dyDescent="0.25">
      <c r="B813" t="s">
        <v>265</v>
      </c>
      <c r="C813" s="395">
        <v>0</v>
      </c>
      <c r="D813" s="395">
        <v>0</v>
      </c>
      <c r="E813" s="395">
        <v>0</v>
      </c>
      <c r="F813" s="395"/>
      <c r="G813" s="395">
        <v>0</v>
      </c>
      <c r="H813" s="395">
        <v>0</v>
      </c>
      <c r="I813" s="395">
        <v>0</v>
      </c>
      <c r="J813" s="395">
        <v>0</v>
      </c>
      <c r="K813" s="395">
        <v>0</v>
      </c>
      <c r="L813" s="395">
        <v>0</v>
      </c>
      <c r="M813" s="395"/>
      <c r="N813" s="395">
        <v>0</v>
      </c>
      <c r="O813" s="395">
        <v>0</v>
      </c>
      <c r="P813" s="395">
        <v>0</v>
      </c>
      <c r="Q813" s="395">
        <v>0</v>
      </c>
      <c r="R813" s="395"/>
      <c r="S813" s="395">
        <v>0</v>
      </c>
      <c r="T813" s="395">
        <v>0</v>
      </c>
      <c r="U813" s="395">
        <v>0</v>
      </c>
      <c r="V813" s="395">
        <v>0</v>
      </c>
      <c r="W813" s="395">
        <v>0</v>
      </c>
      <c r="X813" s="395">
        <v>0</v>
      </c>
      <c r="Y813" s="395">
        <v>0</v>
      </c>
      <c r="Z813" s="395">
        <v>0</v>
      </c>
      <c r="AA813" s="395">
        <v>0</v>
      </c>
      <c r="AB813" s="395">
        <v>0</v>
      </c>
      <c r="AC813" s="395">
        <v>0</v>
      </c>
      <c r="AD813" s="395">
        <v>0</v>
      </c>
      <c r="AE813" s="395"/>
      <c r="AF813" s="395">
        <v>0</v>
      </c>
      <c r="AG813" s="395">
        <v>0</v>
      </c>
      <c r="AH813" s="395">
        <v>0</v>
      </c>
      <c r="AI813" s="395">
        <v>0</v>
      </c>
      <c r="AJ813" s="395">
        <v>0</v>
      </c>
      <c r="AK813" s="395">
        <v>0</v>
      </c>
      <c r="AL813" s="395"/>
      <c r="AM813" s="395">
        <v>0</v>
      </c>
      <c r="AN813" s="395">
        <v>0</v>
      </c>
      <c r="AO813" s="395">
        <v>0</v>
      </c>
      <c r="AP813" s="395"/>
      <c r="AQ813" s="395">
        <v>0</v>
      </c>
      <c r="AR813" s="395">
        <v>0</v>
      </c>
      <c r="AS813" s="395">
        <v>0</v>
      </c>
    </row>
    <row r="814" spans="2:45" x14ac:dyDescent="0.25">
      <c r="B814" t="s">
        <v>266</v>
      </c>
      <c r="C814" s="396">
        <v>0.78340397587228305</v>
      </c>
      <c r="D814" s="396">
        <v>0.77177974582887698</v>
      </c>
      <c r="E814" s="396">
        <v>0.79401088257431796</v>
      </c>
      <c r="F814" s="396"/>
      <c r="G814" s="396">
        <v>0.98487984167652498</v>
      </c>
      <c r="H814" s="396">
        <v>1.0239840718545199</v>
      </c>
      <c r="I814" s="396">
        <v>0.81082626309216799</v>
      </c>
      <c r="J814" s="396">
        <v>0.72301281110021698</v>
      </c>
      <c r="K814" s="396">
        <v>0.68496660067312198</v>
      </c>
      <c r="L814" s="396">
        <v>0.54417235299337297</v>
      </c>
      <c r="M814" s="396"/>
      <c r="N814" s="396">
        <v>0.59000273488725297</v>
      </c>
      <c r="O814" s="396">
        <v>0.72752508335370802</v>
      </c>
      <c r="P814" s="396">
        <v>0.82088633560079605</v>
      </c>
      <c r="Q814" s="396">
        <v>1.02079568035583</v>
      </c>
      <c r="R814" s="396"/>
      <c r="S814" s="396">
        <v>0.77285224204511505</v>
      </c>
      <c r="T814" s="396">
        <v>0.68821014626223098</v>
      </c>
      <c r="U814" s="396">
        <v>0.68796391628183295</v>
      </c>
      <c r="V814" s="396">
        <v>0.81614105169662299</v>
      </c>
      <c r="W814" s="396">
        <v>0.89975571948237398</v>
      </c>
      <c r="X814" s="396">
        <v>1.0016491647786201</v>
      </c>
      <c r="Y814" s="396">
        <v>0.73661236969000199</v>
      </c>
      <c r="Z814" s="396">
        <v>0.77332363676053895</v>
      </c>
      <c r="AA814" s="396">
        <v>0.80178882106347105</v>
      </c>
      <c r="AB814" s="396">
        <v>0.812482992237194</v>
      </c>
      <c r="AC814" s="396">
        <v>0.69227189336258399</v>
      </c>
      <c r="AD814" s="396">
        <v>0.63544145385693396</v>
      </c>
      <c r="AE814" s="396"/>
      <c r="AF814" s="396">
        <v>0.81382547365985802</v>
      </c>
      <c r="AG814" s="396">
        <v>0.75320728883747601</v>
      </c>
      <c r="AH814" s="396">
        <v>0.89870416501602002</v>
      </c>
      <c r="AI814" s="396">
        <v>0.80377262433103103</v>
      </c>
      <c r="AJ814" s="396">
        <v>0.67386649599523496</v>
      </c>
      <c r="AK814" s="396">
        <v>0.68005804095787203</v>
      </c>
      <c r="AL814" s="396"/>
      <c r="AM814" s="396">
        <v>0.72258791409463996</v>
      </c>
      <c r="AN814" s="396">
        <v>0.77486453398300703</v>
      </c>
      <c r="AO814" s="396">
        <v>0.93860836560585204</v>
      </c>
      <c r="AP814" s="396"/>
      <c r="AQ814" s="396">
        <v>0.68671941985914398</v>
      </c>
      <c r="AR814" s="396">
        <v>0.82009658918329098</v>
      </c>
      <c r="AS814" s="396">
        <v>0.73108367300524202</v>
      </c>
    </row>
    <row r="815" spans="2:45" x14ac:dyDescent="0.25">
      <c r="B815" t="s">
        <v>267</v>
      </c>
      <c r="C815" s="396">
        <v>0.716353020341298</v>
      </c>
      <c r="D815" s="396">
        <v>0.77456604843809496</v>
      </c>
      <c r="E815" s="396">
        <v>0.65972000425808797</v>
      </c>
      <c r="F815" s="396"/>
      <c r="G815" s="396">
        <v>0.72900944309501403</v>
      </c>
      <c r="H815" s="396">
        <v>0.97709735018714206</v>
      </c>
      <c r="I815" s="396">
        <v>0.78917763166433197</v>
      </c>
      <c r="J815" s="396">
        <v>0.54592660313171404</v>
      </c>
      <c r="K815" s="396">
        <v>0.58768487156359805</v>
      </c>
      <c r="L815" s="396">
        <v>0.53308646632823498</v>
      </c>
      <c r="M815" s="396"/>
      <c r="N815" s="396">
        <v>0.638721987578872</v>
      </c>
      <c r="O815" s="396">
        <v>0.597842677776253</v>
      </c>
      <c r="P815" s="396">
        <v>0.84182083370392002</v>
      </c>
      <c r="Q815" s="396">
        <v>0.726174586448884</v>
      </c>
      <c r="R815" s="396"/>
      <c r="S815" s="396">
        <v>0.75654889054782903</v>
      </c>
      <c r="T815" s="396">
        <v>0.66149645845681404</v>
      </c>
      <c r="U815" s="396">
        <v>0.83185268940310098</v>
      </c>
      <c r="V815" s="396">
        <v>0.55566654991946796</v>
      </c>
      <c r="W815" s="396">
        <v>0.84226363462193599</v>
      </c>
      <c r="X815" s="396">
        <v>0.77693175574184803</v>
      </c>
      <c r="Y815" s="396">
        <v>0.64388124606194896</v>
      </c>
      <c r="Z815" s="396">
        <v>0.58587270196799401</v>
      </c>
      <c r="AA815" s="396">
        <v>0.74492362364806297</v>
      </c>
      <c r="AB815" s="396">
        <v>0.77039677347080604</v>
      </c>
      <c r="AC815" s="396">
        <v>0.72201134833597302</v>
      </c>
      <c r="AD815" s="396">
        <v>0.54524851345384795</v>
      </c>
      <c r="AE815" s="396"/>
      <c r="AF815" s="396">
        <v>0.75546031579402895</v>
      </c>
      <c r="AG815" s="396">
        <v>0.71434454898397803</v>
      </c>
      <c r="AH815" s="396">
        <v>0.72859074608844698</v>
      </c>
      <c r="AI815" s="396">
        <v>0.77818511396011802</v>
      </c>
      <c r="AJ815" s="396">
        <v>0.64370687779494096</v>
      </c>
      <c r="AK815" s="396">
        <v>0.49354188614531602</v>
      </c>
      <c r="AL815" s="396"/>
      <c r="AM815" s="396">
        <v>0.635091908411196</v>
      </c>
      <c r="AN815" s="396">
        <v>0.78158486640090996</v>
      </c>
      <c r="AO815" s="396">
        <v>0.69456709288490104</v>
      </c>
      <c r="AP815" s="396"/>
      <c r="AQ815" s="396">
        <v>0.67682414077363395</v>
      </c>
      <c r="AR815" s="396">
        <v>0.78081361437949603</v>
      </c>
      <c r="AS815" s="396">
        <v>0.68505258661717805</v>
      </c>
    </row>
    <row r="816" spans="2:45" x14ac:dyDescent="0.25">
      <c r="C816" s="395"/>
      <c r="D816" s="395"/>
      <c r="E816" s="395"/>
      <c r="F816" s="395"/>
      <c r="G816" s="395"/>
      <c r="H816" s="395"/>
      <c r="I816" s="395"/>
      <c r="J816" s="395"/>
      <c r="K816" s="395"/>
      <c r="L816" s="395"/>
      <c r="M816" s="395"/>
      <c r="N816" s="395"/>
      <c r="O816" s="395"/>
      <c r="P816" s="395"/>
      <c r="Q816" s="395"/>
      <c r="R816" s="395"/>
      <c r="S816" s="395"/>
      <c r="T816" s="395"/>
      <c r="U816" s="395"/>
      <c r="V816" s="395"/>
      <c r="W816" s="395"/>
      <c r="X816" s="395"/>
      <c r="Y816" s="395"/>
      <c r="Z816" s="395"/>
      <c r="AA816" s="395"/>
      <c r="AB816" s="395"/>
      <c r="AC816" s="395"/>
      <c r="AD816" s="395"/>
      <c r="AE816" s="395"/>
      <c r="AF816" s="395"/>
      <c r="AG816" s="395"/>
      <c r="AH816" s="395"/>
      <c r="AI816" s="395"/>
      <c r="AJ816" s="395"/>
      <c r="AK816" s="395"/>
      <c r="AL816" s="395"/>
      <c r="AM816" s="395"/>
      <c r="AN816" s="395"/>
      <c r="AO816" s="395"/>
      <c r="AP816" s="395"/>
      <c r="AQ816" s="395"/>
      <c r="AR816" s="395"/>
      <c r="AS816" s="395"/>
    </row>
    <row r="817" spans="2:45" x14ac:dyDescent="0.25">
      <c r="B817" s="2" t="s">
        <v>436</v>
      </c>
      <c r="C817" s="395"/>
      <c r="D817" s="395"/>
      <c r="E817" s="395"/>
      <c r="F817" s="395"/>
      <c r="G817" s="395"/>
      <c r="H817" s="395"/>
      <c r="I817" s="395"/>
      <c r="J817" s="395"/>
      <c r="K817" s="395"/>
      <c r="L817" s="395"/>
      <c r="M817" s="395"/>
      <c r="N817" s="395"/>
      <c r="O817" s="395"/>
      <c r="P817" s="395"/>
      <c r="Q817" s="395"/>
      <c r="R817" s="395"/>
      <c r="S817" s="395"/>
      <c r="T817" s="395"/>
      <c r="U817" s="395"/>
      <c r="V817" s="395"/>
      <c r="W817" s="395"/>
      <c r="X817" s="395"/>
      <c r="Y817" s="395"/>
      <c r="Z817" s="395"/>
      <c r="AA817" s="395"/>
      <c r="AB817" s="395"/>
      <c r="AC817" s="395"/>
      <c r="AD817" s="395"/>
      <c r="AE817" s="395"/>
      <c r="AF817" s="395"/>
      <c r="AG817" s="395"/>
      <c r="AH817" s="395"/>
      <c r="AI817" s="395"/>
      <c r="AJ817" s="395"/>
      <c r="AK817" s="395"/>
      <c r="AL817" s="395"/>
      <c r="AM817" s="395"/>
      <c r="AN817" s="395"/>
      <c r="AO817" s="395"/>
      <c r="AP817" s="395"/>
      <c r="AQ817" s="395"/>
      <c r="AR817" s="395"/>
      <c r="AS817" s="395"/>
    </row>
    <row r="818" spans="2:45" x14ac:dyDescent="0.25">
      <c r="B818" s="394" t="s">
        <v>68</v>
      </c>
      <c r="C818" s="395"/>
      <c r="D818" s="395"/>
      <c r="E818" s="395"/>
      <c r="F818" s="395"/>
      <c r="G818" s="395"/>
      <c r="H818" s="395"/>
      <c r="I818" s="395"/>
      <c r="J818" s="395"/>
      <c r="K818" s="395"/>
      <c r="L818" s="395"/>
      <c r="M818" s="395"/>
      <c r="N818" s="395"/>
      <c r="O818" s="395"/>
      <c r="P818" s="395"/>
      <c r="Q818" s="395"/>
      <c r="R818" s="395"/>
      <c r="S818" s="395"/>
      <c r="T818" s="395"/>
      <c r="U818" s="395"/>
      <c r="V818" s="395"/>
      <c r="W818" s="395"/>
      <c r="X818" s="395"/>
      <c r="Y818" s="395"/>
      <c r="Z818" s="395"/>
      <c r="AA818" s="395"/>
      <c r="AB818" s="395"/>
      <c r="AC818" s="395"/>
      <c r="AD818" s="395"/>
      <c r="AE818" s="395"/>
      <c r="AF818" s="395"/>
      <c r="AG818" s="395"/>
      <c r="AH818" s="395"/>
      <c r="AI818" s="395"/>
      <c r="AJ818" s="395"/>
      <c r="AK818" s="395"/>
      <c r="AL818" s="395"/>
      <c r="AM818" s="395"/>
      <c r="AN818" s="395"/>
      <c r="AO818" s="395"/>
      <c r="AP818" s="395"/>
      <c r="AQ818" s="395"/>
      <c r="AR818" s="395"/>
      <c r="AS818" s="395"/>
    </row>
    <row r="819" spans="2:45" x14ac:dyDescent="0.25">
      <c r="B819" t="s">
        <v>433</v>
      </c>
      <c r="C819" s="395">
        <v>0.18708703062641099</v>
      </c>
      <c r="D819" s="395">
        <v>0.20369257480773001</v>
      </c>
      <c r="E819" s="395">
        <v>0.17092835072696799</v>
      </c>
      <c r="F819" s="395"/>
      <c r="G819" s="395">
        <v>0.29201946264975898</v>
      </c>
      <c r="H819" s="395">
        <v>0.194523293712979</v>
      </c>
      <c r="I819" s="395">
        <v>0.18825259906158701</v>
      </c>
      <c r="J819" s="395">
        <v>0.14691225320024801</v>
      </c>
      <c r="K819" s="395">
        <v>0.14856293176255</v>
      </c>
      <c r="L819" s="395">
        <v>0.168271414663105</v>
      </c>
      <c r="M819" s="395"/>
      <c r="N819" s="395">
        <v>0.216304671361565</v>
      </c>
      <c r="O819" s="395">
        <v>0.23725872813666499</v>
      </c>
      <c r="P819" s="395">
        <v>0.14536648275325001</v>
      </c>
      <c r="Q819" s="395">
        <v>0.139022111783033</v>
      </c>
      <c r="R819" s="395"/>
      <c r="S819" s="395">
        <v>0.22966149655059701</v>
      </c>
      <c r="T819" s="395">
        <v>0.24051827241629001</v>
      </c>
      <c r="U819" s="395">
        <v>0.115726290592972</v>
      </c>
      <c r="V819" s="395">
        <v>0.16837899812749299</v>
      </c>
      <c r="W819" s="395">
        <v>0.17626218266024199</v>
      </c>
      <c r="X819" s="395">
        <v>0.27621875201547502</v>
      </c>
      <c r="Y819" s="395">
        <v>0.19978275941120799</v>
      </c>
      <c r="Z819" s="395">
        <v>9.5932410936469301E-2</v>
      </c>
      <c r="AA819" s="395">
        <v>0.15602841279470001</v>
      </c>
      <c r="AB819" s="395">
        <v>0.18101071443078601</v>
      </c>
      <c r="AC819" s="395">
        <v>0.11201917288369399</v>
      </c>
      <c r="AD819" s="395">
        <v>0.104134836653185</v>
      </c>
      <c r="AE819" s="395"/>
      <c r="AF819" s="395">
        <v>0.18520649087195101</v>
      </c>
      <c r="AG819" s="395">
        <v>0.19973528795967499</v>
      </c>
      <c r="AH819" s="395">
        <v>0.19589598197120001</v>
      </c>
      <c r="AI819" s="395">
        <v>0.178787045396015</v>
      </c>
      <c r="AJ819" s="395">
        <v>0.17683346675053099</v>
      </c>
      <c r="AK819" s="395">
        <v>0.15700270405908701</v>
      </c>
      <c r="AL819" s="395"/>
      <c r="AM819" s="395">
        <v>0.19927193212293101</v>
      </c>
      <c r="AN819" s="395">
        <v>0.195951953306293</v>
      </c>
      <c r="AO819" s="395">
        <v>0.120755560640427</v>
      </c>
      <c r="AP819" s="395"/>
      <c r="AQ819" s="395">
        <v>0.18092250699277601</v>
      </c>
      <c r="AR819" s="395">
        <v>0.213075773925017</v>
      </c>
      <c r="AS819" s="395">
        <v>0.28121969686286202</v>
      </c>
    </row>
    <row r="820" spans="2:45" x14ac:dyDescent="0.25">
      <c r="B820" t="s">
        <v>434</v>
      </c>
      <c r="C820" s="395">
        <v>0.16101147874708299</v>
      </c>
      <c r="D820" s="395">
        <v>0.189680482573755</v>
      </c>
      <c r="E820" s="395">
        <v>0.13492028950965099</v>
      </c>
      <c r="F820" s="395"/>
      <c r="G820" s="395">
        <v>0.155488843462188</v>
      </c>
      <c r="H820" s="395">
        <v>0.28706231380293101</v>
      </c>
      <c r="I820" s="395">
        <v>0.13899618842606901</v>
      </c>
      <c r="J820" s="395">
        <v>0.14677016218099601</v>
      </c>
      <c r="K820" s="395">
        <v>0.10365818878375301</v>
      </c>
      <c r="L820" s="395">
        <v>0.128780618883827</v>
      </c>
      <c r="M820" s="395"/>
      <c r="N820" s="395">
        <v>0.165268433962725</v>
      </c>
      <c r="O820" s="395">
        <v>0.13626254193902501</v>
      </c>
      <c r="P820" s="395">
        <v>0.186036251316784</v>
      </c>
      <c r="Q820" s="395">
        <v>0.16270048915156801</v>
      </c>
      <c r="R820" s="395"/>
      <c r="S820" s="395">
        <v>0.20946252984549499</v>
      </c>
      <c r="T820" s="395">
        <v>0.16013538116304599</v>
      </c>
      <c r="U820" s="395">
        <v>9.9730602299143906E-2</v>
      </c>
      <c r="V820" s="395">
        <v>0.123216708430067</v>
      </c>
      <c r="W820" s="395">
        <v>0.12894904033020199</v>
      </c>
      <c r="X820" s="395">
        <v>0.18356849030807401</v>
      </c>
      <c r="Y820" s="395">
        <v>0.14533243897592599</v>
      </c>
      <c r="Z820" s="395">
        <v>0.28306720850927097</v>
      </c>
      <c r="AA820" s="395">
        <v>0.123958294990641</v>
      </c>
      <c r="AB820" s="395">
        <v>0.18295428240983999</v>
      </c>
      <c r="AC820" s="395">
        <v>0.20001637769975</v>
      </c>
      <c r="AD820" s="395">
        <v>0.106568818797017</v>
      </c>
      <c r="AE820" s="395"/>
      <c r="AF820" s="395">
        <v>0.24382052554827499</v>
      </c>
      <c r="AG820" s="395">
        <v>0.14400172796157501</v>
      </c>
      <c r="AH820" s="395">
        <v>0.140275464465102</v>
      </c>
      <c r="AI820" s="395">
        <v>0.15877889023427799</v>
      </c>
      <c r="AJ820" s="395">
        <v>0.10666727922920501</v>
      </c>
      <c r="AK820" s="395">
        <v>0.12015714457045901</v>
      </c>
      <c r="AL820" s="395"/>
      <c r="AM820" s="395">
        <v>0.13557518440782099</v>
      </c>
      <c r="AN820" s="395">
        <v>0.18822047822951199</v>
      </c>
      <c r="AO820" s="395">
        <v>0.16301330710780301</v>
      </c>
      <c r="AP820" s="395"/>
      <c r="AQ820" s="395">
        <v>0.15834256467552299</v>
      </c>
      <c r="AR820" s="395">
        <v>0.202660013858416</v>
      </c>
      <c r="AS820" s="395">
        <v>0.20264405527561499</v>
      </c>
    </row>
    <row r="821" spans="2:45" x14ac:dyDescent="0.25">
      <c r="B821" t="s">
        <v>435</v>
      </c>
      <c r="C821" s="395">
        <v>0.444503811310546</v>
      </c>
      <c r="D821" s="395">
        <v>0.426934070018194</v>
      </c>
      <c r="E821" s="395">
        <v>0.46105421884933501</v>
      </c>
      <c r="F821" s="395"/>
      <c r="G821" s="395">
        <v>0.39275961522247099</v>
      </c>
      <c r="H821" s="395">
        <v>0.31806301032273399</v>
      </c>
      <c r="I821" s="395">
        <v>0.46501439919117299</v>
      </c>
      <c r="J821" s="395">
        <v>0.47895495867978899</v>
      </c>
      <c r="K821" s="395">
        <v>0.53470096875065098</v>
      </c>
      <c r="L821" s="395">
        <v>0.47818240464474498</v>
      </c>
      <c r="M821" s="395"/>
      <c r="N821" s="395">
        <v>0.45647958940559302</v>
      </c>
      <c r="O821" s="395">
        <v>0.43879404480668299</v>
      </c>
      <c r="P821" s="395">
        <v>0.44260078585515</v>
      </c>
      <c r="Q821" s="395">
        <v>0.43456563993167002</v>
      </c>
      <c r="R821" s="395"/>
      <c r="S821" s="395">
        <v>0.36369301949439697</v>
      </c>
      <c r="T821" s="395">
        <v>0.47409890027238899</v>
      </c>
      <c r="U821" s="395">
        <v>0.50960636931933301</v>
      </c>
      <c r="V821" s="395">
        <v>0.46523199300164098</v>
      </c>
      <c r="W821" s="395">
        <v>0.48198031765011501</v>
      </c>
      <c r="X821" s="395">
        <v>0.37688955229155402</v>
      </c>
      <c r="Y821" s="395">
        <v>0.45884814599603202</v>
      </c>
      <c r="Z821" s="395">
        <v>0.49221100652508698</v>
      </c>
      <c r="AA821" s="395">
        <v>0.46688546523151098</v>
      </c>
      <c r="AB821" s="395">
        <v>0.38894648906074297</v>
      </c>
      <c r="AC821" s="395">
        <v>0.42360536585682401</v>
      </c>
      <c r="AD821" s="395">
        <v>0.57246315537745596</v>
      </c>
      <c r="AE821" s="395"/>
      <c r="AF821" s="395">
        <v>0.38940724278355399</v>
      </c>
      <c r="AG821" s="395">
        <v>0.45546838203301399</v>
      </c>
      <c r="AH821" s="395">
        <v>0.42576626796393902</v>
      </c>
      <c r="AI821" s="395">
        <v>0.43682960717045999</v>
      </c>
      <c r="AJ821" s="395">
        <v>0.470410766644214</v>
      </c>
      <c r="AK821" s="395">
        <v>0.59530697265392096</v>
      </c>
      <c r="AL821" s="395"/>
      <c r="AM821" s="395">
        <v>0.46841879789890001</v>
      </c>
      <c r="AN821" s="395">
        <v>0.43233961243591201</v>
      </c>
      <c r="AO821" s="395">
        <v>0.39123046006420698</v>
      </c>
      <c r="AP821" s="395"/>
      <c r="AQ821" s="395">
        <v>0.49135480553084598</v>
      </c>
      <c r="AR821" s="395">
        <v>0.398563964651796</v>
      </c>
      <c r="AS821" s="395">
        <v>0.33125209362278402</v>
      </c>
    </row>
    <row r="822" spans="2:45" x14ac:dyDescent="0.25">
      <c r="B822" t="s">
        <v>85</v>
      </c>
      <c r="C822" s="395">
        <v>0.20739767931596001</v>
      </c>
      <c r="D822" s="395">
        <v>0.17969287260031999</v>
      </c>
      <c r="E822" s="395">
        <v>0.23309714091404601</v>
      </c>
      <c r="F822" s="395"/>
      <c r="G822" s="395">
        <v>0.15973207866558201</v>
      </c>
      <c r="H822" s="395">
        <v>0.20035138216135601</v>
      </c>
      <c r="I822" s="395">
        <v>0.20773681332117</v>
      </c>
      <c r="J822" s="395">
        <v>0.227362625938967</v>
      </c>
      <c r="K822" s="395">
        <v>0.21307791070304599</v>
      </c>
      <c r="L822" s="395">
        <v>0.22476556180832299</v>
      </c>
      <c r="M822" s="395"/>
      <c r="N822" s="395">
        <v>0.161947305270117</v>
      </c>
      <c r="O822" s="395">
        <v>0.18768468511762701</v>
      </c>
      <c r="P822" s="395">
        <v>0.22599648007481499</v>
      </c>
      <c r="Q822" s="395">
        <v>0.26371175913373002</v>
      </c>
      <c r="R822" s="395"/>
      <c r="S822" s="395">
        <v>0.197182954109511</v>
      </c>
      <c r="T822" s="395">
        <v>0.12524744614827399</v>
      </c>
      <c r="U822" s="395">
        <v>0.27493673778855199</v>
      </c>
      <c r="V822" s="395">
        <v>0.24317230044079799</v>
      </c>
      <c r="W822" s="395">
        <v>0.21280845935944101</v>
      </c>
      <c r="X822" s="395">
        <v>0.163323205384897</v>
      </c>
      <c r="Y822" s="395">
        <v>0.196036655616834</v>
      </c>
      <c r="Z822" s="395">
        <v>0.12878937402917301</v>
      </c>
      <c r="AA822" s="395">
        <v>0.25312782698314801</v>
      </c>
      <c r="AB822" s="395">
        <v>0.247088514098631</v>
      </c>
      <c r="AC822" s="395">
        <v>0.26435908355973198</v>
      </c>
      <c r="AD822" s="395">
        <v>0.21683318917234101</v>
      </c>
      <c r="AE822" s="395"/>
      <c r="AF822" s="395">
        <v>0.18156574079622001</v>
      </c>
      <c r="AG822" s="395">
        <v>0.20079460204573599</v>
      </c>
      <c r="AH822" s="395">
        <v>0.23806228559976</v>
      </c>
      <c r="AI822" s="395">
        <v>0.22560445719924699</v>
      </c>
      <c r="AJ822" s="395">
        <v>0.24608848737604999</v>
      </c>
      <c r="AK822" s="395">
        <v>0.127533178716533</v>
      </c>
      <c r="AL822" s="395"/>
      <c r="AM822" s="395">
        <v>0.19673408557034699</v>
      </c>
      <c r="AN822" s="395">
        <v>0.18348795602828299</v>
      </c>
      <c r="AO822" s="395">
        <v>0.32500067218756301</v>
      </c>
      <c r="AP822" s="395"/>
      <c r="AQ822" s="395">
        <v>0.16938012280085499</v>
      </c>
      <c r="AR822" s="395">
        <v>0.18570024756477099</v>
      </c>
      <c r="AS822" s="395">
        <v>0.184884154238739</v>
      </c>
    </row>
    <row r="823" spans="2:45" x14ac:dyDescent="0.25">
      <c r="C823" s="395"/>
      <c r="D823" s="395"/>
      <c r="E823" s="395"/>
      <c r="F823" s="395"/>
      <c r="G823" s="395"/>
      <c r="H823" s="395"/>
      <c r="I823" s="395"/>
      <c r="J823" s="395"/>
      <c r="K823" s="395"/>
      <c r="L823" s="395"/>
      <c r="M823" s="395"/>
      <c r="N823" s="395"/>
      <c r="O823" s="395"/>
      <c r="P823" s="395"/>
      <c r="Q823" s="395"/>
      <c r="R823" s="395"/>
      <c r="S823" s="395"/>
      <c r="T823" s="395"/>
      <c r="U823" s="395"/>
      <c r="V823" s="395"/>
      <c r="W823" s="395"/>
      <c r="X823" s="395"/>
      <c r="Y823" s="395"/>
      <c r="Z823" s="395"/>
      <c r="AA823" s="395"/>
      <c r="AB823" s="395"/>
      <c r="AC823" s="395"/>
      <c r="AD823" s="395"/>
      <c r="AE823" s="395"/>
      <c r="AF823" s="395"/>
      <c r="AG823" s="395"/>
      <c r="AH823" s="395"/>
      <c r="AI823" s="395"/>
      <c r="AJ823" s="395"/>
      <c r="AK823" s="395"/>
      <c r="AL823" s="395"/>
      <c r="AM823" s="395"/>
      <c r="AN823" s="395"/>
      <c r="AO823" s="395"/>
      <c r="AP823" s="395"/>
      <c r="AQ823" s="395"/>
      <c r="AR823" s="395"/>
      <c r="AS823" s="395"/>
    </row>
    <row r="824" spans="2:45" x14ac:dyDescent="0.25">
      <c r="B824" s="2" t="s">
        <v>446</v>
      </c>
      <c r="C824" s="395"/>
      <c r="D824" s="395"/>
      <c r="E824" s="395"/>
      <c r="F824" s="395"/>
      <c r="G824" s="395"/>
      <c r="H824" s="395"/>
      <c r="I824" s="395"/>
      <c r="J824" s="395"/>
      <c r="K824" s="395"/>
      <c r="L824" s="395"/>
      <c r="M824" s="395"/>
      <c r="N824" s="395"/>
      <c r="O824" s="395"/>
      <c r="P824" s="395"/>
      <c r="Q824" s="395"/>
      <c r="R824" s="395"/>
      <c r="S824" s="395"/>
      <c r="T824" s="395"/>
      <c r="U824" s="395"/>
      <c r="V824" s="395"/>
      <c r="W824" s="395"/>
      <c r="X824" s="395"/>
      <c r="Y824" s="395"/>
      <c r="Z824" s="395"/>
      <c r="AA824" s="395"/>
      <c r="AB824" s="395"/>
      <c r="AC824" s="395"/>
      <c r="AD824" s="395"/>
      <c r="AE824" s="395"/>
      <c r="AF824" s="395"/>
      <c r="AG824" s="395"/>
      <c r="AH824" s="395"/>
      <c r="AI824" s="395"/>
      <c r="AJ824" s="395"/>
      <c r="AK824" s="395"/>
      <c r="AL824" s="395"/>
      <c r="AM824" s="395"/>
      <c r="AN824" s="395"/>
      <c r="AO824" s="395"/>
      <c r="AP824" s="395"/>
      <c r="AQ824" s="395"/>
      <c r="AR824" s="395"/>
      <c r="AS824" s="395"/>
    </row>
    <row r="825" spans="2:45" x14ac:dyDescent="0.25">
      <c r="B825" s="394" t="s">
        <v>68</v>
      </c>
      <c r="C825" s="395"/>
      <c r="D825" s="395"/>
      <c r="E825" s="395"/>
      <c r="F825" s="395"/>
      <c r="G825" s="395"/>
      <c r="H825" s="395"/>
      <c r="I825" s="395"/>
      <c r="J825" s="395"/>
      <c r="K825" s="395"/>
      <c r="L825" s="395"/>
      <c r="M825" s="395"/>
      <c r="N825" s="395"/>
      <c r="O825" s="395"/>
      <c r="P825" s="395"/>
      <c r="Q825" s="395"/>
      <c r="R825" s="395"/>
      <c r="S825" s="395"/>
      <c r="T825" s="395"/>
      <c r="U825" s="395"/>
      <c r="V825" s="395"/>
      <c r="W825" s="395"/>
      <c r="X825" s="395"/>
      <c r="Y825" s="395"/>
      <c r="Z825" s="395"/>
      <c r="AA825" s="395"/>
      <c r="AB825" s="395"/>
      <c r="AC825" s="395"/>
      <c r="AD825" s="395"/>
      <c r="AE825" s="395"/>
      <c r="AF825" s="395"/>
      <c r="AG825" s="395"/>
      <c r="AH825" s="395"/>
      <c r="AI825" s="395"/>
      <c r="AJ825" s="395"/>
      <c r="AK825" s="395"/>
      <c r="AL825" s="395"/>
      <c r="AM825" s="395"/>
      <c r="AN825" s="395"/>
      <c r="AO825" s="395"/>
      <c r="AP825" s="395"/>
      <c r="AQ825" s="395"/>
      <c r="AR825" s="395"/>
      <c r="AS825" s="395"/>
    </row>
    <row r="826" spans="2:45" x14ac:dyDescent="0.25">
      <c r="B826" t="s">
        <v>270</v>
      </c>
      <c r="C826" s="395">
        <v>0.28456798443648801</v>
      </c>
      <c r="D826" s="395">
        <v>0.30557027805132098</v>
      </c>
      <c r="E826" s="395">
        <v>0.26349912960522998</v>
      </c>
      <c r="F826" s="395"/>
      <c r="G826" s="395">
        <v>0.28768877957230599</v>
      </c>
      <c r="H826" s="395">
        <v>0.29410363121956501</v>
      </c>
      <c r="I826" s="395">
        <v>0.35395435902828598</v>
      </c>
      <c r="J826" s="395">
        <v>0.335132645948931</v>
      </c>
      <c r="K826" s="395">
        <v>0.272399205657258</v>
      </c>
      <c r="L826" s="395">
        <v>0.18616054051896899</v>
      </c>
      <c r="M826" s="395"/>
      <c r="N826" s="395">
        <v>0.25916305938823297</v>
      </c>
      <c r="O826" s="395">
        <v>0.29670977985341002</v>
      </c>
      <c r="P826" s="395">
        <v>0.27178588451716601</v>
      </c>
      <c r="Q826" s="395">
        <v>0.30728441046541899</v>
      </c>
      <c r="R826" s="395"/>
      <c r="S826" s="395">
        <v>0.26498393376086998</v>
      </c>
      <c r="T826" s="395">
        <v>0.23079876369333399</v>
      </c>
      <c r="U826" s="395">
        <v>0.28201839381761601</v>
      </c>
      <c r="V826" s="395">
        <v>0.325533402571759</v>
      </c>
      <c r="W826" s="395">
        <v>0.223217551186604</v>
      </c>
      <c r="X826" s="395">
        <v>0.31772567261735701</v>
      </c>
      <c r="Y826" s="395">
        <v>0.2690020124552</v>
      </c>
      <c r="Z826" s="395">
        <v>0.34860168384157803</v>
      </c>
      <c r="AA826" s="395">
        <v>0.31511596728096802</v>
      </c>
      <c r="AB826" s="395">
        <v>0.28094307251205802</v>
      </c>
      <c r="AC826" s="395">
        <v>0.33048708974522101</v>
      </c>
      <c r="AD826" s="395">
        <v>0.32075075518163099</v>
      </c>
      <c r="AE826" s="395"/>
      <c r="AF826" s="395">
        <v>0.291375450584963</v>
      </c>
      <c r="AG826" s="395">
        <v>0.27343808171820899</v>
      </c>
      <c r="AH826" s="395">
        <v>0.26499680165181</v>
      </c>
      <c r="AI826" s="395">
        <v>0.29056508407203402</v>
      </c>
      <c r="AJ826" s="395">
        <v>0.31024348938542001</v>
      </c>
      <c r="AK826" s="395">
        <v>0.29722382324164798</v>
      </c>
      <c r="AL826" s="395"/>
      <c r="AM826" s="395">
        <v>0.30330873373612999</v>
      </c>
      <c r="AN826" s="395">
        <v>0.23942985714762899</v>
      </c>
      <c r="AO826" s="395">
        <v>0.37909374140037699</v>
      </c>
      <c r="AP826" s="395"/>
      <c r="AQ826" s="395">
        <v>0.233976650996257</v>
      </c>
      <c r="AR826" s="395">
        <v>0.29538806075718599</v>
      </c>
      <c r="AS826" s="395">
        <v>0.18401528963206501</v>
      </c>
    </row>
    <row r="827" spans="2:45" x14ac:dyDescent="0.25">
      <c r="B827" t="s">
        <v>261</v>
      </c>
      <c r="C827" s="395">
        <v>0.18311629179007999</v>
      </c>
      <c r="D827" s="395">
        <v>0.188223203747197</v>
      </c>
      <c r="E827" s="395">
        <v>0.178209564685615</v>
      </c>
      <c r="F827" s="395"/>
      <c r="G827" s="395">
        <v>0.196493922896922</v>
      </c>
      <c r="H827" s="395">
        <v>0.151953037790796</v>
      </c>
      <c r="I827" s="395">
        <v>0.146158996856011</v>
      </c>
      <c r="J827" s="395">
        <v>0.19831420452940601</v>
      </c>
      <c r="K827" s="395">
        <v>0.19165397051772601</v>
      </c>
      <c r="L827" s="395">
        <v>0.21161614042580501</v>
      </c>
      <c r="M827" s="395"/>
      <c r="N827" s="395">
        <v>0.160588735780924</v>
      </c>
      <c r="O827" s="395">
        <v>0.180701829980663</v>
      </c>
      <c r="P827" s="395">
        <v>0.20659115959919799</v>
      </c>
      <c r="Q827" s="395">
        <v>0.18797858465439601</v>
      </c>
      <c r="R827" s="395"/>
      <c r="S827" s="395">
        <v>0.20726605405828699</v>
      </c>
      <c r="T827" s="395">
        <v>0.17761415041537601</v>
      </c>
      <c r="U827" s="395">
        <v>0.19634107535541001</v>
      </c>
      <c r="V827" s="395">
        <v>0.116176253603697</v>
      </c>
      <c r="W827" s="395">
        <v>0.16422098620601999</v>
      </c>
      <c r="X827" s="395">
        <v>0.174733283210038</v>
      </c>
      <c r="Y827" s="395">
        <v>0.19501929970169701</v>
      </c>
      <c r="Z827" s="395">
        <v>0.10378157497917</v>
      </c>
      <c r="AA827" s="395">
        <v>0.21859156436286301</v>
      </c>
      <c r="AB827" s="395">
        <v>0.191476597568951</v>
      </c>
      <c r="AC827" s="395">
        <v>0.21860748904983601</v>
      </c>
      <c r="AD827" s="395">
        <v>0.192372541767036</v>
      </c>
      <c r="AE827" s="395"/>
      <c r="AF827" s="395">
        <v>0.155767630525881</v>
      </c>
      <c r="AG827" s="395">
        <v>0.17275160632464201</v>
      </c>
      <c r="AH827" s="395">
        <v>0.22881968723179799</v>
      </c>
      <c r="AI827" s="395">
        <v>0.201902825248851</v>
      </c>
      <c r="AJ827" s="395">
        <v>0.16481092343314599</v>
      </c>
      <c r="AK827" s="395">
        <v>0.18711591073209199</v>
      </c>
      <c r="AL827" s="395"/>
      <c r="AM827" s="395">
        <v>0.17228213801835601</v>
      </c>
      <c r="AN827" s="395">
        <v>0.193192325853593</v>
      </c>
      <c r="AO827" s="395">
        <v>0.14539915805832199</v>
      </c>
      <c r="AP827" s="395"/>
      <c r="AQ827" s="395">
        <v>0.193578180988832</v>
      </c>
      <c r="AR827" s="395">
        <v>0.18152242608420499</v>
      </c>
      <c r="AS827" s="395">
        <v>0.22273523329945799</v>
      </c>
    </row>
    <row r="828" spans="2:45" x14ac:dyDescent="0.25">
      <c r="B828" t="s">
        <v>262</v>
      </c>
      <c r="C828" s="395">
        <v>0.16369867789984499</v>
      </c>
      <c r="D828" s="395">
        <v>0.17342754957433301</v>
      </c>
      <c r="E828" s="395">
        <v>0.15397841014291799</v>
      </c>
      <c r="F828" s="395"/>
      <c r="G828" s="395">
        <v>0.17528108259609701</v>
      </c>
      <c r="H828" s="395">
        <v>0.18376496669324099</v>
      </c>
      <c r="I828" s="395">
        <v>0.14771945023672201</v>
      </c>
      <c r="J828" s="395">
        <v>0.13750973060763899</v>
      </c>
      <c r="K828" s="395">
        <v>0.18231182022946299</v>
      </c>
      <c r="L828" s="395">
        <v>0.16106262510486499</v>
      </c>
      <c r="M828" s="395"/>
      <c r="N828" s="395">
        <v>0.14517365152098</v>
      </c>
      <c r="O828" s="395">
        <v>0.17559102814049099</v>
      </c>
      <c r="P828" s="395">
        <v>0.142141684520668</v>
      </c>
      <c r="Q828" s="395">
        <v>0.19281054767969899</v>
      </c>
      <c r="R828" s="395"/>
      <c r="S828" s="395">
        <v>0.16883069081593</v>
      </c>
      <c r="T828" s="395">
        <v>0.17513921515917</v>
      </c>
      <c r="U828" s="395">
        <v>0.147669300362681</v>
      </c>
      <c r="V828" s="395">
        <v>0.15645020671593199</v>
      </c>
      <c r="W828" s="395">
        <v>0.23428079383572001</v>
      </c>
      <c r="X828" s="395">
        <v>0.152064983128047</v>
      </c>
      <c r="Y828" s="395">
        <v>0.13614605903023699</v>
      </c>
      <c r="Z828" s="395">
        <v>0.17331056712138199</v>
      </c>
      <c r="AA828" s="395">
        <v>0.130144465358388</v>
      </c>
      <c r="AB828" s="395">
        <v>0.199788784690448</v>
      </c>
      <c r="AC828" s="395">
        <v>0.164164642657573</v>
      </c>
      <c r="AD828" s="395">
        <v>0.102647653025081</v>
      </c>
      <c r="AE828" s="395"/>
      <c r="AF828" s="395">
        <v>0.166169664656757</v>
      </c>
      <c r="AG828" s="395">
        <v>0.15618185983160701</v>
      </c>
      <c r="AH828" s="395">
        <v>0.17273585868978</v>
      </c>
      <c r="AI828" s="395">
        <v>0.149039589451268</v>
      </c>
      <c r="AJ828" s="395">
        <v>0.17745105011026299</v>
      </c>
      <c r="AK828" s="395">
        <v>0.18871426753298601</v>
      </c>
      <c r="AL828" s="395"/>
      <c r="AM828" s="395">
        <v>0.14512395125015501</v>
      </c>
      <c r="AN828" s="395">
        <v>0.17491385400325499</v>
      </c>
      <c r="AO828" s="395">
        <v>0.18769673643322701</v>
      </c>
      <c r="AP828" s="395"/>
      <c r="AQ828" s="395">
        <v>0.170873843996311</v>
      </c>
      <c r="AR828" s="395">
        <v>0.16146897215905601</v>
      </c>
      <c r="AS828" s="395">
        <v>0.180860927536003</v>
      </c>
    </row>
    <row r="829" spans="2:45" x14ac:dyDescent="0.25">
      <c r="B829" t="s">
        <v>265</v>
      </c>
      <c r="C829" s="395">
        <v>0.36861704587358801</v>
      </c>
      <c r="D829" s="395">
        <v>0.33277896862714901</v>
      </c>
      <c r="E829" s="395">
        <v>0.40431289556623701</v>
      </c>
      <c r="F829" s="395"/>
      <c r="G829" s="395">
        <v>0.34053621493467401</v>
      </c>
      <c r="H829" s="395">
        <v>0.370178364296398</v>
      </c>
      <c r="I829" s="395">
        <v>0.35216719387897999</v>
      </c>
      <c r="J829" s="395">
        <v>0.329043418914024</v>
      </c>
      <c r="K829" s="395">
        <v>0.353635003595552</v>
      </c>
      <c r="L829" s="395">
        <v>0.441160693950361</v>
      </c>
      <c r="M829" s="395"/>
      <c r="N829" s="395">
        <v>0.435074553309863</v>
      </c>
      <c r="O829" s="395">
        <v>0.34699736202543602</v>
      </c>
      <c r="P829" s="395">
        <v>0.379481271362967</v>
      </c>
      <c r="Q829" s="395">
        <v>0.31192645720048601</v>
      </c>
      <c r="R829" s="395"/>
      <c r="S829" s="395">
        <v>0.358919321364913</v>
      </c>
      <c r="T829" s="395">
        <v>0.41644787073211997</v>
      </c>
      <c r="U829" s="395">
        <v>0.37397123046429298</v>
      </c>
      <c r="V829" s="395">
        <v>0.40184013710861199</v>
      </c>
      <c r="W829" s="395">
        <v>0.378280668771656</v>
      </c>
      <c r="X829" s="395">
        <v>0.35547606104455798</v>
      </c>
      <c r="Y829" s="395">
        <v>0.39983262881286602</v>
      </c>
      <c r="Z829" s="395">
        <v>0.37430617405786998</v>
      </c>
      <c r="AA829" s="395">
        <v>0.33614800299778103</v>
      </c>
      <c r="AB829" s="395">
        <v>0.32779154522854298</v>
      </c>
      <c r="AC829" s="395">
        <v>0.28674077854737001</v>
      </c>
      <c r="AD829" s="395">
        <v>0.38422905002625202</v>
      </c>
      <c r="AE829" s="395"/>
      <c r="AF829" s="395">
        <v>0.38668725423239902</v>
      </c>
      <c r="AG829" s="395">
        <v>0.39762845212554199</v>
      </c>
      <c r="AH829" s="395">
        <v>0.33344765242661201</v>
      </c>
      <c r="AI829" s="395">
        <v>0.35849250122784698</v>
      </c>
      <c r="AJ829" s="395">
        <v>0.34749453707117101</v>
      </c>
      <c r="AK829" s="395">
        <v>0.32694599849327399</v>
      </c>
      <c r="AL829" s="395"/>
      <c r="AM829" s="395">
        <v>0.37928517699536002</v>
      </c>
      <c r="AN829" s="395">
        <v>0.392463962995523</v>
      </c>
      <c r="AO829" s="395">
        <v>0.28781036410807398</v>
      </c>
      <c r="AP829" s="395"/>
      <c r="AQ829" s="395">
        <v>0.40157132401859902</v>
      </c>
      <c r="AR829" s="395">
        <v>0.36162054099955299</v>
      </c>
      <c r="AS829" s="395">
        <v>0.412388549532474</v>
      </c>
    </row>
    <row r="830" spans="2:45" x14ac:dyDescent="0.25">
      <c r="B830" t="s">
        <v>266</v>
      </c>
      <c r="C830" s="396">
        <v>1.6163647852105301</v>
      </c>
      <c r="D830" s="396">
        <v>1.5334152087773101</v>
      </c>
      <c r="E830" s="396">
        <v>1.6991050716701599</v>
      </c>
      <c r="F830" s="396"/>
      <c r="G830" s="396">
        <v>1.56866473289314</v>
      </c>
      <c r="H830" s="396">
        <v>1.6300180640664701</v>
      </c>
      <c r="I830" s="396">
        <v>1.4980994789663999</v>
      </c>
      <c r="J830" s="396">
        <v>1.4604639224867599</v>
      </c>
      <c r="K830" s="396">
        <v>1.6171826217633101</v>
      </c>
      <c r="L830" s="396">
        <v>1.8572234724866199</v>
      </c>
      <c r="M830" s="396"/>
      <c r="N830" s="396">
        <v>1.7561596987524699</v>
      </c>
      <c r="O830" s="396">
        <v>1.57287597233795</v>
      </c>
      <c r="P830" s="396">
        <v>1.62931834272944</v>
      </c>
      <c r="Q830" s="396">
        <v>1.5093790516152501</v>
      </c>
      <c r="R830" s="396"/>
      <c r="S830" s="396">
        <v>1.6216853997848899</v>
      </c>
      <c r="T830" s="396">
        <v>1.7772361929300799</v>
      </c>
      <c r="U830" s="396">
        <v>1.61359336747365</v>
      </c>
      <c r="V830" s="396">
        <v>1.6345970783613999</v>
      </c>
      <c r="W830" s="396">
        <v>1.76762458019243</v>
      </c>
      <c r="X830" s="396">
        <v>1.5452914325998099</v>
      </c>
      <c r="Y830" s="396">
        <v>1.6668093042007699</v>
      </c>
      <c r="Z830" s="396">
        <v>1.57332123139554</v>
      </c>
      <c r="AA830" s="396">
        <v>1.4873245040729799</v>
      </c>
      <c r="AB830" s="396">
        <v>1.57442880263548</v>
      </c>
      <c r="AC830" s="396">
        <v>1.4071591100070899</v>
      </c>
      <c r="AD830" s="396">
        <v>1.5503549978959501</v>
      </c>
      <c r="AE830" s="396"/>
      <c r="AF830" s="396">
        <v>1.64816872253659</v>
      </c>
      <c r="AG830" s="396">
        <v>1.67800068236448</v>
      </c>
      <c r="AH830" s="396">
        <v>1.57463436189119</v>
      </c>
      <c r="AI830" s="396">
        <v>1.5754595078349301</v>
      </c>
      <c r="AJ830" s="396">
        <v>1.5621966348671801</v>
      </c>
      <c r="AK830" s="396">
        <v>1.54538244127789</v>
      </c>
      <c r="AL830" s="396"/>
      <c r="AM830" s="396">
        <v>1.6003855715047399</v>
      </c>
      <c r="AN830" s="396">
        <v>1.7204119228466701</v>
      </c>
      <c r="AO830" s="396">
        <v>1.384223723249</v>
      </c>
      <c r="AP830" s="396"/>
      <c r="AQ830" s="396">
        <v>1.74003984103725</v>
      </c>
      <c r="AR830" s="396">
        <v>1.5893219934009799</v>
      </c>
      <c r="AS830" s="396">
        <v>1.82162273696889</v>
      </c>
    </row>
    <row r="831" spans="2:45" x14ac:dyDescent="0.25">
      <c r="B831" t="s">
        <v>267</v>
      </c>
      <c r="C831" s="396">
        <v>1.5443659799501701</v>
      </c>
      <c r="D831" s="396">
        <v>1.52867640382673</v>
      </c>
      <c r="E831" s="396">
        <v>1.54904864383525</v>
      </c>
      <c r="F831" s="396"/>
      <c r="G831" s="396">
        <v>1.5125389934236999</v>
      </c>
      <c r="H831" s="396">
        <v>1.57073870854861</v>
      </c>
      <c r="I831" s="396">
        <v>1.6720752304842399</v>
      </c>
      <c r="J831" s="396">
        <v>1.5861191408942701</v>
      </c>
      <c r="K831" s="396">
        <v>1.4989676277456001</v>
      </c>
      <c r="L831" s="396">
        <v>1.3835911637367999</v>
      </c>
      <c r="M831" s="396"/>
      <c r="N831" s="396">
        <v>1.5787044877897101</v>
      </c>
      <c r="O831" s="396">
        <v>1.53801883346528</v>
      </c>
      <c r="P831" s="396">
        <v>1.5428239139665501</v>
      </c>
      <c r="Q831" s="396">
        <v>1.4942871037975001</v>
      </c>
      <c r="R831" s="396"/>
      <c r="S831" s="396">
        <v>1.4935920249716901</v>
      </c>
      <c r="T831" s="396">
        <v>1.47858584995801</v>
      </c>
      <c r="U831" s="396">
        <v>1.56868434980234</v>
      </c>
      <c r="V831" s="396">
        <v>1.7055816126647001</v>
      </c>
      <c r="W831" s="396">
        <v>1.40110743147897</v>
      </c>
      <c r="X831" s="396">
        <v>1.61226622259685</v>
      </c>
      <c r="Y831" s="396">
        <v>1.5795887985500601</v>
      </c>
      <c r="Z831" s="396">
        <v>1.7327007056461801</v>
      </c>
      <c r="AA831" s="396">
        <v>1.56660917394179</v>
      </c>
      <c r="AB831" s="396">
        <v>1.47933351249587</v>
      </c>
      <c r="AC831" s="396">
        <v>1.50535303184512</v>
      </c>
      <c r="AD831" s="396">
        <v>1.7126714507560901</v>
      </c>
      <c r="AE831" s="396"/>
      <c r="AF831" s="396">
        <v>1.5919369855676599</v>
      </c>
      <c r="AG831" s="396">
        <v>1.5658670498512699</v>
      </c>
      <c r="AH831" s="396">
        <v>1.45105725950749</v>
      </c>
      <c r="AI831" s="396">
        <v>1.5506254004753599</v>
      </c>
      <c r="AJ831" s="396">
        <v>1.5759343070429499</v>
      </c>
      <c r="AK831" s="396">
        <v>1.52041362713049</v>
      </c>
      <c r="AL831" s="396"/>
      <c r="AM831" s="396">
        <v>1.6089413712854199</v>
      </c>
      <c r="AN831" s="396">
        <v>1.4686700690558301</v>
      </c>
      <c r="AO831" s="396">
        <v>1.5846804653472899</v>
      </c>
      <c r="AP831" s="396"/>
      <c r="AQ831" s="396">
        <v>1.4681375789634501</v>
      </c>
      <c r="AR831" s="396">
        <v>1.56073980852802</v>
      </c>
      <c r="AS831" s="396">
        <v>1.3776341074906799</v>
      </c>
    </row>
    <row r="832" spans="2:45" x14ac:dyDescent="0.25">
      <c r="C832" s="395"/>
      <c r="D832" s="395"/>
      <c r="E832" s="395"/>
      <c r="F832" s="395"/>
      <c r="G832" s="395"/>
      <c r="H832" s="395"/>
      <c r="I832" s="395"/>
      <c r="J832" s="395"/>
      <c r="K832" s="395"/>
      <c r="L832" s="395"/>
      <c r="M832" s="395"/>
      <c r="N832" s="395"/>
      <c r="O832" s="395"/>
      <c r="P832" s="395"/>
      <c r="Q832" s="395"/>
      <c r="R832" s="395"/>
      <c r="S832" s="395"/>
      <c r="T832" s="395"/>
      <c r="U832" s="395"/>
      <c r="V832" s="395"/>
      <c r="W832" s="395"/>
      <c r="X832" s="395"/>
      <c r="Y832" s="395"/>
      <c r="Z832" s="395"/>
      <c r="AA832" s="395"/>
      <c r="AB832" s="395"/>
      <c r="AC832" s="395"/>
      <c r="AD832" s="395"/>
      <c r="AE832" s="395"/>
      <c r="AF832" s="395"/>
      <c r="AG832" s="395"/>
      <c r="AH832" s="395"/>
      <c r="AI832" s="395"/>
      <c r="AJ832" s="395"/>
      <c r="AK832" s="395"/>
      <c r="AL832" s="395"/>
      <c r="AM832" s="395"/>
      <c r="AN832" s="395"/>
      <c r="AO832" s="395"/>
      <c r="AP832" s="395"/>
      <c r="AQ832" s="395"/>
      <c r="AR832" s="395"/>
      <c r="AS832" s="395"/>
    </row>
    <row r="833" spans="2:45" x14ac:dyDescent="0.25">
      <c r="B833" s="2" t="s">
        <v>447</v>
      </c>
      <c r="C833" s="395"/>
      <c r="D833" s="395"/>
      <c r="E833" s="395"/>
      <c r="F833" s="395"/>
      <c r="G833" s="395"/>
      <c r="H833" s="395"/>
      <c r="I833" s="395"/>
      <c r="J833" s="395"/>
      <c r="K833" s="395"/>
      <c r="L833" s="395"/>
      <c r="M833" s="395"/>
      <c r="N833" s="395"/>
      <c r="O833" s="395"/>
      <c r="P833" s="395"/>
      <c r="Q833" s="395"/>
      <c r="R833" s="395"/>
      <c r="S833" s="395"/>
      <c r="T833" s="395"/>
      <c r="U833" s="395"/>
      <c r="V833" s="395"/>
      <c r="W833" s="395"/>
      <c r="X833" s="395"/>
      <c r="Y833" s="395"/>
      <c r="Z833" s="395"/>
      <c r="AA833" s="395"/>
      <c r="AB833" s="395"/>
      <c r="AC833" s="395"/>
      <c r="AD833" s="395"/>
      <c r="AE833" s="395"/>
      <c r="AF833" s="395"/>
      <c r="AG833" s="395"/>
      <c r="AH833" s="395"/>
      <c r="AI833" s="395"/>
      <c r="AJ833" s="395"/>
      <c r="AK833" s="395"/>
      <c r="AL833" s="395"/>
      <c r="AM833" s="395"/>
      <c r="AN833" s="395"/>
      <c r="AO833" s="395"/>
      <c r="AP833" s="395"/>
      <c r="AQ833" s="395"/>
      <c r="AR833" s="395"/>
      <c r="AS833" s="395"/>
    </row>
    <row r="834" spans="2:45" x14ac:dyDescent="0.25">
      <c r="B834" s="394" t="s">
        <v>68</v>
      </c>
      <c r="C834" s="395"/>
      <c r="D834" s="395"/>
      <c r="E834" s="395"/>
      <c r="F834" s="395"/>
      <c r="G834" s="395"/>
      <c r="H834" s="395"/>
      <c r="I834" s="395"/>
      <c r="J834" s="395"/>
      <c r="K834" s="395"/>
      <c r="L834" s="395"/>
      <c r="M834" s="395"/>
      <c r="N834" s="395"/>
      <c r="O834" s="395"/>
      <c r="P834" s="395"/>
      <c r="Q834" s="395"/>
      <c r="R834" s="395"/>
      <c r="S834" s="395"/>
      <c r="T834" s="395"/>
      <c r="U834" s="395"/>
      <c r="V834" s="395"/>
      <c r="W834" s="395"/>
      <c r="X834" s="395"/>
      <c r="Y834" s="395"/>
      <c r="Z834" s="395"/>
      <c r="AA834" s="395"/>
      <c r="AB834" s="395"/>
      <c r="AC834" s="395"/>
      <c r="AD834" s="395"/>
      <c r="AE834" s="395"/>
      <c r="AF834" s="395"/>
      <c r="AG834" s="395"/>
      <c r="AH834" s="395"/>
      <c r="AI834" s="395"/>
      <c r="AJ834" s="395"/>
      <c r="AK834" s="395"/>
      <c r="AL834" s="395"/>
      <c r="AM834" s="395"/>
      <c r="AN834" s="395"/>
      <c r="AO834" s="395"/>
      <c r="AP834" s="395"/>
      <c r="AQ834" s="395"/>
      <c r="AR834" s="395"/>
      <c r="AS834" s="395"/>
    </row>
    <row r="835" spans="2:45" x14ac:dyDescent="0.25">
      <c r="B835" t="s">
        <v>270</v>
      </c>
      <c r="C835" s="395">
        <v>9.9141364847965097E-2</v>
      </c>
      <c r="D835" s="395">
        <v>7.1780687124319606E-2</v>
      </c>
      <c r="E835" s="395">
        <v>0.12703029850877701</v>
      </c>
      <c r="F835" s="395"/>
      <c r="G835" s="395">
        <v>0.128249141277443</v>
      </c>
      <c r="H835" s="395">
        <v>0.18031499431206099</v>
      </c>
      <c r="I835" s="395">
        <v>6.7282167206588098E-2</v>
      </c>
      <c r="J835" s="395">
        <v>6.7134614471239099E-2</v>
      </c>
      <c r="K835" s="395">
        <v>5.3601796235698003E-2</v>
      </c>
      <c r="L835" s="395">
        <v>9.5025220111686307E-2</v>
      </c>
      <c r="M835" s="395"/>
      <c r="N835" s="395">
        <v>0.12669993930288301</v>
      </c>
      <c r="O835" s="395">
        <v>8.6071318884767697E-2</v>
      </c>
      <c r="P835" s="395">
        <v>0.1075932373085</v>
      </c>
      <c r="Q835" s="395">
        <v>7.7207302559827801E-2</v>
      </c>
      <c r="R835" s="395"/>
      <c r="S835" s="395">
        <v>0.111936824457016</v>
      </c>
      <c r="T835" s="395">
        <v>0.111228684503887</v>
      </c>
      <c r="U835" s="395">
        <v>0.122461060735469</v>
      </c>
      <c r="V835" s="395">
        <v>7.4864459588062093E-2</v>
      </c>
      <c r="W835" s="395">
        <v>5.8291977900877298E-2</v>
      </c>
      <c r="X835" s="395">
        <v>7.8151478269431196E-2</v>
      </c>
      <c r="Y835" s="395">
        <v>0.11978277788359699</v>
      </c>
      <c r="Z835" s="395">
        <v>0.101568119026689</v>
      </c>
      <c r="AA835" s="395">
        <v>0.106877251123142</v>
      </c>
      <c r="AB835" s="395">
        <v>9.3232239437703798E-2</v>
      </c>
      <c r="AC835" s="395">
        <v>0.13032772307147</v>
      </c>
      <c r="AD835" s="395">
        <v>3.41876527613496E-2</v>
      </c>
      <c r="AE835" s="395"/>
      <c r="AF835" s="395">
        <v>0.123717098803466</v>
      </c>
      <c r="AG835" s="395">
        <v>9.1283102468570201E-2</v>
      </c>
      <c r="AH835" s="395">
        <v>0.10728440051143801</v>
      </c>
      <c r="AI835" s="395">
        <v>0.113047924230088</v>
      </c>
      <c r="AJ835" s="395">
        <v>6.1577577114821903E-2</v>
      </c>
      <c r="AK835" s="395">
        <v>5.9816217891077703E-2</v>
      </c>
      <c r="AL835" s="395"/>
      <c r="AM835" s="395">
        <v>7.8354858080130596E-2</v>
      </c>
      <c r="AN835" s="395">
        <v>0.113263320719017</v>
      </c>
      <c r="AO835" s="395">
        <v>9.1691957008126407E-2</v>
      </c>
      <c r="AP835" s="395"/>
      <c r="AQ835" s="395">
        <v>0.104901704483315</v>
      </c>
      <c r="AR835" s="395">
        <v>0.102699756628752</v>
      </c>
      <c r="AS835" s="395">
        <v>5.1116765216868497E-2</v>
      </c>
    </row>
    <row r="836" spans="2:45" x14ac:dyDescent="0.25">
      <c r="B836" t="s">
        <v>261</v>
      </c>
      <c r="C836" s="395">
        <v>0.16173055968880101</v>
      </c>
      <c r="D836" s="395">
        <v>0.15383351788272401</v>
      </c>
      <c r="E836" s="395">
        <v>0.16745900375466499</v>
      </c>
      <c r="F836" s="395"/>
      <c r="G836" s="395">
        <v>0.19689816524786</v>
      </c>
      <c r="H836" s="395">
        <v>0.11141959351462399</v>
      </c>
      <c r="I836" s="395">
        <v>0.196483045884569</v>
      </c>
      <c r="J836" s="395">
        <v>0.17653307661091</v>
      </c>
      <c r="K836" s="395">
        <v>0.14475358106952799</v>
      </c>
      <c r="L836" s="395">
        <v>0.15100795285402599</v>
      </c>
      <c r="M836" s="395"/>
      <c r="N836" s="395">
        <v>0.130487757855314</v>
      </c>
      <c r="O836" s="395">
        <v>0.19906092708247999</v>
      </c>
      <c r="P836" s="395">
        <v>0.10583783168986299</v>
      </c>
      <c r="Q836" s="395">
        <v>0.204582959245135</v>
      </c>
      <c r="R836" s="395"/>
      <c r="S836" s="395">
        <v>0.11675553442884801</v>
      </c>
      <c r="T836" s="395">
        <v>9.7313536809235004E-2</v>
      </c>
      <c r="U836" s="395">
        <v>0.11943397844506599</v>
      </c>
      <c r="V836" s="395">
        <v>0.244616875559861</v>
      </c>
      <c r="W836" s="395">
        <v>0.23050947836629901</v>
      </c>
      <c r="X836" s="395">
        <v>0.192030306148013</v>
      </c>
      <c r="Y836" s="395">
        <v>0.19177578062838299</v>
      </c>
      <c r="Z836" s="395">
        <v>0.197733320671511</v>
      </c>
      <c r="AA836" s="395">
        <v>0.142916107199687</v>
      </c>
      <c r="AB836" s="395">
        <v>0.207412765484638</v>
      </c>
      <c r="AC836" s="395">
        <v>0.13037073337478999</v>
      </c>
      <c r="AD836" s="395">
        <v>0.13714453615688299</v>
      </c>
      <c r="AE836" s="395"/>
      <c r="AF836" s="395">
        <v>0.145208154098313</v>
      </c>
      <c r="AG836" s="395">
        <v>0.17945547548221999</v>
      </c>
      <c r="AH836" s="395">
        <v>0.144591117282239</v>
      </c>
      <c r="AI836" s="395">
        <v>0.17219848384669501</v>
      </c>
      <c r="AJ836" s="395">
        <v>0.16039875792230099</v>
      </c>
      <c r="AK836" s="395">
        <v>0.14562944943952699</v>
      </c>
      <c r="AL836" s="395"/>
      <c r="AM836" s="395">
        <v>0.15855878931244399</v>
      </c>
      <c r="AN836" s="395">
        <v>0.16501445638975801</v>
      </c>
      <c r="AO836" s="395">
        <v>0.158051499768565</v>
      </c>
      <c r="AP836" s="395"/>
      <c r="AQ836" s="395">
        <v>0.127869565268002</v>
      </c>
      <c r="AR836" s="395">
        <v>0.19340995639956499</v>
      </c>
      <c r="AS836" s="395">
        <v>0.14041250995462801</v>
      </c>
    </row>
    <row r="837" spans="2:45" x14ac:dyDescent="0.25">
      <c r="B837" t="s">
        <v>262</v>
      </c>
      <c r="C837" s="395">
        <v>0.16781360953978</v>
      </c>
      <c r="D837" s="395">
        <v>0.165598279056379</v>
      </c>
      <c r="E837" s="395">
        <v>0.16809240864125799</v>
      </c>
      <c r="F837" s="395"/>
      <c r="G837" s="395">
        <v>0.13351250957739999</v>
      </c>
      <c r="H837" s="395">
        <v>0.17921180407714599</v>
      </c>
      <c r="I837" s="395">
        <v>0.17734827357694699</v>
      </c>
      <c r="J837" s="395">
        <v>0.125603616189638</v>
      </c>
      <c r="K837" s="395">
        <v>0.198649496982816</v>
      </c>
      <c r="L837" s="395">
        <v>0.18701679486575101</v>
      </c>
      <c r="M837" s="395"/>
      <c r="N837" s="395">
        <v>0.191347754527502</v>
      </c>
      <c r="O837" s="395">
        <v>0.16467124997999399</v>
      </c>
      <c r="P837" s="395">
        <v>0.14061038058367301</v>
      </c>
      <c r="Q837" s="395">
        <v>0.17227081729819699</v>
      </c>
      <c r="R837" s="395"/>
      <c r="S837" s="395">
        <v>0.20668285504654299</v>
      </c>
      <c r="T837" s="395">
        <v>0.170954135863358</v>
      </c>
      <c r="U837" s="395">
        <v>0.14248078812152001</v>
      </c>
      <c r="V837" s="395">
        <v>0.190561833162737</v>
      </c>
      <c r="W837" s="395">
        <v>0.147062676401197</v>
      </c>
      <c r="X837" s="395">
        <v>0.13559748656599399</v>
      </c>
      <c r="Y837" s="395">
        <v>0.14328544632760901</v>
      </c>
      <c r="Z837" s="395">
        <v>0.16817195570048701</v>
      </c>
      <c r="AA837" s="395">
        <v>0.180723275454889</v>
      </c>
      <c r="AB837" s="395">
        <v>0.16048944293746301</v>
      </c>
      <c r="AC837" s="395">
        <v>0.26186622677501298</v>
      </c>
      <c r="AD837" s="395">
        <v>0</v>
      </c>
      <c r="AE837" s="395"/>
      <c r="AF837" s="395">
        <v>0.146581832702674</v>
      </c>
      <c r="AG837" s="395">
        <v>0.162491600328731</v>
      </c>
      <c r="AH837" s="395">
        <v>0.15663027926328599</v>
      </c>
      <c r="AI837" s="395">
        <v>0.218630513156962</v>
      </c>
      <c r="AJ837" s="395">
        <v>0.135833006657018</v>
      </c>
      <c r="AK837" s="395">
        <v>0.191240331733491</v>
      </c>
      <c r="AL837" s="395"/>
      <c r="AM837" s="395">
        <v>0.18912124248318199</v>
      </c>
      <c r="AN837" s="395">
        <v>0.151344650123589</v>
      </c>
      <c r="AO837" s="395">
        <v>0.165279388841541</v>
      </c>
      <c r="AP837" s="395"/>
      <c r="AQ837" s="395">
        <v>0.166007979099319</v>
      </c>
      <c r="AR837" s="395">
        <v>0.17021377145362401</v>
      </c>
      <c r="AS837" s="395">
        <v>0.26264303715843801</v>
      </c>
    </row>
    <row r="838" spans="2:45" x14ac:dyDescent="0.25">
      <c r="B838" t="s">
        <v>265</v>
      </c>
      <c r="C838" s="395">
        <v>0.57131446592345403</v>
      </c>
      <c r="D838" s="395">
        <v>0.60878751593657698</v>
      </c>
      <c r="E838" s="395">
        <v>0.53741828909529898</v>
      </c>
      <c r="F838" s="395"/>
      <c r="G838" s="395">
        <v>0.54134018389729699</v>
      </c>
      <c r="H838" s="395">
        <v>0.52905360809616897</v>
      </c>
      <c r="I838" s="395">
        <v>0.55888651333189598</v>
      </c>
      <c r="J838" s="395">
        <v>0.63072869272821297</v>
      </c>
      <c r="K838" s="395">
        <v>0.60299512571195801</v>
      </c>
      <c r="L838" s="395">
        <v>0.56695003216853701</v>
      </c>
      <c r="M838" s="395"/>
      <c r="N838" s="395">
        <v>0.55146454831430003</v>
      </c>
      <c r="O838" s="395">
        <v>0.55019650405275899</v>
      </c>
      <c r="P838" s="395">
        <v>0.64595855041796502</v>
      </c>
      <c r="Q838" s="395">
        <v>0.54593892089684004</v>
      </c>
      <c r="R838" s="395"/>
      <c r="S838" s="395">
        <v>0.56462478606759303</v>
      </c>
      <c r="T838" s="395">
        <v>0.62050364282352</v>
      </c>
      <c r="U838" s="395">
        <v>0.615624172697945</v>
      </c>
      <c r="V838" s="395">
        <v>0.48995683168934001</v>
      </c>
      <c r="W838" s="395">
        <v>0.56413586733162702</v>
      </c>
      <c r="X838" s="395">
        <v>0.59422072901656298</v>
      </c>
      <c r="Y838" s="395">
        <v>0.54515599516041102</v>
      </c>
      <c r="Z838" s="395">
        <v>0.53252660460131296</v>
      </c>
      <c r="AA838" s="395">
        <v>0.56948336622228202</v>
      </c>
      <c r="AB838" s="395">
        <v>0.53886555214019605</v>
      </c>
      <c r="AC838" s="395">
        <v>0.47743531677872802</v>
      </c>
      <c r="AD838" s="395">
        <v>0.82866781108176701</v>
      </c>
      <c r="AE838" s="395"/>
      <c r="AF838" s="395">
        <v>0.58449291439554696</v>
      </c>
      <c r="AG838" s="395">
        <v>0.56676982172047896</v>
      </c>
      <c r="AH838" s="395">
        <v>0.59149420294303801</v>
      </c>
      <c r="AI838" s="395">
        <v>0.496123078766255</v>
      </c>
      <c r="AJ838" s="395">
        <v>0.64219065830585897</v>
      </c>
      <c r="AK838" s="395">
        <v>0.60331400093590404</v>
      </c>
      <c r="AL838" s="395"/>
      <c r="AM838" s="395">
        <v>0.573965110124244</v>
      </c>
      <c r="AN838" s="395">
        <v>0.57037757276763601</v>
      </c>
      <c r="AO838" s="395">
        <v>0.58497715438176801</v>
      </c>
      <c r="AP838" s="395"/>
      <c r="AQ838" s="395">
        <v>0.60122075114936302</v>
      </c>
      <c r="AR838" s="395">
        <v>0.53367651551805895</v>
      </c>
      <c r="AS838" s="395">
        <v>0.54582768767006495</v>
      </c>
    </row>
    <row r="839" spans="2:45" x14ac:dyDescent="0.25">
      <c r="B839" t="s">
        <v>266</v>
      </c>
      <c r="C839" s="396">
        <v>2.2113011765387198</v>
      </c>
      <c r="D839" s="396">
        <v>2.3113926238052098</v>
      </c>
      <c r="E839" s="396">
        <v>2.1158986883230799</v>
      </c>
      <c r="F839" s="396"/>
      <c r="G839" s="396">
        <v>2.0879437360945499</v>
      </c>
      <c r="H839" s="396">
        <v>2.0570040259574198</v>
      </c>
      <c r="I839" s="396">
        <v>2.2278391330341498</v>
      </c>
      <c r="J839" s="396">
        <v>2.3199263871748199</v>
      </c>
      <c r="K839" s="396">
        <v>2.3510379521710298</v>
      </c>
      <c r="L839" s="396">
        <v>2.2258916390911399</v>
      </c>
      <c r="M839" s="396"/>
      <c r="N839" s="396">
        <v>2.16757691185322</v>
      </c>
      <c r="O839" s="396">
        <v>2.1789929392007399</v>
      </c>
      <c r="P839" s="396">
        <v>2.3249342441111001</v>
      </c>
      <c r="Q839" s="396">
        <v>2.1869413565320501</v>
      </c>
      <c r="R839" s="396"/>
      <c r="S839" s="396">
        <v>2.2239956027247101</v>
      </c>
      <c r="T839" s="396">
        <v>2.30073273700651</v>
      </c>
      <c r="U839" s="396">
        <v>2.2512680727819401</v>
      </c>
      <c r="V839" s="396">
        <v>2.09561103695335</v>
      </c>
      <c r="W839" s="396">
        <v>2.2170424331635701</v>
      </c>
      <c r="X839" s="396">
        <v>2.2458874663296902</v>
      </c>
      <c r="Y839" s="396">
        <v>2.1138146587648299</v>
      </c>
      <c r="Z839" s="396">
        <v>2.1316570458764201</v>
      </c>
      <c r="AA839" s="396">
        <v>2.2128127567763101</v>
      </c>
      <c r="AB839" s="396">
        <v>2.1449883077801499</v>
      </c>
      <c r="AC839" s="396">
        <v>2.0864091372610001</v>
      </c>
      <c r="AD839" s="396">
        <v>2.62314796940219</v>
      </c>
      <c r="AE839" s="396"/>
      <c r="AF839" s="396">
        <v>2.1918505626903002</v>
      </c>
      <c r="AG839" s="396">
        <v>2.2047481413011201</v>
      </c>
      <c r="AH839" s="396">
        <v>2.2323342846379202</v>
      </c>
      <c r="AI839" s="396">
        <v>2.0978287464593799</v>
      </c>
      <c r="AJ839" s="396">
        <v>2.3586367461539099</v>
      </c>
      <c r="AK839" s="396">
        <v>2.3380521157142198</v>
      </c>
      <c r="AL839" s="396"/>
      <c r="AM839" s="396">
        <v>2.25869660465154</v>
      </c>
      <c r="AN839" s="396">
        <v>2.1788364749398399</v>
      </c>
      <c r="AO839" s="396">
        <v>2.24354174059695</v>
      </c>
      <c r="AP839" s="396"/>
      <c r="AQ839" s="396">
        <v>2.2635477769147299</v>
      </c>
      <c r="AR839" s="396">
        <v>2.13486704586099</v>
      </c>
      <c r="AS839" s="396">
        <v>2.3031816472817002</v>
      </c>
    </row>
    <row r="840" spans="2:45" x14ac:dyDescent="0.25">
      <c r="B840" t="s">
        <v>267</v>
      </c>
      <c r="C840" s="396">
        <v>1.0860429375363101</v>
      </c>
      <c r="D840" s="396">
        <v>0.95471102957647902</v>
      </c>
      <c r="E840" s="396">
        <v>1.2019460721620701</v>
      </c>
      <c r="F840" s="396"/>
      <c r="G840" s="396">
        <v>1.2524468625549099</v>
      </c>
      <c r="H840" s="396">
        <v>1.3663818810457999</v>
      </c>
      <c r="I840" s="396">
        <v>0.97834251346260903</v>
      </c>
      <c r="J840" s="396">
        <v>0.97920737740987196</v>
      </c>
      <c r="K840" s="396">
        <v>0.84492059248741502</v>
      </c>
      <c r="L840" s="396">
        <v>1.0520176987287799</v>
      </c>
      <c r="M840" s="396"/>
      <c r="N840" s="396">
        <v>1.1649848005153101</v>
      </c>
      <c r="O840" s="396">
        <v>1.06560270633804</v>
      </c>
      <c r="P840" s="396">
        <v>1.08150299103229</v>
      </c>
      <c r="Q840" s="396">
        <v>1.02850163567764</v>
      </c>
      <c r="R840" s="396"/>
      <c r="S840" s="396">
        <v>1.08666039962939</v>
      </c>
      <c r="T840" s="396">
        <v>1.08029391569417</v>
      </c>
      <c r="U840" s="396">
        <v>1.1764726579092</v>
      </c>
      <c r="V840" s="396">
        <v>1.0364056940367801</v>
      </c>
      <c r="W840" s="396">
        <v>0.99471592292941202</v>
      </c>
      <c r="X840" s="396">
        <v>1.0500636763256599</v>
      </c>
      <c r="Y840" s="396">
        <v>1.21833834002372</v>
      </c>
      <c r="Z840" s="396">
        <v>1.14717879424194</v>
      </c>
      <c r="AA840" s="396">
        <v>1.1046615865271401</v>
      </c>
      <c r="AB840" s="396">
        <v>1.11125930486344</v>
      </c>
      <c r="AC840" s="396">
        <v>1.1440834115059499</v>
      </c>
      <c r="AD840" s="396">
        <v>0.73805788539778105</v>
      </c>
      <c r="AE840" s="396"/>
      <c r="AF840" s="396">
        <v>1.1935851920938401</v>
      </c>
      <c r="AG840" s="396">
        <v>1.0731492248277701</v>
      </c>
      <c r="AH840" s="396">
        <v>1.1187521058477601</v>
      </c>
      <c r="AI840" s="396">
        <v>1.11685206609044</v>
      </c>
      <c r="AJ840" s="396">
        <v>0.92872233935333803</v>
      </c>
      <c r="AK840" s="396">
        <v>0.88802471946863604</v>
      </c>
      <c r="AL840" s="396"/>
      <c r="AM840" s="396">
        <v>0.981355960309236</v>
      </c>
      <c r="AN840" s="396">
        <v>1.1591967819389399</v>
      </c>
      <c r="AO840" s="396">
        <v>1.06003375643139</v>
      </c>
      <c r="AP840" s="396"/>
      <c r="AQ840" s="396">
        <v>1.08267677275378</v>
      </c>
      <c r="AR840" s="396">
        <v>1.1230791468880801</v>
      </c>
      <c r="AS840" s="396">
        <v>0.82161066573639996</v>
      </c>
    </row>
    <row r="841" spans="2:45" x14ac:dyDescent="0.25">
      <c r="C841" s="395"/>
      <c r="D841" s="395"/>
      <c r="E841" s="395"/>
      <c r="F841" s="395"/>
      <c r="G841" s="395"/>
      <c r="H841" s="395"/>
      <c r="I841" s="395"/>
      <c r="J841" s="395"/>
      <c r="K841" s="395"/>
      <c r="L841" s="395"/>
      <c r="M841" s="395"/>
      <c r="N841" s="395"/>
      <c r="O841" s="395"/>
      <c r="P841" s="395"/>
      <c r="Q841" s="395"/>
      <c r="R841" s="395"/>
      <c r="S841" s="395"/>
      <c r="T841" s="395"/>
      <c r="U841" s="395"/>
      <c r="V841" s="395"/>
      <c r="W841" s="395"/>
      <c r="X841" s="395"/>
      <c r="Y841" s="395"/>
      <c r="Z841" s="395"/>
      <c r="AA841" s="395"/>
      <c r="AB841" s="395"/>
      <c r="AC841" s="395"/>
      <c r="AD841" s="395"/>
      <c r="AE841" s="395"/>
      <c r="AF841" s="395"/>
      <c r="AG841" s="395"/>
      <c r="AH841" s="395"/>
      <c r="AI841" s="395"/>
      <c r="AJ841" s="395"/>
      <c r="AK841" s="395"/>
      <c r="AL841" s="395"/>
      <c r="AM841" s="395"/>
      <c r="AN841" s="395"/>
      <c r="AO841" s="395"/>
      <c r="AP841" s="395"/>
      <c r="AQ841" s="395"/>
      <c r="AR841" s="395"/>
      <c r="AS841" s="395"/>
    </row>
    <row r="842" spans="2:45" x14ac:dyDescent="0.25">
      <c r="B842" s="2" t="s">
        <v>448</v>
      </c>
      <c r="C842" s="395"/>
      <c r="D842" s="395"/>
      <c r="E842" s="395"/>
      <c r="F842" s="395"/>
      <c r="G842" s="395"/>
      <c r="H842" s="395"/>
      <c r="I842" s="395"/>
      <c r="J842" s="395"/>
      <c r="K842" s="395"/>
      <c r="L842" s="395"/>
      <c r="M842" s="395"/>
      <c r="N842" s="395"/>
      <c r="O842" s="395"/>
      <c r="P842" s="395"/>
      <c r="Q842" s="395"/>
      <c r="R842" s="395"/>
      <c r="S842" s="395"/>
      <c r="T842" s="395"/>
      <c r="U842" s="395"/>
      <c r="V842" s="395"/>
      <c r="W842" s="395"/>
      <c r="X842" s="395"/>
      <c r="Y842" s="395"/>
      <c r="Z842" s="395"/>
      <c r="AA842" s="395"/>
      <c r="AB842" s="395"/>
      <c r="AC842" s="395"/>
      <c r="AD842" s="395"/>
      <c r="AE842" s="395"/>
      <c r="AF842" s="395"/>
      <c r="AG842" s="395"/>
      <c r="AH842" s="395"/>
      <c r="AI842" s="395"/>
      <c r="AJ842" s="395"/>
      <c r="AK842" s="395"/>
      <c r="AL842" s="395"/>
      <c r="AM842" s="395"/>
      <c r="AN842" s="395"/>
      <c r="AO842" s="395"/>
      <c r="AP842" s="395"/>
      <c r="AQ842" s="395"/>
      <c r="AR842" s="395"/>
      <c r="AS842" s="395"/>
    </row>
    <row r="843" spans="2:45" x14ac:dyDescent="0.25">
      <c r="B843" s="394" t="s">
        <v>68</v>
      </c>
      <c r="C843" s="395"/>
      <c r="D843" s="395"/>
      <c r="E843" s="395"/>
      <c r="F843" s="395"/>
      <c r="G843" s="395"/>
      <c r="H843" s="395"/>
      <c r="I843" s="395"/>
      <c r="J843" s="395"/>
      <c r="K843" s="395"/>
      <c r="L843" s="395"/>
      <c r="M843" s="395"/>
      <c r="N843" s="395"/>
      <c r="O843" s="395"/>
      <c r="P843" s="395"/>
      <c r="Q843" s="395"/>
      <c r="R843" s="395"/>
      <c r="S843" s="395"/>
      <c r="T843" s="395"/>
      <c r="U843" s="395"/>
      <c r="V843" s="395"/>
      <c r="W843" s="395"/>
      <c r="X843" s="395"/>
      <c r="Y843" s="395"/>
      <c r="Z843" s="395"/>
      <c r="AA843" s="395"/>
      <c r="AB843" s="395"/>
      <c r="AC843" s="395"/>
      <c r="AD843" s="395"/>
      <c r="AE843" s="395"/>
      <c r="AF843" s="395"/>
      <c r="AG843" s="395"/>
      <c r="AH843" s="395"/>
      <c r="AI843" s="395"/>
      <c r="AJ843" s="395"/>
      <c r="AK843" s="395"/>
      <c r="AL843" s="395"/>
      <c r="AM843" s="395"/>
      <c r="AN843" s="395"/>
      <c r="AO843" s="395"/>
      <c r="AP843" s="395"/>
      <c r="AQ843" s="395"/>
      <c r="AR843" s="395"/>
      <c r="AS843" s="395"/>
    </row>
    <row r="844" spans="2:45" x14ac:dyDescent="0.25">
      <c r="B844" t="s">
        <v>270</v>
      </c>
      <c r="C844" s="395">
        <v>8.8171057776124995E-2</v>
      </c>
      <c r="D844" s="395">
        <v>8.9847547929163996E-2</v>
      </c>
      <c r="E844" s="395">
        <v>8.7576287675019099E-2</v>
      </c>
      <c r="F844" s="395"/>
      <c r="G844" s="395">
        <v>9.8282138149100307E-2</v>
      </c>
      <c r="H844" s="395">
        <v>0.13597825941501501</v>
      </c>
      <c r="I844" s="395">
        <v>0.12968202271436</v>
      </c>
      <c r="J844" s="395">
        <v>7.6399921183407798E-2</v>
      </c>
      <c r="K844" s="395">
        <v>3.6225736924195499E-2</v>
      </c>
      <c r="L844" s="395">
        <v>5.29368420439233E-2</v>
      </c>
      <c r="M844" s="395"/>
      <c r="N844" s="395">
        <v>7.8167272347244798E-2</v>
      </c>
      <c r="O844" s="395">
        <v>6.7041255475434894E-2</v>
      </c>
      <c r="P844" s="395">
        <v>0.13046475098051499</v>
      </c>
      <c r="Q844" s="395">
        <v>8.1205222176965797E-2</v>
      </c>
      <c r="R844" s="395"/>
      <c r="S844" s="395">
        <v>0.116387790670961</v>
      </c>
      <c r="T844" s="395">
        <v>5.87970774243015E-2</v>
      </c>
      <c r="U844" s="395">
        <v>9.5066162309058094E-2</v>
      </c>
      <c r="V844" s="395">
        <v>0.15150639846920499</v>
      </c>
      <c r="W844" s="395">
        <v>0.117240924421319</v>
      </c>
      <c r="X844" s="395">
        <v>5.2738390961155901E-2</v>
      </c>
      <c r="Y844" s="395">
        <v>0.10208746241321</v>
      </c>
      <c r="Z844" s="395">
        <v>9.49126535405376E-2</v>
      </c>
      <c r="AA844" s="395">
        <v>6.1956211370985198E-2</v>
      </c>
      <c r="AB844" s="395">
        <v>4.3658995711187101E-2</v>
      </c>
      <c r="AC844" s="395">
        <v>0.116752587446392</v>
      </c>
      <c r="AD844" s="395">
        <v>4.5396930992735098E-2</v>
      </c>
      <c r="AE844" s="395"/>
      <c r="AF844" s="395">
        <v>0.112089875475316</v>
      </c>
      <c r="AG844" s="395">
        <v>8.95943022753663E-2</v>
      </c>
      <c r="AH844" s="395">
        <v>8.4649948486157298E-2</v>
      </c>
      <c r="AI844" s="395">
        <v>6.2157046729490899E-2</v>
      </c>
      <c r="AJ844" s="395">
        <v>8.2789335432850997E-2</v>
      </c>
      <c r="AK844" s="395">
        <v>9.9382156182844794E-2</v>
      </c>
      <c r="AL844" s="395"/>
      <c r="AM844" s="395">
        <v>9.1385327482731996E-2</v>
      </c>
      <c r="AN844" s="395">
        <v>8.2187653939454403E-2</v>
      </c>
      <c r="AO844" s="395">
        <v>0.102988213191328</v>
      </c>
      <c r="AP844" s="395"/>
      <c r="AQ844" s="395">
        <v>9.6084240698101897E-2</v>
      </c>
      <c r="AR844" s="395">
        <v>9.0303744689128704E-2</v>
      </c>
      <c r="AS844" s="395">
        <v>0.15169019305932299</v>
      </c>
    </row>
    <row r="845" spans="2:45" x14ac:dyDescent="0.25">
      <c r="B845" t="s">
        <v>261</v>
      </c>
      <c r="C845" s="395">
        <v>0.13547017594072</v>
      </c>
      <c r="D845" s="395">
        <v>0.129310155749677</v>
      </c>
      <c r="E845" s="395">
        <v>0.143086677055482</v>
      </c>
      <c r="F845" s="395"/>
      <c r="G845" s="395">
        <v>0.119951612576721</v>
      </c>
      <c r="H845" s="395">
        <v>0.17339651871930101</v>
      </c>
      <c r="I845" s="395">
        <v>0.14242015962374199</v>
      </c>
      <c r="J845" s="395">
        <v>0.14741734914600099</v>
      </c>
      <c r="K845" s="395">
        <v>0.15437094169321999</v>
      </c>
      <c r="L845" s="395">
        <v>8.6841955072002902E-2</v>
      </c>
      <c r="M845" s="395"/>
      <c r="N845" s="395">
        <v>0.143134184026529</v>
      </c>
      <c r="O845" s="395">
        <v>0.120874797339908</v>
      </c>
      <c r="P845" s="395">
        <v>0.14066653825272599</v>
      </c>
      <c r="Q845" s="395">
        <v>0.135829755181226</v>
      </c>
      <c r="R845" s="395"/>
      <c r="S845" s="395">
        <v>0.105242768107634</v>
      </c>
      <c r="T845" s="395">
        <v>0.120248141503732</v>
      </c>
      <c r="U845" s="395">
        <v>0.16320902953791</v>
      </c>
      <c r="V845" s="395">
        <v>0.104698720847457</v>
      </c>
      <c r="W845" s="395">
        <v>0.11741016696920301</v>
      </c>
      <c r="X845" s="395">
        <v>0.14540296745967399</v>
      </c>
      <c r="Y845" s="395">
        <v>0.14461609495724401</v>
      </c>
      <c r="Z845" s="395">
        <v>0.14727325052826001</v>
      </c>
      <c r="AA845" s="395">
        <v>0.150330013641371</v>
      </c>
      <c r="AB845" s="395">
        <v>0.174984151690731</v>
      </c>
      <c r="AC845" s="395">
        <v>0.15613970970022101</v>
      </c>
      <c r="AD845" s="395">
        <v>0.13503309022475099</v>
      </c>
      <c r="AE845" s="395"/>
      <c r="AF845" s="395">
        <v>0.14202625557560999</v>
      </c>
      <c r="AG845" s="395">
        <v>0.118248179147507</v>
      </c>
      <c r="AH845" s="395">
        <v>9.9288867866663202E-2</v>
      </c>
      <c r="AI845" s="395">
        <v>0.17603846915742799</v>
      </c>
      <c r="AJ845" s="395">
        <v>0.13977826081106101</v>
      </c>
      <c r="AK845" s="395">
        <v>0.14990530056436699</v>
      </c>
      <c r="AL845" s="395"/>
      <c r="AM845" s="395">
        <v>0.13623418815685601</v>
      </c>
      <c r="AN845" s="395">
        <v>0.13240614820494501</v>
      </c>
      <c r="AO845" s="395">
        <v>0.154341106237984</v>
      </c>
      <c r="AP845" s="395"/>
      <c r="AQ845" s="395">
        <v>0.13358442662783299</v>
      </c>
      <c r="AR845" s="395">
        <v>0.120990695501915</v>
      </c>
      <c r="AS845" s="395">
        <v>0.17173055798966899</v>
      </c>
    </row>
    <row r="846" spans="2:45" x14ac:dyDescent="0.25">
      <c r="B846" t="s">
        <v>262</v>
      </c>
      <c r="C846" s="395">
        <v>0.144748199768995</v>
      </c>
      <c r="D846" s="395">
        <v>0.138839746863684</v>
      </c>
      <c r="E846" s="395">
        <v>0.15032580946493099</v>
      </c>
      <c r="F846" s="395"/>
      <c r="G846" s="395">
        <v>0.14003467589486901</v>
      </c>
      <c r="H846" s="395">
        <v>0.15262960676930701</v>
      </c>
      <c r="I846" s="395">
        <v>0.15989860202555001</v>
      </c>
      <c r="J846" s="395">
        <v>0.198353943589959</v>
      </c>
      <c r="K846" s="395">
        <v>0.12570227287187399</v>
      </c>
      <c r="L846" s="395">
        <v>9.8759005379501399E-2</v>
      </c>
      <c r="M846" s="395"/>
      <c r="N846" s="395">
        <v>0.14473622923719401</v>
      </c>
      <c r="O846" s="395">
        <v>0.13643036772360001</v>
      </c>
      <c r="P846" s="395">
        <v>0.123242977724906</v>
      </c>
      <c r="Q846" s="395">
        <v>0.17453310026367599</v>
      </c>
      <c r="R846" s="395"/>
      <c r="S846" s="395">
        <v>0.142580000510072</v>
      </c>
      <c r="T846" s="395">
        <v>0.11153247680563801</v>
      </c>
      <c r="U846" s="395">
        <v>0.22352084627804999</v>
      </c>
      <c r="V846" s="395">
        <v>0.187882875266452</v>
      </c>
      <c r="W846" s="395">
        <v>0.14737041091411299</v>
      </c>
      <c r="X846" s="395">
        <v>0.15813657542984899</v>
      </c>
      <c r="Y846" s="395">
        <v>0.132890137714849</v>
      </c>
      <c r="Z846" s="395">
        <v>0.20534544338065899</v>
      </c>
      <c r="AA846" s="395">
        <v>0.105205802562715</v>
      </c>
      <c r="AB846" s="395">
        <v>0.132008665757126</v>
      </c>
      <c r="AC846" s="395">
        <v>6.1077516354631503E-2</v>
      </c>
      <c r="AD846" s="395">
        <v>0.18878829915741299</v>
      </c>
      <c r="AE846" s="395"/>
      <c r="AF846" s="395">
        <v>0.14162015902609201</v>
      </c>
      <c r="AG846" s="395">
        <v>0.14731960968385999</v>
      </c>
      <c r="AH846" s="395">
        <v>0.14948004043874399</v>
      </c>
      <c r="AI846" s="395">
        <v>0.14498576424201701</v>
      </c>
      <c r="AJ846" s="395">
        <v>0.131541580877125</v>
      </c>
      <c r="AK846" s="395">
        <v>0.154156333856101</v>
      </c>
      <c r="AL846" s="395"/>
      <c r="AM846" s="395">
        <v>0.13289810724839299</v>
      </c>
      <c r="AN846" s="395">
        <v>0.147536840876863</v>
      </c>
      <c r="AO846" s="395">
        <v>0.162091439657812</v>
      </c>
      <c r="AP846" s="395"/>
      <c r="AQ846" s="395">
        <v>0.14672180698333001</v>
      </c>
      <c r="AR846" s="395">
        <v>0.14971725059660901</v>
      </c>
      <c r="AS846" s="395">
        <v>5.4585717052926697E-2</v>
      </c>
    </row>
    <row r="847" spans="2:45" x14ac:dyDescent="0.25">
      <c r="B847" t="s">
        <v>265</v>
      </c>
      <c r="C847" s="395">
        <v>0.63161056651415903</v>
      </c>
      <c r="D847" s="395">
        <v>0.64200254945747504</v>
      </c>
      <c r="E847" s="395">
        <v>0.61901122580456802</v>
      </c>
      <c r="F847" s="395"/>
      <c r="G847" s="395">
        <v>0.64173157337930997</v>
      </c>
      <c r="H847" s="395">
        <v>0.53799561509637694</v>
      </c>
      <c r="I847" s="395">
        <v>0.56799921563634803</v>
      </c>
      <c r="J847" s="395">
        <v>0.57782878608063204</v>
      </c>
      <c r="K847" s="395">
        <v>0.68370104851071001</v>
      </c>
      <c r="L847" s="395">
        <v>0.761462197504572</v>
      </c>
      <c r="M847" s="395"/>
      <c r="N847" s="395">
        <v>0.63396231438903194</v>
      </c>
      <c r="O847" s="395">
        <v>0.67565357946105697</v>
      </c>
      <c r="P847" s="395">
        <v>0.60562573304185296</v>
      </c>
      <c r="Q847" s="395">
        <v>0.60843192237813104</v>
      </c>
      <c r="R847" s="395"/>
      <c r="S847" s="395">
        <v>0.63578944071133203</v>
      </c>
      <c r="T847" s="395">
        <v>0.70942230426632802</v>
      </c>
      <c r="U847" s="395">
        <v>0.51820396187498197</v>
      </c>
      <c r="V847" s="395">
        <v>0.55591200541688701</v>
      </c>
      <c r="W847" s="395">
        <v>0.61797849769536495</v>
      </c>
      <c r="X847" s="395">
        <v>0.64372206614932104</v>
      </c>
      <c r="Y847" s="395">
        <v>0.62040630491469795</v>
      </c>
      <c r="Z847" s="395">
        <v>0.552468652550544</v>
      </c>
      <c r="AA847" s="395">
        <v>0.682507972424929</v>
      </c>
      <c r="AB847" s="395">
        <v>0.64934818684095597</v>
      </c>
      <c r="AC847" s="395">
        <v>0.666030186498756</v>
      </c>
      <c r="AD847" s="395">
        <v>0.63078167962510101</v>
      </c>
      <c r="AE847" s="395"/>
      <c r="AF847" s="395">
        <v>0.60426370992298195</v>
      </c>
      <c r="AG847" s="395">
        <v>0.64483790889326698</v>
      </c>
      <c r="AH847" s="395">
        <v>0.66658114320843598</v>
      </c>
      <c r="AI847" s="395">
        <v>0.61681871987106396</v>
      </c>
      <c r="AJ847" s="395">
        <v>0.64589082287896304</v>
      </c>
      <c r="AK847" s="395">
        <v>0.59655620939668697</v>
      </c>
      <c r="AL847" s="395"/>
      <c r="AM847" s="395">
        <v>0.63948237711201905</v>
      </c>
      <c r="AN847" s="395">
        <v>0.63786935697873703</v>
      </c>
      <c r="AO847" s="395">
        <v>0.58057924091287605</v>
      </c>
      <c r="AP847" s="395"/>
      <c r="AQ847" s="395">
        <v>0.62360952569073402</v>
      </c>
      <c r="AR847" s="395">
        <v>0.63898830921234595</v>
      </c>
      <c r="AS847" s="395">
        <v>0.62199353189808104</v>
      </c>
    </row>
    <row r="848" spans="2:45" x14ac:dyDescent="0.25">
      <c r="B848" t="s">
        <v>266</v>
      </c>
      <c r="C848" s="396">
        <v>2.3197982750211898</v>
      </c>
      <c r="D848" s="396">
        <v>2.3329972978494702</v>
      </c>
      <c r="E848" s="396">
        <v>2.3007719733990499</v>
      </c>
      <c r="F848" s="396"/>
      <c r="G848" s="396">
        <v>2.3252156845043901</v>
      </c>
      <c r="H848" s="396">
        <v>2.0926425775470499</v>
      </c>
      <c r="I848" s="396">
        <v>2.16621501058389</v>
      </c>
      <c r="J848" s="396">
        <v>2.2776115945678201</v>
      </c>
      <c r="K848" s="396">
        <v>2.4568786329690999</v>
      </c>
      <c r="L848" s="396">
        <v>2.5687465583447202</v>
      </c>
      <c r="M848" s="396"/>
      <c r="N848" s="396">
        <v>2.3344935856680098</v>
      </c>
      <c r="O848" s="396">
        <v>2.42069627117028</v>
      </c>
      <c r="P848" s="396">
        <v>2.2040296928281</v>
      </c>
      <c r="Q848" s="396">
        <v>2.31019172284297</v>
      </c>
      <c r="R848" s="396"/>
      <c r="S848" s="396">
        <v>2.2977710912617799</v>
      </c>
      <c r="T848" s="396">
        <v>2.4715800079139898</v>
      </c>
      <c r="U848" s="396">
        <v>2.1648626077189599</v>
      </c>
      <c r="V848" s="396">
        <v>2.1482004876310201</v>
      </c>
      <c r="W848" s="396">
        <v>2.2660864818835198</v>
      </c>
      <c r="X848" s="396">
        <v>2.3928423167673398</v>
      </c>
      <c r="Y848" s="396">
        <v>2.2716152851310301</v>
      </c>
      <c r="Z848" s="396">
        <v>2.2153700949412101</v>
      </c>
      <c r="AA848" s="396">
        <v>2.4082655360415899</v>
      </c>
      <c r="AB848" s="396">
        <v>2.38704604372785</v>
      </c>
      <c r="AC848" s="396">
        <v>2.2763853019057501</v>
      </c>
      <c r="AD848" s="396">
        <v>2.4049547274148799</v>
      </c>
      <c r="AE848" s="396"/>
      <c r="AF848" s="396">
        <v>2.2380577033967399</v>
      </c>
      <c r="AG848" s="396">
        <v>2.34740112519503</v>
      </c>
      <c r="AH848" s="396">
        <v>2.3979923783694601</v>
      </c>
      <c r="AI848" s="396">
        <v>2.3164661572546499</v>
      </c>
      <c r="AJ848" s="396">
        <v>2.3405338912021998</v>
      </c>
      <c r="AK848" s="396">
        <v>2.2478865964666301</v>
      </c>
      <c r="AL848" s="396"/>
      <c r="AM848" s="396">
        <v>2.3204775339896999</v>
      </c>
      <c r="AN848" s="396">
        <v>2.3410879008948799</v>
      </c>
      <c r="AO848" s="396">
        <v>2.2202617082922398</v>
      </c>
      <c r="AP848" s="396"/>
      <c r="AQ848" s="396">
        <v>2.2978566176666999</v>
      </c>
      <c r="AR848" s="396">
        <v>2.33739012433217</v>
      </c>
      <c r="AS848" s="396">
        <v>2.1468825877897699</v>
      </c>
    </row>
    <row r="849" spans="2:45" x14ac:dyDescent="0.25">
      <c r="B849" t="s">
        <v>267</v>
      </c>
      <c r="C849" s="396">
        <v>1.0185074771286</v>
      </c>
      <c r="D849" s="396">
        <v>1.0218842882253301</v>
      </c>
      <c r="E849" s="396">
        <v>1.0239669308666099</v>
      </c>
      <c r="F849" s="396"/>
      <c r="G849" s="396">
        <v>1.0565935942062501</v>
      </c>
      <c r="H849" s="396">
        <v>1.2539709110703701</v>
      </c>
      <c r="I849" s="396">
        <v>1.2086296223881801</v>
      </c>
      <c r="J849" s="396">
        <v>0.95942127709291403</v>
      </c>
      <c r="K849" s="396">
        <v>0.77976711587012104</v>
      </c>
      <c r="L849" s="396">
        <v>0.74008639156674505</v>
      </c>
      <c r="M849" s="396"/>
      <c r="N849" s="396">
        <v>0.98151486920782105</v>
      </c>
      <c r="O849" s="396">
        <v>0.89113549031966499</v>
      </c>
      <c r="P849" s="396">
        <v>1.23212372203399</v>
      </c>
      <c r="Q849" s="396">
        <v>0.97675511599231601</v>
      </c>
      <c r="R849" s="396"/>
      <c r="S849" s="396">
        <v>1.12590086120238</v>
      </c>
      <c r="T849" s="396">
        <v>0.84875814900312696</v>
      </c>
      <c r="U849" s="396">
        <v>1.04759287212682</v>
      </c>
      <c r="V849" s="396">
        <v>1.25865802477122</v>
      </c>
      <c r="W849" s="396">
        <v>1.14974392288739</v>
      </c>
      <c r="X849" s="396">
        <v>0.85525636005555306</v>
      </c>
      <c r="Y849" s="396">
        <v>1.1135163406663</v>
      </c>
      <c r="Z849" s="396">
        <v>1.05883344543212</v>
      </c>
      <c r="AA849" s="396">
        <v>0.92236724036147499</v>
      </c>
      <c r="AB849" s="396">
        <v>0.85927277285642401</v>
      </c>
      <c r="AC849" s="396">
        <v>1.23704723909251</v>
      </c>
      <c r="AD849" s="396">
        <v>0.80952796798397098</v>
      </c>
      <c r="AE849" s="396"/>
      <c r="AF849" s="396">
        <v>1.1435563207692701</v>
      </c>
      <c r="AG849" s="396">
        <v>1.00425067117267</v>
      </c>
      <c r="AH849" s="396">
        <v>0.95246424929157403</v>
      </c>
      <c r="AI849" s="396">
        <v>0.94634164591456105</v>
      </c>
      <c r="AJ849" s="396">
        <v>1.01004532458764</v>
      </c>
      <c r="AK849" s="396">
        <v>1.10000273079083</v>
      </c>
      <c r="AL849" s="396"/>
      <c r="AM849" s="396">
        <v>1.04103066985973</v>
      </c>
      <c r="AN849" s="396">
        <v>0.98500829758193797</v>
      </c>
      <c r="AO849" s="396">
        <v>1.1083430523197799</v>
      </c>
      <c r="AP849" s="396"/>
      <c r="AQ849" s="396">
        <v>1.0561652559977299</v>
      </c>
      <c r="AR849" s="396">
        <v>1.01040527686203</v>
      </c>
      <c r="AS849" s="396">
        <v>1.41830780660149</v>
      </c>
    </row>
    <row r="850" spans="2:45" x14ac:dyDescent="0.25">
      <c r="C850" s="395"/>
      <c r="D850" s="395"/>
      <c r="E850" s="395"/>
      <c r="F850" s="395"/>
      <c r="G850" s="395"/>
      <c r="H850" s="395"/>
      <c r="I850" s="395"/>
      <c r="J850" s="395"/>
      <c r="K850" s="395"/>
      <c r="L850" s="395"/>
      <c r="M850" s="395"/>
      <c r="N850" s="395"/>
      <c r="O850" s="395"/>
      <c r="P850" s="395"/>
      <c r="Q850" s="395"/>
      <c r="R850" s="395"/>
      <c r="S850" s="395"/>
      <c r="T850" s="395"/>
      <c r="U850" s="395"/>
      <c r="V850" s="395"/>
      <c r="W850" s="395"/>
      <c r="X850" s="395"/>
      <c r="Y850" s="395"/>
      <c r="Z850" s="395"/>
      <c r="AA850" s="395"/>
      <c r="AB850" s="395"/>
      <c r="AC850" s="395"/>
      <c r="AD850" s="395"/>
      <c r="AE850" s="395"/>
      <c r="AF850" s="395"/>
      <c r="AG850" s="395"/>
      <c r="AH850" s="395"/>
      <c r="AI850" s="395"/>
      <c r="AJ850" s="395"/>
      <c r="AK850" s="395"/>
      <c r="AL850" s="395"/>
      <c r="AM850" s="395"/>
      <c r="AN850" s="395"/>
      <c r="AO850" s="395"/>
      <c r="AP850" s="395"/>
      <c r="AQ850" s="395"/>
      <c r="AR850" s="395"/>
      <c r="AS850" s="395"/>
    </row>
    <row r="851" spans="2:45" x14ac:dyDescent="0.25">
      <c r="B851" s="2" t="s">
        <v>449</v>
      </c>
      <c r="C851" s="395"/>
      <c r="D851" s="395"/>
      <c r="E851" s="395"/>
      <c r="F851" s="395"/>
      <c r="G851" s="395"/>
      <c r="H851" s="395"/>
      <c r="I851" s="395"/>
      <c r="J851" s="395"/>
      <c r="K851" s="395"/>
      <c r="L851" s="395"/>
      <c r="M851" s="395"/>
      <c r="N851" s="395"/>
      <c r="O851" s="395"/>
      <c r="P851" s="395"/>
      <c r="Q851" s="395"/>
      <c r="R851" s="395"/>
      <c r="S851" s="395"/>
      <c r="T851" s="395"/>
      <c r="U851" s="395"/>
      <c r="V851" s="395"/>
      <c r="W851" s="395"/>
      <c r="X851" s="395"/>
      <c r="Y851" s="395"/>
      <c r="Z851" s="395"/>
      <c r="AA851" s="395"/>
      <c r="AB851" s="395"/>
      <c r="AC851" s="395"/>
      <c r="AD851" s="395"/>
      <c r="AE851" s="395"/>
      <c r="AF851" s="395"/>
      <c r="AG851" s="395"/>
      <c r="AH851" s="395"/>
      <c r="AI851" s="395"/>
      <c r="AJ851" s="395"/>
      <c r="AK851" s="395"/>
      <c r="AL851" s="395"/>
      <c r="AM851" s="395"/>
      <c r="AN851" s="395"/>
      <c r="AO851" s="395"/>
      <c r="AP851" s="395"/>
      <c r="AQ851" s="395"/>
      <c r="AR851" s="395"/>
      <c r="AS851" s="395"/>
    </row>
    <row r="852" spans="2:45" x14ac:dyDescent="0.25">
      <c r="B852" s="394" t="s">
        <v>68</v>
      </c>
      <c r="C852" s="395"/>
      <c r="D852" s="395"/>
      <c r="E852" s="395"/>
      <c r="F852" s="395"/>
      <c r="G852" s="395"/>
      <c r="H852" s="395"/>
      <c r="I852" s="395"/>
      <c r="J852" s="395"/>
      <c r="K852" s="395"/>
      <c r="L852" s="395"/>
      <c r="M852" s="395"/>
      <c r="N852" s="395"/>
      <c r="O852" s="395"/>
      <c r="P852" s="395"/>
      <c r="Q852" s="395"/>
      <c r="R852" s="395"/>
      <c r="S852" s="395"/>
      <c r="T852" s="395"/>
      <c r="U852" s="395"/>
      <c r="V852" s="395"/>
      <c r="W852" s="395"/>
      <c r="X852" s="395"/>
      <c r="Y852" s="395"/>
      <c r="Z852" s="395"/>
      <c r="AA852" s="395"/>
      <c r="AB852" s="395"/>
      <c r="AC852" s="395"/>
      <c r="AD852" s="395"/>
      <c r="AE852" s="395"/>
      <c r="AF852" s="395"/>
      <c r="AG852" s="395"/>
      <c r="AH852" s="395"/>
      <c r="AI852" s="395"/>
      <c r="AJ852" s="395"/>
      <c r="AK852" s="395"/>
      <c r="AL852" s="395"/>
      <c r="AM852" s="395"/>
      <c r="AN852" s="395"/>
      <c r="AO852" s="395"/>
      <c r="AP852" s="395"/>
      <c r="AQ852" s="395"/>
      <c r="AR852" s="395"/>
      <c r="AS852" s="395"/>
    </row>
    <row r="853" spans="2:45" x14ac:dyDescent="0.25">
      <c r="B853" t="s">
        <v>270</v>
      </c>
      <c r="C853" s="395">
        <v>6.04850787739118E-2</v>
      </c>
      <c r="D853" s="395">
        <v>8.0978321299142994E-2</v>
      </c>
      <c r="E853" s="395">
        <v>3.9033591729459097E-2</v>
      </c>
      <c r="F853" s="395"/>
      <c r="G853" s="395">
        <v>9.6351543009091004E-2</v>
      </c>
      <c r="H853" s="395">
        <v>8.8062371478882906E-2</v>
      </c>
      <c r="I853" s="395">
        <v>8.4105933281068496E-2</v>
      </c>
      <c r="J853" s="395">
        <v>5.0826825949904002E-2</v>
      </c>
      <c r="K853" s="395">
        <v>1.42631217875707E-2</v>
      </c>
      <c r="L853" s="395">
        <v>3.3593976208720802E-2</v>
      </c>
      <c r="M853" s="395"/>
      <c r="N853" s="395">
        <v>6.6850437023190795E-2</v>
      </c>
      <c r="O853" s="395">
        <v>5.2758151522406101E-2</v>
      </c>
      <c r="P853" s="395">
        <v>6.8581183063415693E-2</v>
      </c>
      <c r="Q853" s="395">
        <v>5.55095876563459E-2</v>
      </c>
      <c r="R853" s="395"/>
      <c r="S853" s="395">
        <v>8.9798504865822998E-2</v>
      </c>
      <c r="T853" s="395">
        <v>6.5434140050797895E-2</v>
      </c>
      <c r="U853" s="395">
        <v>2.33581340737955E-2</v>
      </c>
      <c r="V853" s="395">
        <v>4.9875679557213802E-2</v>
      </c>
      <c r="W853" s="395">
        <v>8.7128162033374298E-2</v>
      </c>
      <c r="X853" s="395">
        <v>4.9902817592009402E-2</v>
      </c>
      <c r="Y853" s="395">
        <v>2.36702174428681E-2</v>
      </c>
      <c r="Z853" s="395">
        <v>5.0588927940921402E-2</v>
      </c>
      <c r="AA853" s="395">
        <v>8.0213464933014997E-2</v>
      </c>
      <c r="AB853" s="395">
        <v>4.5301061884556099E-2</v>
      </c>
      <c r="AC853" s="395">
        <v>6.8189189358576596E-2</v>
      </c>
      <c r="AD853" s="395">
        <v>6.9094870871689001E-2</v>
      </c>
      <c r="AE853" s="395"/>
      <c r="AF853" s="395">
        <v>0.107498242621842</v>
      </c>
      <c r="AG853" s="395">
        <v>5.6577378910346102E-2</v>
      </c>
      <c r="AH853" s="395">
        <v>3.91887436192584E-2</v>
      </c>
      <c r="AI853" s="395">
        <v>4.5074364359349202E-2</v>
      </c>
      <c r="AJ853" s="395">
        <v>5.5455873456171603E-2</v>
      </c>
      <c r="AK853" s="395">
        <v>3.0854490399407099E-2</v>
      </c>
      <c r="AL853" s="395"/>
      <c r="AM853" s="395">
        <v>5.2789570434676601E-2</v>
      </c>
      <c r="AN853" s="395">
        <v>6.9862478095753203E-2</v>
      </c>
      <c r="AO853" s="395">
        <v>3.3495163698021399E-2</v>
      </c>
      <c r="AP853" s="395"/>
      <c r="AQ853" s="395">
        <v>4.5288838438468898E-2</v>
      </c>
      <c r="AR853" s="395">
        <v>8.0899672466124894E-2</v>
      </c>
      <c r="AS853" s="395">
        <v>0.12374284616133401</v>
      </c>
    </row>
    <row r="854" spans="2:45" x14ac:dyDescent="0.25">
      <c r="B854" t="s">
        <v>261</v>
      </c>
      <c r="C854" s="395">
        <v>4.8132377578209803E-2</v>
      </c>
      <c r="D854" s="395">
        <v>4.0579410641430801E-2</v>
      </c>
      <c r="E854" s="395">
        <v>5.6076626226175597E-2</v>
      </c>
      <c r="F854" s="395"/>
      <c r="G854" s="395">
        <v>5.9698384895323801E-2</v>
      </c>
      <c r="H854" s="395">
        <v>7.3162623615812994E-2</v>
      </c>
      <c r="I854" s="395">
        <v>4.5556124149136498E-2</v>
      </c>
      <c r="J854" s="395">
        <v>2.8513081287130999E-2</v>
      </c>
      <c r="K854" s="395">
        <v>4.9349247747358799E-2</v>
      </c>
      <c r="L854" s="395">
        <v>3.6960841118753501E-2</v>
      </c>
      <c r="M854" s="395"/>
      <c r="N854" s="395">
        <v>6.0075164971419501E-2</v>
      </c>
      <c r="O854" s="395">
        <v>3.1648116975696701E-2</v>
      </c>
      <c r="P854" s="395">
        <v>7.03296108628301E-2</v>
      </c>
      <c r="Q854" s="395">
        <v>3.3672191714397601E-2</v>
      </c>
      <c r="R854" s="395"/>
      <c r="S854" s="395">
        <v>0.107416949332721</v>
      </c>
      <c r="T854" s="395">
        <v>2.8513019546224001E-2</v>
      </c>
      <c r="U854" s="395">
        <v>2.33609162107704E-2</v>
      </c>
      <c r="V854" s="395">
        <v>4.3723409645660599E-2</v>
      </c>
      <c r="W854" s="395">
        <v>8.6240504868849793E-2</v>
      </c>
      <c r="X854" s="395">
        <v>4.2384588811985702E-2</v>
      </c>
      <c r="Y854" s="395">
        <v>4.6392137789634497E-2</v>
      </c>
      <c r="Z854" s="395">
        <v>4.7050945081613497E-2</v>
      </c>
      <c r="AA854" s="395">
        <v>6.2027939150750798E-2</v>
      </c>
      <c r="AB854" s="395">
        <v>0</v>
      </c>
      <c r="AC854" s="395">
        <v>2.3077083384100399E-2</v>
      </c>
      <c r="AD854" s="395">
        <v>0</v>
      </c>
      <c r="AE854" s="395"/>
      <c r="AF854" s="395">
        <v>6.7579354706033795E-2</v>
      </c>
      <c r="AG854" s="395">
        <v>3.3668011945114901E-2</v>
      </c>
      <c r="AH854" s="395">
        <v>6.0108412060267999E-2</v>
      </c>
      <c r="AI854" s="395">
        <v>2.0782506701231E-2</v>
      </c>
      <c r="AJ854" s="395">
        <v>4.5284265563269401E-2</v>
      </c>
      <c r="AK854" s="395">
        <v>0.109683280524792</v>
      </c>
      <c r="AL854" s="395"/>
      <c r="AM854" s="395">
        <v>4.4617721494095597E-2</v>
      </c>
      <c r="AN854" s="395">
        <v>5.3003784413914401E-2</v>
      </c>
      <c r="AO854" s="395">
        <v>3.80136597013273E-2</v>
      </c>
      <c r="AP854" s="395"/>
      <c r="AQ854" s="395">
        <v>5.9552380575669799E-2</v>
      </c>
      <c r="AR854" s="395">
        <v>4.5839172434781E-2</v>
      </c>
      <c r="AS854" s="395">
        <v>0.105058340350188</v>
      </c>
    </row>
    <row r="855" spans="2:45" x14ac:dyDescent="0.25">
      <c r="B855" t="s">
        <v>262</v>
      </c>
      <c r="C855" s="395">
        <v>8.6718819478112594E-2</v>
      </c>
      <c r="D855" s="395">
        <v>0.102354584480895</v>
      </c>
      <c r="E855" s="395">
        <v>7.2476021410304001E-2</v>
      </c>
      <c r="F855" s="395"/>
      <c r="G855" s="395">
        <v>0.14544610324352999</v>
      </c>
      <c r="H855" s="395">
        <v>8.6930268188974202E-2</v>
      </c>
      <c r="I855" s="395">
        <v>4.5286537591479402E-2</v>
      </c>
      <c r="J855" s="395">
        <v>4.9155511260145203E-2</v>
      </c>
      <c r="K855" s="395">
        <v>0.13379788264350601</v>
      </c>
      <c r="L855" s="395">
        <v>7.9647649140221793E-2</v>
      </c>
      <c r="M855" s="395"/>
      <c r="N855" s="395">
        <v>0.111693836573541</v>
      </c>
      <c r="O855" s="395">
        <v>6.59553649501671E-2</v>
      </c>
      <c r="P855" s="395">
        <v>8.8711214228047397E-2</v>
      </c>
      <c r="Q855" s="395">
        <v>8.0996875232801399E-2</v>
      </c>
      <c r="R855" s="395"/>
      <c r="S855" s="395">
        <v>9.4604334415172894E-2</v>
      </c>
      <c r="T855" s="395">
        <v>9.3783645594706103E-2</v>
      </c>
      <c r="U855" s="395">
        <v>7.9646094319919397E-2</v>
      </c>
      <c r="V855" s="395">
        <v>8.4882966270568003E-2</v>
      </c>
      <c r="W855" s="395">
        <v>0.12817844166661899</v>
      </c>
      <c r="X855" s="395">
        <v>7.9167781498177506E-2</v>
      </c>
      <c r="Y855" s="395">
        <v>7.2234758463055507E-2</v>
      </c>
      <c r="Z855" s="395">
        <v>4.6320994687608703E-2</v>
      </c>
      <c r="AA855" s="395">
        <v>9.5447073800561902E-2</v>
      </c>
      <c r="AB855" s="395">
        <v>6.1172013555589801E-2</v>
      </c>
      <c r="AC855" s="395">
        <v>8.3871782969974995E-2</v>
      </c>
      <c r="AD855" s="395">
        <v>0.105299688989319</v>
      </c>
      <c r="AE855" s="395"/>
      <c r="AF855" s="395">
        <v>0.14159500732730099</v>
      </c>
      <c r="AG855" s="395">
        <v>7.8126375913903701E-2</v>
      </c>
      <c r="AH855" s="395">
        <v>8.9891099916649606E-2</v>
      </c>
      <c r="AI855" s="395">
        <v>5.1108492949599502E-2</v>
      </c>
      <c r="AJ855" s="395">
        <v>8.5184260169489601E-2</v>
      </c>
      <c r="AK855" s="395">
        <v>4.9531516108564801E-2</v>
      </c>
      <c r="AL855" s="395"/>
      <c r="AM855" s="395">
        <v>6.2182105193748498E-2</v>
      </c>
      <c r="AN855" s="395">
        <v>0.120101879072124</v>
      </c>
      <c r="AO855" s="395">
        <v>5.6364916234173598E-2</v>
      </c>
      <c r="AP855" s="395"/>
      <c r="AQ855" s="395">
        <v>8.3506530342738403E-2</v>
      </c>
      <c r="AR855" s="395">
        <v>9.1571091706667093E-2</v>
      </c>
      <c r="AS855" s="395">
        <v>5.5853886183751901E-2</v>
      </c>
    </row>
    <row r="856" spans="2:45" x14ac:dyDescent="0.25">
      <c r="B856" t="s">
        <v>265</v>
      </c>
      <c r="C856" s="395">
        <v>0.80466372416976595</v>
      </c>
      <c r="D856" s="395">
        <v>0.77608768357853097</v>
      </c>
      <c r="E856" s="395">
        <v>0.83241376063406103</v>
      </c>
      <c r="F856" s="395"/>
      <c r="G856" s="395">
        <v>0.69850396885205601</v>
      </c>
      <c r="H856" s="395">
        <v>0.75184473671633001</v>
      </c>
      <c r="I856" s="395">
        <v>0.82505140497831597</v>
      </c>
      <c r="J856" s="395">
        <v>0.87150458150281995</v>
      </c>
      <c r="K856" s="395">
        <v>0.802589747821565</v>
      </c>
      <c r="L856" s="395">
        <v>0.84979753353230403</v>
      </c>
      <c r="M856" s="395"/>
      <c r="N856" s="395">
        <v>0.76138056143184796</v>
      </c>
      <c r="O856" s="395">
        <v>0.84963836655172997</v>
      </c>
      <c r="P856" s="395">
        <v>0.77237799184570699</v>
      </c>
      <c r="Q856" s="395">
        <v>0.82982134539645502</v>
      </c>
      <c r="R856" s="395"/>
      <c r="S856" s="395">
        <v>0.70818021138628295</v>
      </c>
      <c r="T856" s="395">
        <v>0.81226919480827198</v>
      </c>
      <c r="U856" s="395">
        <v>0.873634855395515</v>
      </c>
      <c r="V856" s="395">
        <v>0.82151794452655802</v>
      </c>
      <c r="W856" s="395">
        <v>0.69845289143115596</v>
      </c>
      <c r="X856" s="395">
        <v>0.82854481209782704</v>
      </c>
      <c r="Y856" s="395">
        <v>0.85770288630444202</v>
      </c>
      <c r="Z856" s="395">
        <v>0.85603913228985595</v>
      </c>
      <c r="AA856" s="395">
        <v>0.76231152211567199</v>
      </c>
      <c r="AB856" s="395">
        <v>0.89352692455985405</v>
      </c>
      <c r="AC856" s="395">
        <v>0.82486194428734805</v>
      </c>
      <c r="AD856" s="395">
        <v>0.82560544013899195</v>
      </c>
      <c r="AE856" s="395"/>
      <c r="AF856" s="395">
        <v>0.68332739534482301</v>
      </c>
      <c r="AG856" s="395">
        <v>0.83162823323063495</v>
      </c>
      <c r="AH856" s="395">
        <v>0.81081174440382398</v>
      </c>
      <c r="AI856" s="395">
        <v>0.88303463598982002</v>
      </c>
      <c r="AJ856" s="395">
        <v>0.81407560081107</v>
      </c>
      <c r="AK856" s="395">
        <v>0.80993071296723596</v>
      </c>
      <c r="AL856" s="395"/>
      <c r="AM856" s="395">
        <v>0.84041060287747904</v>
      </c>
      <c r="AN856" s="395">
        <v>0.75703185841820797</v>
      </c>
      <c r="AO856" s="395">
        <v>0.872126260366478</v>
      </c>
      <c r="AP856" s="395"/>
      <c r="AQ856" s="395">
        <v>0.81165225064312296</v>
      </c>
      <c r="AR856" s="395">
        <v>0.78169006339242697</v>
      </c>
      <c r="AS856" s="395">
        <v>0.71534492730472599</v>
      </c>
    </row>
    <row r="857" spans="2:45" x14ac:dyDescent="0.25">
      <c r="B857" t="s">
        <v>266</v>
      </c>
      <c r="C857" s="396">
        <v>2.63556118904373</v>
      </c>
      <c r="D857" s="396">
        <v>2.5735516303388102</v>
      </c>
      <c r="E857" s="396">
        <v>2.69826995094897</v>
      </c>
      <c r="F857" s="396"/>
      <c r="G857" s="396">
        <v>2.4461024979385502</v>
      </c>
      <c r="H857" s="396">
        <v>2.5025573701427501</v>
      </c>
      <c r="I857" s="396">
        <v>2.61128341426704</v>
      </c>
      <c r="J857" s="396">
        <v>2.7413378483158799</v>
      </c>
      <c r="K857" s="396">
        <v>2.7247142564990599</v>
      </c>
      <c r="L857" s="396">
        <v>2.7456487399961098</v>
      </c>
      <c r="M857" s="396"/>
      <c r="N857" s="396">
        <v>2.56760452241405</v>
      </c>
      <c r="O857" s="396">
        <v>2.7124739465312202</v>
      </c>
      <c r="P857" s="396">
        <v>2.5648860148560502</v>
      </c>
      <c r="Q857" s="396">
        <v>2.6851299783693698</v>
      </c>
      <c r="R857" s="396"/>
      <c r="S857" s="396">
        <v>2.4211662523219202</v>
      </c>
      <c r="T857" s="396">
        <v>2.65288789516045</v>
      </c>
      <c r="U857" s="396">
        <v>2.8035576710371499</v>
      </c>
      <c r="V857" s="396">
        <v>2.67804317576647</v>
      </c>
      <c r="W857" s="396">
        <v>2.4379560624955601</v>
      </c>
      <c r="X857" s="396">
        <v>2.6863545881018198</v>
      </c>
      <c r="Y857" s="396">
        <v>2.7639703136290699</v>
      </c>
      <c r="Z857" s="396">
        <v>2.7078103313263999</v>
      </c>
      <c r="AA857" s="396">
        <v>2.53985665309889</v>
      </c>
      <c r="AB857" s="396">
        <v>2.8029248007907399</v>
      </c>
      <c r="AC857" s="396">
        <v>2.6654064821860901</v>
      </c>
      <c r="AD857" s="396">
        <v>2.6874156983956099</v>
      </c>
      <c r="AE857" s="396"/>
      <c r="AF857" s="396">
        <v>2.40075155539511</v>
      </c>
      <c r="AG857" s="396">
        <v>2.68480546346483</v>
      </c>
      <c r="AH857" s="396">
        <v>2.67232584510504</v>
      </c>
      <c r="AI857" s="396">
        <v>2.7721034005698901</v>
      </c>
      <c r="AJ857" s="396">
        <v>2.6578795883354598</v>
      </c>
      <c r="AK857" s="396">
        <v>2.6385384516436301</v>
      </c>
      <c r="AL857" s="396"/>
      <c r="AM857" s="396">
        <v>2.6902137405140301</v>
      </c>
      <c r="AN857" s="396">
        <v>2.56430311781279</v>
      </c>
      <c r="AO857" s="396">
        <v>2.7671222732691101</v>
      </c>
      <c r="AP857" s="396"/>
      <c r="AQ857" s="396">
        <v>2.6615221931905202</v>
      </c>
      <c r="AR857" s="396">
        <v>2.5740515460253999</v>
      </c>
      <c r="AS857" s="396">
        <v>2.3628008946318699</v>
      </c>
    </row>
    <row r="858" spans="2:45" x14ac:dyDescent="0.25">
      <c r="B858" t="s">
        <v>267</v>
      </c>
      <c r="C858" s="396">
        <v>0.69148643803193699</v>
      </c>
      <c r="D858" s="396">
        <v>0.81326519256713503</v>
      </c>
      <c r="E858" s="396">
        <v>0.55814907507301303</v>
      </c>
      <c r="F858" s="396"/>
      <c r="G858" s="396">
        <v>0.95139677839095105</v>
      </c>
      <c r="H858" s="396">
        <v>0.93006905768359105</v>
      </c>
      <c r="I858" s="396">
        <v>0.83829499673336205</v>
      </c>
      <c r="J858" s="396">
        <v>0.55701974799687004</v>
      </c>
      <c r="K858" s="396">
        <v>0.38652202006868802</v>
      </c>
      <c r="L858" s="396">
        <v>0.46735719905686102</v>
      </c>
      <c r="M858" s="396"/>
      <c r="N858" s="396">
        <v>0.76953270174874</v>
      </c>
      <c r="O858" s="396">
        <v>0.58695749395417796</v>
      </c>
      <c r="P858" s="396">
        <v>0.80157966913285905</v>
      </c>
      <c r="Q858" s="396">
        <v>0.61859331567773201</v>
      </c>
      <c r="R858" s="396"/>
      <c r="S858" s="396">
        <v>1.00453452643089</v>
      </c>
      <c r="T858" s="396">
        <v>0.68130285875325902</v>
      </c>
      <c r="U858" s="396">
        <v>0.34908696427221603</v>
      </c>
      <c r="V858" s="396">
        <v>0.61179929413239897</v>
      </c>
      <c r="W858" s="396">
        <v>0.95484911078198897</v>
      </c>
      <c r="X858" s="396">
        <v>0.60619353438481505</v>
      </c>
      <c r="Y858" s="396">
        <v>0.42038000380662999</v>
      </c>
      <c r="Z858" s="396">
        <v>0.61956158210283596</v>
      </c>
      <c r="AA858" s="396">
        <v>0.86158066661805599</v>
      </c>
      <c r="AB858" s="396">
        <v>0.435162495139574</v>
      </c>
      <c r="AC858" s="396">
        <v>0.69148859854189104</v>
      </c>
      <c r="AD858" s="396">
        <v>0.65042606726585195</v>
      </c>
      <c r="AE858" s="396"/>
      <c r="AF858" s="396">
        <v>1.0252993717365599</v>
      </c>
      <c r="AG858" s="396">
        <v>0.62480920760233505</v>
      </c>
      <c r="AH858" s="396">
        <v>0.57954263684319696</v>
      </c>
      <c r="AI858" s="396">
        <v>0.49056652905769299</v>
      </c>
      <c r="AJ858" s="396">
        <v>0.65432622770243598</v>
      </c>
      <c r="AK858" s="396">
        <v>0.64554738474708695</v>
      </c>
      <c r="AL858" s="396"/>
      <c r="AM858" s="396">
        <v>0.62127081474148704</v>
      </c>
      <c r="AN858" s="396">
        <v>0.77287035388030001</v>
      </c>
      <c r="AO858" s="396">
        <v>0.459786210829912</v>
      </c>
      <c r="AP858" s="396"/>
      <c r="AQ858" s="396">
        <v>0.61670617025496799</v>
      </c>
      <c r="AR858" s="396">
        <v>0.82407490151537699</v>
      </c>
      <c r="AS858" s="396">
        <v>1.21757159638755</v>
      </c>
    </row>
    <row r="859" spans="2:45" x14ac:dyDescent="0.25">
      <c r="C859" s="395"/>
      <c r="D859" s="395"/>
      <c r="E859" s="395"/>
      <c r="F859" s="395"/>
      <c r="G859" s="395"/>
      <c r="H859" s="395"/>
      <c r="I859" s="395"/>
      <c r="J859" s="395"/>
      <c r="K859" s="395"/>
      <c r="L859" s="395"/>
      <c r="M859" s="395"/>
      <c r="N859" s="395"/>
      <c r="O859" s="395"/>
      <c r="P859" s="395"/>
      <c r="Q859" s="395"/>
      <c r="R859" s="395"/>
      <c r="S859" s="395"/>
      <c r="T859" s="395"/>
      <c r="U859" s="395"/>
      <c r="V859" s="395"/>
      <c r="W859" s="395"/>
      <c r="X859" s="395"/>
      <c r="Y859" s="395"/>
      <c r="Z859" s="395"/>
      <c r="AA859" s="395"/>
      <c r="AB859" s="395"/>
      <c r="AC859" s="395"/>
      <c r="AD859" s="395"/>
      <c r="AE859" s="395"/>
      <c r="AF859" s="395"/>
      <c r="AG859" s="395"/>
      <c r="AH859" s="395"/>
      <c r="AI859" s="395"/>
      <c r="AJ859" s="395"/>
      <c r="AK859" s="395"/>
      <c r="AL859" s="395"/>
      <c r="AM859" s="395"/>
      <c r="AN859" s="395"/>
      <c r="AO859" s="395"/>
      <c r="AP859" s="395"/>
      <c r="AQ859" s="395"/>
      <c r="AR859" s="395"/>
      <c r="AS859" s="395"/>
    </row>
    <row r="860" spans="2:45" x14ac:dyDescent="0.25">
      <c r="B860" s="2" t="s">
        <v>450</v>
      </c>
      <c r="C860" s="395"/>
      <c r="D860" s="395"/>
      <c r="E860" s="395"/>
      <c r="F860" s="395"/>
      <c r="G860" s="395"/>
      <c r="H860" s="395"/>
      <c r="I860" s="395"/>
      <c r="J860" s="395"/>
      <c r="K860" s="395"/>
      <c r="L860" s="395"/>
      <c r="M860" s="395"/>
      <c r="N860" s="395"/>
      <c r="O860" s="395"/>
      <c r="P860" s="395"/>
      <c r="Q860" s="395"/>
      <c r="R860" s="395"/>
      <c r="S860" s="395"/>
      <c r="T860" s="395"/>
      <c r="U860" s="395"/>
      <c r="V860" s="395"/>
      <c r="W860" s="395"/>
      <c r="X860" s="395"/>
      <c r="Y860" s="395"/>
      <c r="Z860" s="395"/>
      <c r="AA860" s="395"/>
      <c r="AB860" s="395"/>
      <c r="AC860" s="395"/>
      <c r="AD860" s="395"/>
      <c r="AE860" s="395"/>
      <c r="AF860" s="395"/>
      <c r="AG860" s="395"/>
      <c r="AH860" s="395"/>
      <c r="AI860" s="395"/>
      <c r="AJ860" s="395"/>
      <c r="AK860" s="395"/>
      <c r="AL860" s="395"/>
      <c r="AM860" s="395"/>
      <c r="AN860" s="395"/>
      <c r="AO860" s="395"/>
      <c r="AP860" s="395"/>
      <c r="AQ860" s="395"/>
      <c r="AR860" s="395"/>
      <c r="AS860" s="395"/>
    </row>
    <row r="861" spans="2:45" x14ac:dyDescent="0.25">
      <c r="B861" s="394" t="s">
        <v>68</v>
      </c>
      <c r="C861" s="395"/>
      <c r="D861" s="395"/>
      <c r="E861" s="395"/>
      <c r="F861" s="395"/>
      <c r="G861" s="395"/>
      <c r="H861" s="395"/>
      <c r="I861" s="395"/>
      <c r="J861" s="395"/>
      <c r="K861" s="395"/>
      <c r="L861" s="395"/>
      <c r="M861" s="395"/>
      <c r="N861" s="395"/>
      <c r="O861" s="395"/>
      <c r="P861" s="395"/>
      <c r="Q861" s="395"/>
      <c r="R861" s="395"/>
      <c r="S861" s="395"/>
      <c r="T861" s="395"/>
      <c r="U861" s="395"/>
      <c r="V861" s="395"/>
      <c r="W861" s="395"/>
      <c r="X861" s="395"/>
      <c r="Y861" s="395"/>
      <c r="Z861" s="395"/>
      <c r="AA861" s="395"/>
      <c r="AB861" s="395"/>
      <c r="AC861" s="395"/>
      <c r="AD861" s="395"/>
      <c r="AE861" s="395"/>
      <c r="AF861" s="395"/>
      <c r="AG861" s="395"/>
      <c r="AH861" s="395"/>
      <c r="AI861" s="395"/>
      <c r="AJ861" s="395"/>
      <c r="AK861" s="395"/>
      <c r="AL861" s="395"/>
      <c r="AM861" s="395"/>
      <c r="AN861" s="395"/>
      <c r="AO861" s="395"/>
      <c r="AP861" s="395"/>
      <c r="AQ861" s="395"/>
      <c r="AR861" s="395"/>
      <c r="AS861" s="395"/>
    </row>
    <row r="862" spans="2:45" x14ac:dyDescent="0.25">
      <c r="B862" t="s">
        <v>270</v>
      </c>
      <c r="C862" s="395">
        <v>0.155572717697959</v>
      </c>
      <c r="D862" s="395">
        <v>0.166060011902462</v>
      </c>
      <c r="E862" s="395">
        <v>0.147171192651392</v>
      </c>
      <c r="F862" s="395"/>
      <c r="G862" s="395">
        <v>0.13944753243181299</v>
      </c>
      <c r="H862" s="395">
        <v>8.6384003768484596E-2</v>
      </c>
      <c r="I862" s="395">
        <v>0.13338967311302299</v>
      </c>
      <c r="J862" s="395">
        <v>0.19446901882426801</v>
      </c>
      <c r="K862" s="395">
        <v>0.23674221557641201</v>
      </c>
      <c r="L862" s="395">
        <v>0.15541787280587699</v>
      </c>
      <c r="M862" s="395"/>
      <c r="N862" s="395">
        <v>0.11919388349773399</v>
      </c>
      <c r="O862" s="395">
        <v>0.14148103742270601</v>
      </c>
      <c r="P862" s="395">
        <v>0.16485683141042801</v>
      </c>
      <c r="Q862" s="395">
        <v>0.20364406415084699</v>
      </c>
      <c r="R862" s="395"/>
      <c r="S862" s="395">
        <v>0.13636958338795899</v>
      </c>
      <c r="T862" s="395">
        <v>0.18944139894935899</v>
      </c>
      <c r="U862" s="395">
        <v>0.192339097682065</v>
      </c>
      <c r="V862" s="395">
        <v>9.1617094060581994E-2</v>
      </c>
      <c r="W862" s="395">
        <v>0.14678867975424401</v>
      </c>
      <c r="X862" s="395">
        <v>0.14621573649057201</v>
      </c>
      <c r="Y862" s="395">
        <v>0.16254874813040701</v>
      </c>
      <c r="Z862" s="395">
        <v>0.178691950823196</v>
      </c>
      <c r="AA862" s="395">
        <v>0.14351134320815201</v>
      </c>
      <c r="AB862" s="395">
        <v>0.19993746704035401</v>
      </c>
      <c r="AC862" s="395">
        <v>0.15617069403339301</v>
      </c>
      <c r="AD862" s="395">
        <v>0.105129432997369</v>
      </c>
      <c r="AE862" s="395"/>
      <c r="AF862" s="395">
        <v>9.7005078748098203E-2</v>
      </c>
      <c r="AG862" s="395">
        <v>0.18615972051829999</v>
      </c>
      <c r="AH862" s="395">
        <v>0.169709766838404</v>
      </c>
      <c r="AI862" s="395">
        <v>0.15650163915846199</v>
      </c>
      <c r="AJ862" s="395">
        <v>0.187039476776138</v>
      </c>
      <c r="AK862" s="395">
        <v>0.11468875354639101</v>
      </c>
      <c r="AL862" s="395"/>
      <c r="AM862" s="395">
        <v>0.15766751111598301</v>
      </c>
      <c r="AN862" s="395">
        <v>0.16735267588055899</v>
      </c>
      <c r="AO862" s="395">
        <v>9.9232689363280696E-2</v>
      </c>
      <c r="AP862" s="395"/>
      <c r="AQ862" s="395">
        <v>0.17082242724621399</v>
      </c>
      <c r="AR862" s="395">
        <v>0.13053817860702499</v>
      </c>
      <c r="AS862" s="395">
        <v>8.3656869988501095E-2</v>
      </c>
    </row>
    <row r="863" spans="2:45" x14ac:dyDescent="0.25">
      <c r="B863" t="s">
        <v>261</v>
      </c>
      <c r="C863" s="395">
        <v>0.211047142478615</v>
      </c>
      <c r="D863" s="395">
        <v>0.23703283091052099</v>
      </c>
      <c r="E863" s="395">
        <v>0.18232576205060999</v>
      </c>
      <c r="F863" s="395"/>
      <c r="G863" s="395">
        <v>0.17305008502827501</v>
      </c>
      <c r="H863" s="395">
        <v>0.24810068907155799</v>
      </c>
      <c r="I863" s="395">
        <v>0.19827166085616801</v>
      </c>
      <c r="J863" s="395">
        <v>0.201075440519735</v>
      </c>
      <c r="K863" s="395">
        <v>0.21157802794130601</v>
      </c>
      <c r="L863" s="395">
        <v>0.223913406449187</v>
      </c>
      <c r="M863" s="395"/>
      <c r="N863" s="395">
        <v>0.24019875186178699</v>
      </c>
      <c r="O863" s="395">
        <v>0.21446235614553</v>
      </c>
      <c r="P863" s="395">
        <v>0.19668817056510701</v>
      </c>
      <c r="Q863" s="395">
        <v>0.18815074876756699</v>
      </c>
      <c r="R863" s="395"/>
      <c r="S863" s="395">
        <v>0.18761332163979699</v>
      </c>
      <c r="T863" s="395">
        <v>0.225234502779317</v>
      </c>
      <c r="U863" s="395">
        <v>0.23080031594979999</v>
      </c>
      <c r="V863" s="395">
        <v>0.25034696777319798</v>
      </c>
      <c r="W863" s="395">
        <v>0.21440748477717</v>
      </c>
      <c r="X863" s="395">
        <v>0.18056347988407601</v>
      </c>
      <c r="Y863" s="395">
        <v>0.21233625429161199</v>
      </c>
      <c r="Z863" s="395">
        <v>0.197045588546403</v>
      </c>
      <c r="AA863" s="395">
        <v>0.21916668096315101</v>
      </c>
      <c r="AB863" s="395">
        <v>0.21615184011036601</v>
      </c>
      <c r="AC863" s="395">
        <v>0.16730105694443601</v>
      </c>
      <c r="AD863" s="395">
        <v>0.215817823870607</v>
      </c>
      <c r="AE863" s="395"/>
      <c r="AF863" s="395">
        <v>0.19440663494839899</v>
      </c>
      <c r="AG863" s="395">
        <v>0.24018603636227201</v>
      </c>
      <c r="AH863" s="395">
        <v>0.202371991993785</v>
      </c>
      <c r="AI863" s="395">
        <v>0.20290788921217401</v>
      </c>
      <c r="AJ863" s="395">
        <v>0.20202591150982799</v>
      </c>
      <c r="AK863" s="395">
        <v>0.191956458621375</v>
      </c>
      <c r="AL863" s="395"/>
      <c r="AM863" s="395">
        <v>0.24471157299472299</v>
      </c>
      <c r="AN863" s="395">
        <v>0.187360081800518</v>
      </c>
      <c r="AO863" s="395">
        <v>0.20582823985174201</v>
      </c>
      <c r="AP863" s="395"/>
      <c r="AQ863" s="395">
        <v>0.21831751333416599</v>
      </c>
      <c r="AR863" s="395">
        <v>0.21467176660354501</v>
      </c>
      <c r="AS863" s="395">
        <v>0.192122181976219</v>
      </c>
    </row>
    <row r="864" spans="2:45" x14ac:dyDescent="0.25">
      <c r="B864" t="s">
        <v>262</v>
      </c>
      <c r="C864" s="395">
        <v>0.16848479547896</v>
      </c>
      <c r="D864" s="395">
        <v>0.15162648666686401</v>
      </c>
      <c r="E864" s="395">
        <v>0.18491650199864099</v>
      </c>
      <c r="F864" s="395"/>
      <c r="G864" s="395">
        <v>0.165726416966474</v>
      </c>
      <c r="H864" s="395">
        <v>0.12809591571200099</v>
      </c>
      <c r="I864" s="395">
        <v>0.15147050223077599</v>
      </c>
      <c r="J864" s="395">
        <v>0.191465407874717</v>
      </c>
      <c r="K864" s="395">
        <v>0.11738889435309199</v>
      </c>
      <c r="L864" s="395">
        <v>0.23278048821905201</v>
      </c>
      <c r="M864" s="395"/>
      <c r="N864" s="395">
        <v>0.157146509896925</v>
      </c>
      <c r="O864" s="395">
        <v>0.203988398572579</v>
      </c>
      <c r="P864" s="395">
        <v>0.193163318721356</v>
      </c>
      <c r="Q864" s="395">
        <v>0.112972171960639</v>
      </c>
      <c r="R864" s="395"/>
      <c r="S864" s="395">
        <v>0.16301016214234401</v>
      </c>
      <c r="T864" s="395">
        <v>0.191405563536098</v>
      </c>
      <c r="U864" s="395">
        <v>0.128536889904663</v>
      </c>
      <c r="V864" s="395">
        <v>0.229034804865132</v>
      </c>
      <c r="W864" s="395">
        <v>0.17894827725395501</v>
      </c>
      <c r="X864" s="395">
        <v>0.212876702459218</v>
      </c>
      <c r="Y864" s="395">
        <v>0.18500700022348199</v>
      </c>
      <c r="Z864" s="395">
        <v>0.12843366430781999</v>
      </c>
      <c r="AA864" s="395">
        <v>0.163912527514982</v>
      </c>
      <c r="AB864" s="395">
        <v>0.10622567694712701</v>
      </c>
      <c r="AC864" s="395">
        <v>7.5119219960353104E-2</v>
      </c>
      <c r="AD864" s="395">
        <v>0.219205345209389</v>
      </c>
      <c r="AE864" s="395"/>
      <c r="AF864" s="395">
        <v>0.14269947662007501</v>
      </c>
      <c r="AG864" s="395">
        <v>0.184597553885368</v>
      </c>
      <c r="AH864" s="395">
        <v>0.157941176867159</v>
      </c>
      <c r="AI864" s="395">
        <v>0.15964074554410701</v>
      </c>
      <c r="AJ864" s="395">
        <v>0.177571823026727</v>
      </c>
      <c r="AK864" s="395">
        <v>0.21387748810764401</v>
      </c>
      <c r="AL864" s="395"/>
      <c r="AM864" s="395">
        <v>0.187458404169735</v>
      </c>
      <c r="AN864" s="395">
        <v>0.151133069232123</v>
      </c>
      <c r="AO864" s="395">
        <v>0.15433409651097901</v>
      </c>
      <c r="AP864" s="395"/>
      <c r="AQ864" s="395">
        <v>0.15192606284086799</v>
      </c>
      <c r="AR864" s="395">
        <v>0.16745479370163799</v>
      </c>
      <c r="AS864" s="395">
        <v>0.13641918645922299</v>
      </c>
    </row>
    <row r="865" spans="2:45" x14ac:dyDescent="0.25">
      <c r="B865" t="s">
        <v>265</v>
      </c>
      <c r="C865" s="395">
        <v>0.464895344344467</v>
      </c>
      <c r="D865" s="395">
        <v>0.44528067052015302</v>
      </c>
      <c r="E865" s="395">
        <v>0.48558654329935702</v>
      </c>
      <c r="F865" s="395"/>
      <c r="G865" s="395">
        <v>0.52177596557343797</v>
      </c>
      <c r="H865" s="395">
        <v>0.53741939144795603</v>
      </c>
      <c r="I865" s="395">
        <v>0.51686816380003298</v>
      </c>
      <c r="J865" s="395">
        <v>0.41299013278127999</v>
      </c>
      <c r="K865" s="395">
        <v>0.43429086212918899</v>
      </c>
      <c r="L865" s="395">
        <v>0.387888232525884</v>
      </c>
      <c r="M865" s="395"/>
      <c r="N865" s="395">
        <v>0.48346085474355399</v>
      </c>
      <c r="O865" s="395">
        <v>0.44006820785918499</v>
      </c>
      <c r="P865" s="395">
        <v>0.44529167930310898</v>
      </c>
      <c r="Q865" s="395">
        <v>0.49523301512094697</v>
      </c>
      <c r="R865" s="395"/>
      <c r="S865" s="395">
        <v>0.51300693282990095</v>
      </c>
      <c r="T865" s="395">
        <v>0.39391853473522598</v>
      </c>
      <c r="U865" s="395">
        <v>0.44832369646347298</v>
      </c>
      <c r="V865" s="395">
        <v>0.42900113330108802</v>
      </c>
      <c r="W865" s="395">
        <v>0.45985555821463098</v>
      </c>
      <c r="X865" s="395">
        <v>0.46034408116613401</v>
      </c>
      <c r="Y865" s="395">
        <v>0.44010799735449901</v>
      </c>
      <c r="Z865" s="395">
        <v>0.49582879632258198</v>
      </c>
      <c r="AA865" s="395">
        <v>0.47340944831371501</v>
      </c>
      <c r="AB865" s="395">
        <v>0.47768501590215401</v>
      </c>
      <c r="AC865" s="395">
        <v>0.60140902906181704</v>
      </c>
      <c r="AD865" s="395">
        <v>0.45984739792263502</v>
      </c>
      <c r="AE865" s="395"/>
      <c r="AF865" s="395">
        <v>0.56588880968342803</v>
      </c>
      <c r="AG865" s="395">
        <v>0.389056689234061</v>
      </c>
      <c r="AH865" s="395">
        <v>0.469977064300652</v>
      </c>
      <c r="AI865" s="395">
        <v>0.48094972608525699</v>
      </c>
      <c r="AJ865" s="395">
        <v>0.43336278868730699</v>
      </c>
      <c r="AK865" s="395">
        <v>0.47947729972459002</v>
      </c>
      <c r="AL865" s="395"/>
      <c r="AM865" s="395">
        <v>0.41016251171955997</v>
      </c>
      <c r="AN865" s="395">
        <v>0.49415417308679999</v>
      </c>
      <c r="AO865" s="395">
        <v>0.54060497427399801</v>
      </c>
      <c r="AP865" s="395"/>
      <c r="AQ865" s="395">
        <v>0.458933996578752</v>
      </c>
      <c r="AR865" s="395">
        <v>0.48733526108779202</v>
      </c>
      <c r="AS865" s="395">
        <v>0.58780176157605601</v>
      </c>
    </row>
    <row r="866" spans="2:45" x14ac:dyDescent="0.25">
      <c r="B866" t="s">
        <v>266</v>
      </c>
      <c r="C866" s="396">
        <v>1.9427027664699299</v>
      </c>
      <c r="D866" s="396">
        <v>1.8761278158047101</v>
      </c>
      <c r="E866" s="396">
        <v>2.00891839594596</v>
      </c>
      <c r="F866" s="396"/>
      <c r="G866" s="396">
        <v>2.0698308156815401</v>
      </c>
      <c r="H866" s="396">
        <v>2.1165506948394301</v>
      </c>
      <c r="I866" s="396">
        <v>2.0518171567178198</v>
      </c>
      <c r="J866" s="396">
        <v>1.82297665461301</v>
      </c>
      <c r="K866" s="396">
        <v>1.74922840303506</v>
      </c>
      <c r="L866" s="396">
        <v>1.8531390804649399</v>
      </c>
      <c r="M866" s="396"/>
      <c r="N866" s="396">
        <v>2.0048743358863002</v>
      </c>
      <c r="O866" s="396">
        <v>1.9426437768682401</v>
      </c>
      <c r="P866" s="396">
        <v>1.9188898459171499</v>
      </c>
      <c r="Q866" s="396">
        <v>1.8997941380516901</v>
      </c>
      <c r="R866" s="396"/>
      <c r="S866" s="396">
        <v>2.0526544444141801</v>
      </c>
      <c r="T866" s="396">
        <v>1.78980123405719</v>
      </c>
      <c r="U866" s="396">
        <v>1.83284518514954</v>
      </c>
      <c r="V866" s="396">
        <v>1.99541997740673</v>
      </c>
      <c r="W866" s="396">
        <v>1.9518707139289699</v>
      </c>
      <c r="X866" s="396">
        <v>1.9873491283009099</v>
      </c>
      <c r="Y866" s="396">
        <v>1.9026742468020701</v>
      </c>
      <c r="Z866" s="396">
        <v>1.9413993061297901</v>
      </c>
      <c r="AA866" s="396">
        <v>1.9672200809342599</v>
      </c>
      <c r="AB866" s="396">
        <v>1.8616582417110801</v>
      </c>
      <c r="AC866" s="396">
        <v>2.1217665840505999</v>
      </c>
      <c r="AD866" s="396">
        <v>2.0337707080572902</v>
      </c>
      <c r="AE866" s="396"/>
      <c r="AF866" s="396">
        <v>2.1774720172388302</v>
      </c>
      <c r="AG866" s="396">
        <v>1.77655121183519</v>
      </c>
      <c r="AH866" s="396">
        <v>1.9281855386300599</v>
      </c>
      <c r="AI866" s="396">
        <v>1.9650385585561601</v>
      </c>
      <c r="AJ866" s="396">
        <v>1.8572579236252</v>
      </c>
      <c r="AK866" s="396">
        <v>2.0581433340104298</v>
      </c>
      <c r="AL866" s="396"/>
      <c r="AM866" s="396">
        <v>1.85011591649287</v>
      </c>
      <c r="AN866" s="396">
        <v>1.9720887395251601</v>
      </c>
      <c r="AO866" s="396">
        <v>2.1363113556956899</v>
      </c>
      <c r="AP866" s="396"/>
      <c r="AQ866" s="396">
        <v>1.8989716287521601</v>
      </c>
      <c r="AR866" s="396">
        <v>2.0115871372702001</v>
      </c>
      <c r="AS866" s="396">
        <v>2.2283658396228399</v>
      </c>
    </row>
    <row r="867" spans="2:45" x14ac:dyDescent="0.25">
      <c r="B867" t="s">
        <v>267</v>
      </c>
      <c r="C867" s="396">
        <v>1.2962401758644799</v>
      </c>
      <c r="D867" s="396">
        <v>1.33390945258715</v>
      </c>
      <c r="E867" s="396">
        <v>1.2590106285228</v>
      </c>
      <c r="F867" s="396"/>
      <c r="G867" s="396">
        <v>1.2567163831038199</v>
      </c>
      <c r="H867" s="396">
        <v>1.1239689615394199</v>
      </c>
      <c r="I867" s="396">
        <v>1.25338636032104</v>
      </c>
      <c r="J867" s="396">
        <v>1.36865529729961</v>
      </c>
      <c r="K867" s="396">
        <v>1.54087958252131</v>
      </c>
      <c r="L867" s="396">
        <v>1.21767597670481</v>
      </c>
      <c r="M867" s="396"/>
      <c r="N867" s="396">
        <v>1.2048738772877501</v>
      </c>
      <c r="O867" s="396">
        <v>1.2218644560406799</v>
      </c>
      <c r="P867" s="396">
        <v>1.30074077648954</v>
      </c>
      <c r="Q867" s="396">
        <v>1.49387048094599</v>
      </c>
      <c r="R867" s="396"/>
      <c r="S867" s="396">
        <v>1.2522069982014301</v>
      </c>
      <c r="T867" s="396">
        <v>1.34268089652682</v>
      </c>
      <c r="U867" s="396">
        <v>1.4385211858368001</v>
      </c>
      <c r="V867" s="396">
        <v>1.05754601195359</v>
      </c>
      <c r="W867" s="396">
        <v>1.27708849574294</v>
      </c>
      <c r="X867" s="396">
        <v>1.2393813665303099</v>
      </c>
      <c r="Y867" s="396">
        <v>1.30953614372881</v>
      </c>
      <c r="Z867" s="396">
        <v>1.4393133505106901</v>
      </c>
      <c r="AA867" s="396">
        <v>1.27715750175878</v>
      </c>
      <c r="AB867" s="396">
        <v>1.4920012378266001</v>
      </c>
      <c r="AC867" s="396">
        <v>1.40613707637144</v>
      </c>
      <c r="AD867" s="396">
        <v>1.1315439094953601</v>
      </c>
      <c r="AE867" s="396"/>
      <c r="AF867" s="396">
        <v>1.1222940478327801</v>
      </c>
      <c r="AG867" s="396">
        <v>1.3285493031494899</v>
      </c>
      <c r="AH867" s="396">
        <v>1.3551256095347499</v>
      </c>
      <c r="AI867" s="396">
        <v>1.31560273055166</v>
      </c>
      <c r="AJ867" s="396">
        <v>1.3756774657131099</v>
      </c>
      <c r="AK867" s="396">
        <v>1.14498244984235</v>
      </c>
      <c r="AL867" s="396"/>
      <c r="AM867" s="396">
        <v>1.26609339878178</v>
      </c>
      <c r="AN867" s="396">
        <v>1.3533377542743801</v>
      </c>
      <c r="AO867" s="396">
        <v>1.13500848757715</v>
      </c>
      <c r="AP867" s="396"/>
      <c r="AQ867" s="396">
        <v>1.3546349154036501</v>
      </c>
      <c r="AR867" s="396">
        <v>1.22772344254566</v>
      </c>
      <c r="AS867" s="396">
        <v>1.0927547658510599</v>
      </c>
    </row>
    <row r="868" spans="2:45" x14ac:dyDescent="0.25">
      <c r="C868" s="395"/>
      <c r="D868" s="395"/>
      <c r="E868" s="395"/>
      <c r="F868" s="395"/>
      <c r="G868" s="395"/>
      <c r="H868" s="395"/>
      <c r="I868" s="395"/>
      <c r="J868" s="395"/>
      <c r="K868" s="395"/>
      <c r="L868" s="395"/>
      <c r="M868" s="395"/>
      <c r="N868" s="395"/>
      <c r="O868" s="395"/>
      <c r="P868" s="395"/>
      <c r="Q868" s="395"/>
      <c r="R868" s="395"/>
      <c r="S868" s="395"/>
      <c r="T868" s="395"/>
      <c r="U868" s="395"/>
      <c r="V868" s="395"/>
      <c r="W868" s="395"/>
      <c r="X868" s="395"/>
      <c r="Y868" s="395"/>
      <c r="Z868" s="395"/>
      <c r="AA868" s="395"/>
      <c r="AB868" s="395"/>
      <c r="AC868" s="395"/>
      <c r="AD868" s="395"/>
      <c r="AE868" s="395"/>
      <c r="AF868" s="395"/>
      <c r="AG868" s="395"/>
      <c r="AH868" s="395"/>
      <c r="AI868" s="395"/>
      <c r="AJ868" s="395"/>
      <c r="AK868" s="395"/>
      <c r="AL868" s="395"/>
      <c r="AM868" s="395"/>
      <c r="AN868" s="395"/>
      <c r="AO868" s="395"/>
      <c r="AP868" s="395"/>
      <c r="AQ868" s="395"/>
      <c r="AR868" s="395"/>
      <c r="AS868" s="395"/>
    </row>
    <row r="869" spans="2:45" x14ac:dyDescent="0.25">
      <c r="B869" s="2" t="s">
        <v>451</v>
      </c>
      <c r="C869" s="395"/>
      <c r="D869" s="395"/>
      <c r="E869" s="395"/>
      <c r="F869" s="395"/>
      <c r="G869" s="395"/>
      <c r="H869" s="395"/>
      <c r="I869" s="395"/>
      <c r="J869" s="395"/>
      <c r="K869" s="395"/>
      <c r="L869" s="395"/>
      <c r="M869" s="395"/>
      <c r="N869" s="395"/>
      <c r="O869" s="395"/>
      <c r="P869" s="395"/>
      <c r="Q869" s="395"/>
      <c r="R869" s="395"/>
      <c r="S869" s="395"/>
      <c r="T869" s="395"/>
      <c r="U869" s="395"/>
      <c r="V869" s="395"/>
      <c r="W869" s="395"/>
      <c r="X869" s="395"/>
      <c r="Y869" s="395"/>
      <c r="Z869" s="395"/>
      <c r="AA869" s="395"/>
      <c r="AB869" s="395"/>
      <c r="AC869" s="395"/>
      <c r="AD869" s="395"/>
      <c r="AE869" s="395"/>
      <c r="AF869" s="395"/>
      <c r="AG869" s="395"/>
      <c r="AH869" s="395"/>
      <c r="AI869" s="395"/>
      <c r="AJ869" s="395"/>
      <c r="AK869" s="395"/>
      <c r="AL869" s="395"/>
      <c r="AM869" s="395"/>
      <c r="AN869" s="395"/>
      <c r="AO869" s="395"/>
      <c r="AP869" s="395"/>
      <c r="AQ869" s="395"/>
      <c r="AR869" s="395"/>
      <c r="AS869" s="395"/>
    </row>
    <row r="870" spans="2:45" x14ac:dyDescent="0.25">
      <c r="B870" s="394" t="s">
        <v>68</v>
      </c>
      <c r="C870" s="395"/>
      <c r="D870" s="395"/>
      <c r="E870" s="395"/>
      <c r="F870" s="395"/>
      <c r="G870" s="395"/>
      <c r="H870" s="395"/>
      <c r="I870" s="395"/>
      <c r="J870" s="395"/>
      <c r="K870" s="395"/>
      <c r="L870" s="395"/>
      <c r="M870" s="395"/>
      <c r="N870" s="395"/>
      <c r="O870" s="395"/>
      <c r="P870" s="395"/>
      <c r="Q870" s="395"/>
      <c r="R870" s="395"/>
      <c r="S870" s="395"/>
      <c r="T870" s="395"/>
      <c r="U870" s="395"/>
      <c r="V870" s="395"/>
      <c r="W870" s="395"/>
      <c r="X870" s="395"/>
      <c r="Y870" s="395"/>
      <c r="Z870" s="395"/>
      <c r="AA870" s="395"/>
      <c r="AB870" s="395"/>
      <c r="AC870" s="395"/>
      <c r="AD870" s="395"/>
      <c r="AE870" s="395"/>
      <c r="AF870" s="395"/>
      <c r="AG870" s="395"/>
      <c r="AH870" s="395"/>
      <c r="AI870" s="395"/>
      <c r="AJ870" s="395"/>
      <c r="AK870" s="395"/>
      <c r="AL870" s="395"/>
      <c r="AM870" s="395"/>
      <c r="AN870" s="395"/>
      <c r="AO870" s="395"/>
      <c r="AP870" s="395"/>
      <c r="AQ870" s="395"/>
      <c r="AR870" s="395"/>
      <c r="AS870" s="395"/>
    </row>
    <row r="871" spans="2:45" x14ac:dyDescent="0.25">
      <c r="B871" t="s">
        <v>270</v>
      </c>
      <c r="C871" s="395">
        <v>5.9908120788813003E-2</v>
      </c>
      <c r="D871" s="395">
        <v>6.1936082350065001E-2</v>
      </c>
      <c r="E871" s="395">
        <v>5.8636049485079597E-2</v>
      </c>
      <c r="F871" s="395"/>
      <c r="G871" s="395">
        <v>0.105954716406269</v>
      </c>
      <c r="H871" s="395">
        <v>4.97805091240048E-2</v>
      </c>
      <c r="I871" s="395">
        <v>5.2746128963892198E-2</v>
      </c>
      <c r="J871" s="395">
        <v>3.5170098437669703E-2</v>
      </c>
      <c r="K871" s="395">
        <v>5.0813816187300902E-2</v>
      </c>
      <c r="L871" s="395">
        <v>6.9329613326639103E-2</v>
      </c>
      <c r="M871" s="395"/>
      <c r="N871" s="395">
        <v>4.4043434280690401E-2</v>
      </c>
      <c r="O871" s="395">
        <v>5.908594825835E-2</v>
      </c>
      <c r="P871" s="395">
        <v>6.1846201134720703E-2</v>
      </c>
      <c r="Q871" s="395">
        <v>7.7081367889088204E-2</v>
      </c>
      <c r="R871" s="395"/>
      <c r="S871" s="395">
        <v>6.6652859758246294E-2</v>
      </c>
      <c r="T871" s="395">
        <v>3.5779532648523502E-2</v>
      </c>
      <c r="U871" s="395">
        <v>9.9227125187697093E-2</v>
      </c>
      <c r="V871" s="395">
        <v>5.3558645034684403E-2</v>
      </c>
      <c r="W871" s="395">
        <v>0.11589760241788601</v>
      </c>
      <c r="X871" s="395">
        <v>4.3178734264609997E-2</v>
      </c>
      <c r="Y871" s="395">
        <v>5.6762595586107203E-2</v>
      </c>
      <c r="Z871" s="395">
        <v>4.6320994687608703E-2</v>
      </c>
      <c r="AA871" s="395">
        <v>4.3065204667732601E-2</v>
      </c>
      <c r="AB871" s="395">
        <v>6.3664014822854401E-2</v>
      </c>
      <c r="AC871" s="395">
        <v>2.3732053129523398E-2</v>
      </c>
      <c r="AD871" s="395">
        <v>0.10651735484621901</v>
      </c>
      <c r="AE871" s="395"/>
      <c r="AF871" s="395">
        <v>7.9549754202221198E-2</v>
      </c>
      <c r="AG871" s="395">
        <v>5.6935512067334201E-2</v>
      </c>
      <c r="AH871" s="395">
        <v>8.6807277576200007E-2</v>
      </c>
      <c r="AI871" s="395">
        <v>3.0441574401927001E-2</v>
      </c>
      <c r="AJ871" s="395">
        <v>2.55323524601286E-2</v>
      </c>
      <c r="AK871" s="395">
        <v>9.3957505839932107E-2</v>
      </c>
      <c r="AL871" s="395"/>
      <c r="AM871" s="395">
        <v>5.3703722835680999E-2</v>
      </c>
      <c r="AN871" s="395">
        <v>6.5983503672824503E-2</v>
      </c>
      <c r="AO871" s="395">
        <v>6.3720613880308904E-2</v>
      </c>
      <c r="AP871" s="395"/>
      <c r="AQ871" s="395">
        <v>5.6118676080834901E-2</v>
      </c>
      <c r="AR871" s="395">
        <v>7.4784398130993399E-2</v>
      </c>
      <c r="AS871" s="395">
        <v>5.3759860135209003E-2</v>
      </c>
    </row>
    <row r="872" spans="2:45" x14ac:dyDescent="0.25">
      <c r="B872" t="s">
        <v>261</v>
      </c>
      <c r="C872" s="395">
        <v>0.109023958853572</v>
      </c>
      <c r="D872" s="395">
        <v>0.10409406915023001</v>
      </c>
      <c r="E872" s="395">
        <v>0.115126647133532</v>
      </c>
      <c r="F872" s="395"/>
      <c r="G872" s="395">
        <v>9.9344791565638996E-2</v>
      </c>
      <c r="H872" s="395">
        <v>0.108769711943782</v>
      </c>
      <c r="I872" s="395">
        <v>0.132820218052566</v>
      </c>
      <c r="J872" s="395">
        <v>0.121709422380441</v>
      </c>
      <c r="K872" s="395">
        <v>0.105441215577043</v>
      </c>
      <c r="L872" s="395">
        <v>8.8677858774539195E-2</v>
      </c>
      <c r="M872" s="395"/>
      <c r="N872" s="395">
        <v>0.126267815010354</v>
      </c>
      <c r="O872" s="395">
        <v>8.4994013639434401E-2</v>
      </c>
      <c r="P872" s="395">
        <v>0.108173529010895</v>
      </c>
      <c r="Q872" s="395">
        <v>0.117849197874083</v>
      </c>
      <c r="R872" s="395"/>
      <c r="S872" s="395">
        <v>0.103307165834266</v>
      </c>
      <c r="T872" s="395">
        <v>0.16679449449137701</v>
      </c>
      <c r="U872" s="395">
        <v>0.166151976136304</v>
      </c>
      <c r="V872" s="395">
        <v>9.3571525137668796E-2</v>
      </c>
      <c r="W872" s="395">
        <v>5.9539945651771502E-2</v>
      </c>
      <c r="X872" s="395">
        <v>0.155972576237637</v>
      </c>
      <c r="Y872" s="395">
        <v>3.59692809254792E-2</v>
      </c>
      <c r="Z872" s="395">
        <v>7.4628148367281003E-2</v>
      </c>
      <c r="AA872" s="395">
        <v>0.11896128203123001</v>
      </c>
      <c r="AB872" s="395">
        <v>6.4009776445571806E-2</v>
      </c>
      <c r="AC872" s="395">
        <v>7.0036064498628703E-2</v>
      </c>
      <c r="AD872" s="395">
        <v>0.144422260887132</v>
      </c>
      <c r="AE872" s="395"/>
      <c r="AF872" s="395">
        <v>0.13510483227654799</v>
      </c>
      <c r="AG872" s="395">
        <v>9.4854429278923597E-2</v>
      </c>
      <c r="AH872" s="395">
        <v>0.12607176419115401</v>
      </c>
      <c r="AI872" s="395">
        <v>7.3319151289726894E-2</v>
      </c>
      <c r="AJ872" s="395">
        <v>0.12488285307652899</v>
      </c>
      <c r="AK872" s="395">
        <v>0.12819514297055601</v>
      </c>
      <c r="AL872" s="395"/>
      <c r="AM872" s="395">
        <v>6.8801870038023794E-2</v>
      </c>
      <c r="AN872" s="395">
        <v>0.13993427748444801</v>
      </c>
      <c r="AO872" s="395">
        <v>0.166582667096075</v>
      </c>
      <c r="AP872" s="395"/>
      <c r="AQ872" s="395">
        <v>9.5740745015610598E-2</v>
      </c>
      <c r="AR872" s="395">
        <v>0.113105781830659</v>
      </c>
      <c r="AS872" s="395">
        <v>0.106268506884168</v>
      </c>
    </row>
    <row r="873" spans="2:45" x14ac:dyDescent="0.25">
      <c r="B873" t="s">
        <v>262</v>
      </c>
      <c r="C873" s="395">
        <v>0.148359108332698</v>
      </c>
      <c r="D873" s="395">
        <v>0.12660141458236299</v>
      </c>
      <c r="E873" s="395">
        <v>0.16948570346241901</v>
      </c>
      <c r="F873" s="395"/>
      <c r="G873" s="395">
        <v>0.111190836618037</v>
      </c>
      <c r="H873" s="395">
        <v>0.14306688435781301</v>
      </c>
      <c r="I873" s="395">
        <v>0.17150304219916199</v>
      </c>
      <c r="J873" s="395">
        <v>0.14091585560470701</v>
      </c>
      <c r="K873" s="395">
        <v>0.126255707046979</v>
      </c>
      <c r="L873" s="395">
        <v>0.179550630089887</v>
      </c>
      <c r="M873" s="395"/>
      <c r="N873" s="395">
        <v>0.133543382457356</v>
      </c>
      <c r="O873" s="395">
        <v>0.161310088551362</v>
      </c>
      <c r="P873" s="395">
        <v>0.15840901972066901</v>
      </c>
      <c r="Q873" s="395">
        <v>0.14443658664929901</v>
      </c>
      <c r="R873" s="395"/>
      <c r="S873" s="395">
        <v>0.11852066242935499</v>
      </c>
      <c r="T873" s="395">
        <v>0.169736486754021</v>
      </c>
      <c r="U873" s="395">
        <v>6.7126390427071497E-2</v>
      </c>
      <c r="V873" s="395">
        <v>6.3407725895845396E-2</v>
      </c>
      <c r="W873" s="395">
        <v>7.1360496995790806E-2</v>
      </c>
      <c r="X873" s="395">
        <v>0.15536328391257101</v>
      </c>
      <c r="Y873" s="395">
        <v>0.196967654802259</v>
      </c>
      <c r="Z873" s="395">
        <v>0.105008667175967</v>
      </c>
      <c r="AA873" s="395">
        <v>0.163373120658454</v>
      </c>
      <c r="AB873" s="395">
        <v>0.239118089026366</v>
      </c>
      <c r="AC873" s="395">
        <v>0.263065804482641</v>
      </c>
      <c r="AD873" s="395">
        <v>0.244886272820135</v>
      </c>
      <c r="AE873" s="395"/>
      <c r="AF873" s="395">
        <v>0.123039256607686</v>
      </c>
      <c r="AG873" s="395">
        <v>0.149417766889477</v>
      </c>
      <c r="AH873" s="395">
        <v>0.13975945672225101</v>
      </c>
      <c r="AI873" s="395">
        <v>0.165219842064562</v>
      </c>
      <c r="AJ873" s="395">
        <v>0.191422853321981</v>
      </c>
      <c r="AK873" s="395">
        <v>0.120876062122011</v>
      </c>
      <c r="AL873" s="395"/>
      <c r="AM873" s="395">
        <v>0.16119611900244099</v>
      </c>
      <c r="AN873" s="395">
        <v>0.13543471224783399</v>
      </c>
      <c r="AO873" s="395">
        <v>0.17308640461948199</v>
      </c>
      <c r="AP873" s="395"/>
      <c r="AQ873" s="395">
        <v>0.16310270003372099</v>
      </c>
      <c r="AR873" s="395">
        <v>0.134954572013465</v>
      </c>
      <c r="AS873" s="395">
        <v>0.200467089982659</v>
      </c>
    </row>
    <row r="874" spans="2:45" x14ac:dyDescent="0.25">
      <c r="B874" t="s">
        <v>265</v>
      </c>
      <c r="C874" s="395">
        <v>0.68270881202491696</v>
      </c>
      <c r="D874" s="395">
        <v>0.70736843391734106</v>
      </c>
      <c r="E874" s="395">
        <v>0.65675159991897003</v>
      </c>
      <c r="F874" s="395"/>
      <c r="G874" s="395">
        <v>0.68350965541005504</v>
      </c>
      <c r="H874" s="395">
        <v>0.69838289457440095</v>
      </c>
      <c r="I874" s="395">
        <v>0.64293061078437996</v>
      </c>
      <c r="J874" s="395">
        <v>0.70220462357718305</v>
      </c>
      <c r="K874" s="395">
        <v>0.71748926118867795</v>
      </c>
      <c r="L874" s="395">
        <v>0.66244189780893503</v>
      </c>
      <c r="M874" s="395"/>
      <c r="N874" s="395">
        <v>0.69614536825160001</v>
      </c>
      <c r="O874" s="395">
        <v>0.69460994955085298</v>
      </c>
      <c r="P874" s="395">
        <v>0.67157125013371499</v>
      </c>
      <c r="Q874" s="395">
        <v>0.66063284758753005</v>
      </c>
      <c r="R874" s="395"/>
      <c r="S874" s="395">
        <v>0.71151931197813201</v>
      </c>
      <c r="T874" s="395">
        <v>0.627689486106078</v>
      </c>
      <c r="U874" s="395">
        <v>0.66749450824892698</v>
      </c>
      <c r="V874" s="395">
        <v>0.78946210393180105</v>
      </c>
      <c r="W874" s="395">
        <v>0.753201954934552</v>
      </c>
      <c r="X874" s="395">
        <v>0.64548540558518297</v>
      </c>
      <c r="Y874" s="395">
        <v>0.71030046868615504</v>
      </c>
      <c r="Z874" s="395">
        <v>0.77404218976914396</v>
      </c>
      <c r="AA874" s="395">
        <v>0.67460039264258398</v>
      </c>
      <c r="AB874" s="395">
        <v>0.63320811970520796</v>
      </c>
      <c r="AC874" s="395">
        <v>0.64316607788920599</v>
      </c>
      <c r="AD874" s="395">
        <v>0.50417411144651403</v>
      </c>
      <c r="AE874" s="395"/>
      <c r="AF874" s="395">
        <v>0.662306156913545</v>
      </c>
      <c r="AG874" s="395">
        <v>0.69879229176426505</v>
      </c>
      <c r="AH874" s="395">
        <v>0.64736150151039595</v>
      </c>
      <c r="AI874" s="395">
        <v>0.73101943224378396</v>
      </c>
      <c r="AJ874" s="395">
        <v>0.65816194114136095</v>
      </c>
      <c r="AK874" s="395">
        <v>0.65697128906750002</v>
      </c>
      <c r="AL874" s="395"/>
      <c r="AM874" s="395">
        <v>0.71629828812385499</v>
      </c>
      <c r="AN874" s="395">
        <v>0.65864750659489402</v>
      </c>
      <c r="AO874" s="395">
        <v>0.59661031440413403</v>
      </c>
      <c r="AP874" s="395"/>
      <c r="AQ874" s="395">
        <v>0.68503787886983303</v>
      </c>
      <c r="AR874" s="395">
        <v>0.67715524802488203</v>
      </c>
      <c r="AS874" s="395">
        <v>0.639504542997964</v>
      </c>
    </row>
    <row r="875" spans="2:45" x14ac:dyDescent="0.25">
      <c r="B875" t="s">
        <v>266</v>
      </c>
      <c r="C875" s="396">
        <v>2.4538686115937201</v>
      </c>
      <c r="D875" s="396">
        <v>2.4794022000669802</v>
      </c>
      <c r="E875" s="396">
        <v>2.4243528538152801</v>
      </c>
      <c r="F875" s="396"/>
      <c r="G875" s="396">
        <v>2.37225543103188</v>
      </c>
      <c r="H875" s="396">
        <v>2.4900521643826101</v>
      </c>
      <c r="I875" s="396">
        <v>2.4046181348040299</v>
      </c>
      <c r="J875" s="396">
        <v>2.5101550043213998</v>
      </c>
      <c r="K875" s="396">
        <v>2.5104204132370298</v>
      </c>
      <c r="L875" s="396">
        <v>2.4351048123811201</v>
      </c>
      <c r="M875" s="396"/>
      <c r="N875" s="396">
        <v>2.4817906846798601</v>
      </c>
      <c r="O875" s="396">
        <v>2.4914440393947199</v>
      </c>
      <c r="P875" s="396">
        <v>2.4397053188533802</v>
      </c>
      <c r="Q875" s="396">
        <v>2.3886209139352701</v>
      </c>
      <c r="R875" s="396"/>
      <c r="S875" s="396">
        <v>2.4749064266273701</v>
      </c>
      <c r="T875" s="396">
        <v>2.3893359263176501</v>
      </c>
      <c r="U875" s="396">
        <v>2.3028882817372298</v>
      </c>
      <c r="V875" s="396">
        <v>2.5887732887247599</v>
      </c>
      <c r="W875" s="396">
        <v>2.46186680444701</v>
      </c>
      <c r="X875" s="396">
        <v>2.40315536081832</v>
      </c>
      <c r="Y875" s="396">
        <v>2.56080599658846</v>
      </c>
      <c r="Z875" s="396">
        <v>2.6067720520266402</v>
      </c>
      <c r="AA875" s="396">
        <v>2.4695087012758901</v>
      </c>
      <c r="AB875" s="396">
        <v>2.4418703136139301</v>
      </c>
      <c r="AC875" s="396">
        <v>2.5256659071315299</v>
      </c>
      <c r="AD875" s="396">
        <v>2.1467171408669401</v>
      </c>
      <c r="AE875" s="396"/>
      <c r="AF875" s="396">
        <v>2.3681018162325498</v>
      </c>
      <c r="AG875" s="396">
        <v>2.4900668383506699</v>
      </c>
      <c r="AH875" s="396">
        <v>2.34767518216684</v>
      </c>
      <c r="AI875" s="396">
        <v>2.5968171321501998</v>
      </c>
      <c r="AJ875" s="396">
        <v>2.48221438314458</v>
      </c>
      <c r="AK875" s="396">
        <v>2.34086113441708</v>
      </c>
      <c r="AL875" s="396"/>
      <c r="AM875" s="396">
        <v>2.5400889724144702</v>
      </c>
      <c r="AN875" s="396">
        <v>2.3867462217647999</v>
      </c>
      <c r="AO875" s="396">
        <v>2.3025864195474401</v>
      </c>
      <c r="AP875" s="396"/>
      <c r="AQ875" s="396">
        <v>2.4770597816925499</v>
      </c>
      <c r="AR875" s="396">
        <v>2.4144806699322401</v>
      </c>
      <c r="AS875" s="396">
        <v>2.4257163158433799</v>
      </c>
    </row>
    <row r="876" spans="2:45" x14ac:dyDescent="0.25">
      <c r="B876" t="s">
        <v>267</v>
      </c>
      <c r="C876" s="396">
        <v>0.82619061766030799</v>
      </c>
      <c r="D876" s="396">
        <v>0.83106267614838103</v>
      </c>
      <c r="E876" s="396">
        <v>0.82798667803191095</v>
      </c>
      <c r="F876" s="396"/>
      <c r="G876" s="396">
        <v>1.07578337362249</v>
      </c>
      <c r="H876" s="396">
        <v>0.77057772570508798</v>
      </c>
      <c r="I876" s="396">
        <v>0.82788944760732497</v>
      </c>
      <c r="J876" s="396">
        <v>0.70850398175504503</v>
      </c>
      <c r="K876" s="396">
        <v>0.77112572000347401</v>
      </c>
      <c r="L876" s="396">
        <v>0.84311783123821804</v>
      </c>
      <c r="M876" s="396"/>
      <c r="N876" s="396">
        <v>0.76931396753127901</v>
      </c>
      <c r="O876" s="396">
        <v>0.77742059156541798</v>
      </c>
      <c r="P876" s="396">
        <v>0.83759607112428802</v>
      </c>
      <c r="Q876" s="396">
        <v>0.93952442747916098</v>
      </c>
      <c r="R876" s="396"/>
      <c r="S876" s="396">
        <v>0.862015387099069</v>
      </c>
      <c r="T876" s="396">
        <v>0.79188546593611697</v>
      </c>
      <c r="U876" s="396">
        <v>1.15322903688333</v>
      </c>
      <c r="V876" s="396">
        <v>0.75904809137437101</v>
      </c>
      <c r="W876" s="396">
        <v>1.0781972418536001</v>
      </c>
      <c r="X876" s="396">
        <v>0.82075820958678103</v>
      </c>
      <c r="Y876" s="396">
        <v>0.66715621888251697</v>
      </c>
      <c r="Z876" s="396">
        <v>0.68242654361039001</v>
      </c>
      <c r="AA876" s="396">
        <v>0.75222245875969695</v>
      </c>
      <c r="AB876" s="396">
        <v>0.76563201688165206</v>
      </c>
      <c r="AC876" s="396">
        <v>0.54244182316522305</v>
      </c>
      <c r="AD876" s="396">
        <v>1.08824453470416</v>
      </c>
      <c r="AE876" s="396"/>
      <c r="AF876" s="396">
        <v>0.98491552486019995</v>
      </c>
      <c r="AG876" s="396">
        <v>0.78393584403671401</v>
      </c>
      <c r="AH876" s="396">
        <v>1.0065396433312801</v>
      </c>
      <c r="AI876" s="396">
        <v>0.57294565038084899</v>
      </c>
      <c r="AJ876" s="396">
        <v>0.65863104772623104</v>
      </c>
      <c r="AK876" s="396">
        <v>1.0616619189326799</v>
      </c>
      <c r="AL876" s="396"/>
      <c r="AM876" s="396">
        <v>0.70990921140804797</v>
      </c>
      <c r="AN876" s="396">
        <v>0.915101416779737</v>
      </c>
      <c r="AO876" s="396">
        <v>0.934939776597149</v>
      </c>
      <c r="AP876" s="396"/>
      <c r="AQ876" s="396">
        <v>0.78014394032985601</v>
      </c>
      <c r="AR876" s="396">
        <v>0.92037661535298199</v>
      </c>
      <c r="AS876" s="396">
        <v>0.80185176910050104</v>
      </c>
    </row>
    <row r="877" spans="2:45" x14ac:dyDescent="0.25">
      <c r="C877" s="395"/>
      <c r="D877" s="395"/>
      <c r="E877" s="395"/>
      <c r="F877" s="395"/>
      <c r="G877" s="395"/>
      <c r="H877" s="395"/>
      <c r="I877" s="395"/>
      <c r="J877" s="395"/>
      <c r="K877" s="395"/>
      <c r="L877" s="395"/>
      <c r="M877" s="395"/>
      <c r="N877" s="395"/>
      <c r="O877" s="395"/>
      <c r="P877" s="395"/>
      <c r="Q877" s="395"/>
      <c r="R877" s="395"/>
      <c r="S877" s="395"/>
      <c r="T877" s="395"/>
      <c r="U877" s="395"/>
      <c r="V877" s="395"/>
      <c r="W877" s="395"/>
      <c r="X877" s="395"/>
      <c r="Y877" s="395"/>
      <c r="Z877" s="395"/>
      <c r="AA877" s="395"/>
      <c r="AB877" s="395"/>
      <c r="AC877" s="395"/>
      <c r="AD877" s="395"/>
      <c r="AE877" s="395"/>
      <c r="AF877" s="395"/>
      <c r="AG877" s="395"/>
      <c r="AH877" s="395"/>
      <c r="AI877" s="395"/>
      <c r="AJ877" s="395"/>
      <c r="AK877" s="395"/>
      <c r="AL877" s="395"/>
      <c r="AM877" s="395"/>
      <c r="AN877" s="395"/>
      <c r="AO877" s="395"/>
      <c r="AP877" s="395"/>
      <c r="AQ877" s="395"/>
      <c r="AR877" s="395"/>
      <c r="AS877" s="395"/>
    </row>
    <row r="878" spans="2:45" x14ac:dyDescent="0.25">
      <c r="B878" s="2" t="s">
        <v>452</v>
      </c>
      <c r="C878" s="395"/>
      <c r="D878" s="395"/>
      <c r="E878" s="395"/>
      <c r="F878" s="395"/>
      <c r="G878" s="395"/>
      <c r="H878" s="395"/>
      <c r="I878" s="395"/>
      <c r="J878" s="395"/>
      <c r="K878" s="395"/>
      <c r="L878" s="395"/>
      <c r="M878" s="395"/>
      <c r="N878" s="395"/>
      <c r="O878" s="395"/>
      <c r="P878" s="395"/>
      <c r="Q878" s="395"/>
      <c r="R878" s="395"/>
      <c r="S878" s="395"/>
      <c r="T878" s="395"/>
      <c r="U878" s="395"/>
      <c r="V878" s="395"/>
      <c r="W878" s="395"/>
      <c r="X878" s="395"/>
      <c r="Y878" s="395"/>
      <c r="Z878" s="395"/>
      <c r="AA878" s="395"/>
      <c r="AB878" s="395"/>
      <c r="AC878" s="395"/>
      <c r="AD878" s="395"/>
      <c r="AE878" s="395"/>
      <c r="AF878" s="395"/>
      <c r="AG878" s="395"/>
      <c r="AH878" s="395"/>
      <c r="AI878" s="395"/>
      <c r="AJ878" s="395"/>
      <c r="AK878" s="395"/>
      <c r="AL878" s="395"/>
      <c r="AM878" s="395"/>
      <c r="AN878" s="395"/>
      <c r="AO878" s="395"/>
      <c r="AP878" s="395"/>
      <c r="AQ878" s="395"/>
      <c r="AR878" s="395"/>
      <c r="AS878" s="395"/>
    </row>
    <row r="879" spans="2:45" x14ac:dyDescent="0.25">
      <c r="B879" s="394" t="s">
        <v>68</v>
      </c>
      <c r="C879" s="395"/>
      <c r="D879" s="395"/>
      <c r="E879" s="395"/>
      <c r="F879" s="395"/>
      <c r="G879" s="395"/>
      <c r="H879" s="395"/>
      <c r="I879" s="395"/>
      <c r="J879" s="395"/>
      <c r="K879" s="395"/>
      <c r="L879" s="395"/>
      <c r="M879" s="395"/>
      <c r="N879" s="395"/>
      <c r="O879" s="395"/>
      <c r="P879" s="395"/>
      <c r="Q879" s="395"/>
      <c r="R879" s="395"/>
      <c r="S879" s="395"/>
      <c r="T879" s="395"/>
      <c r="U879" s="395"/>
      <c r="V879" s="395"/>
      <c r="W879" s="395"/>
      <c r="X879" s="395"/>
      <c r="Y879" s="395"/>
      <c r="Z879" s="395"/>
      <c r="AA879" s="395"/>
      <c r="AB879" s="395"/>
      <c r="AC879" s="395"/>
      <c r="AD879" s="395"/>
      <c r="AE879" s="395"/>
      <c r="AF879" s="395"/>
      <c r="AG879" s="395"/>
      <c r="AH879" s="395"/>
      <c r="AI879" s="395"/>
      <c r="AJ879" s="395"/>
      <c r="AK879" s="395"/>
      <c r="AL879" s="395"/>
      <c r="AM879" s="395"/>
      <c r="AN879" s="395"/>
      <c r="AO879" s="395"/>
      <c r="AP879" s="395"/>
      <c r="AQ879" s="395"/>
      <c r="AR879" s="395"/>
      <c r="AS879" s="395"/>
    </row>
    <row r="880" spans="2:45" x14ac:dyDescent="0.25">
      <c r="B880" t="s">
        <v>270</v>
      </c>
      <c r="C880" s="395">
        <v>0.25215367567873798</v>
      </c>
      <c r="D880" s="395">
        <v>0.223827071343525</v>
      </c>
      <c r="E880" s="395">
        <v>0.27705345034504297</v>
      </c>
      <c r="F880" s="395"/>
      <c r="G880" s="395">
        <v>0.14402614915397599</v>
      </c>
      <c r="H880" s="395">
        <v>0.16537623068198701</v>
      </c>
      <c r="I880" s="395">
        <v>0.17883971569278201</v>
      </c>
      <c r="J880" s="395">
        <v>0.24086687518458</v>
      </c>
      <c r="K880" s="395">
        <v>0.33595410763156403</v>
      </c>
      <c r="L880" s="395">
        <v>0.407535934984185</v>
      </c>
      <c r="M880" s="395"/>
      <c r="N880" s="395">
        <v>0.305881974160023</v>
      </c>
      <c r="O880" s="395">
        <v>0.296852508582926</v>
      </c>
      <c r="P880" s="395">
        <v>0.19487191158525399</v>
      </c>
      <c r="Q880" s="395">
        <v>0.198068045101506</v>
      </c>
      <c r="R880" s="395"/>
      <c r="S880" s="395">
        <v>0.213870503099124</v>
      </c>
      <c r="T880" s="395">
        <v>0.30852040272979703</v>
      </c>
      <c r="U880" s="395">
        <v>0.18553002619429901</v>
      </c>
      <c r="V880" s="395">
        <v>0.25304432071849398</v>
      </c>
      <c r="W880" s="395">
        <v>0.25143510228569499</v>
      </c>
      <c r="X880" s="395">
        <v>0.31208716980486401</v>
      </c>
      <c r="Y880" s="395">
        <v>0.26614618608861101</v>
      </c>
      <c r="Z880" s="395">
        <v>0.17931567013947</v>
      </c>
      <c r="AA880" s="395">
        <v>0.249260557416006</v>
      </c>
      <c r="AB880" s="395">
        <v>0.27326314859128698</v>
      </c>
      <c r="AC880" s="395">
        <v>0.17434066321542499</v>
      </c>
      <c r="AD880" s="395">
        <v>0.318923002349008</v>
      </c>
      <c r="AE880" s="395"/>
      <c r="AF880" s="395">
        <v>0.188764499564094</v>
      </c>
      <c r="AG880" s="395">
        <v>0.24601190204187401</v>
      </c>
      <c r="AH880" s="395">
        <v>0.247363061316732</v>
      </c>
      <c r="AI880" s="395">
        <v>0.30221236704864901</v>
      </c>
      <c r="AJ880" s="395">
        <v>0.27736189537446898</v>
      </c>
      <c r="AK880" s="395">
        <v>0.30407705289870002</v>
      </c>
      <c r="AL880" s="395"/>
      <c r="AM880" s="395">
        <v>0.262790276314667</v>
      </c>
      <c r="AN880" s="395">
        <v>0.26192051054476301</v>
      </c>
      <c r="AO880" s="395">
        <v>0.22977762145855801</v>
      </c>
      <c r="AP880" s="395"/>
      <c r="AQ880" s="395">
        <v>0.29280746205680702</v>
      </c>
      <c r="AR880" s="395">
        <v>0.22538618872079</v>
      </c>
      <c r="AS880" s="395">
        <v>0.35201817580669997</v>
      </c>
    </row>
    <row r="881" spans="2:45" x14ac:dyDescent="0.25">
      <c r="B881" t="s">
        <v>261</v>
      </c>
      <c r="C881" s="395">
        <v>0.15147949367000199</v>
      </c>
      <c r="D881" s="395">
        <v>0.14692681191821999</v>
      </c>
      <c r="E881" s="395">
        <v>0.15771571909391999</v>
      </c>
      <c r="F881" s="395"/>
      <c r="G881" s="395">
        <v>0.15456303778925901</v>
      </c>
      <c r="H881" s="395">
        <v>0.133197825344126</v>
      </c>
      <c r="I881" s="395">
        <v>0.13828979457780799</v>
      </c>
      <c r="J881" s="395">
        <v>0.12643742552637599</v>
      </c>
      <c r="K881" s="395">
        <v>0.14285301545381701</v>
      </c>
      <c r="L881" s="395">
        <v>0.200981845305687</v>
      </c>
      <c r="M881" s="395"/>
      <c r="N881" s="395">
        <v>0.139247590493672</v>
      </c>
      <c r="O881" s="395">
        <v>0.168257958836288</v>
      </c>
      <c r="P881" s="395">
        <v>0.171713160019382</v>
      </c>
      <c r="Q881" s="395">
        <v>0.131936562563196</v>
      </c>
      <c r="R881" s="395"/>
      <c r="S881" s="395">
        <v>0.17239820659844801</v>
      </c>
      <c r="T881" s="395">
        <v>0.184282154454739</v>
      </c>
      <c r="U881" s="395">
        <v>0.100702708364739</v>
      </c>
      <c r="V881" s="395">
        <v>0.14686624743245799</v>
      </c>
      <c r="W881" s="395">
        <v>0.12767143316068699</v>
      </c>
      <c r="X881" s="395">
        <v>0.108912798248577</v>
      </c>
      <c r="Y881" s="395">
        <v>0.17389115170595101</v>
      </c>
      <c r="Z881" s="395">
        <v>0.23248717182576201</v>
      </c>
      <c r="AA881" s="395">
        <v>8.80064126509469E-2</v>
      </c>
      <c r="AB881" s="395">
        <v>0.14596486869974401</v>
      </c>
      <c r="AC881" s="395">
        <v>0.234467863047988</v>
      </c>
      <c r="AD881" s="395">
        <v>0.17520974709359</v>
      </c>
      <c r="AE881" s="395"/>
      <c r="AF881" s="395">
        <v>0.15990713786921501</v>
      </c>
      <c r="AG881" s="395">
        <v>0.16083626145932201</v>
      </c>
      <c r="AH881" s="395">
        <v>0.13874815937409399</v>
      </c>
      <c r="AI881" s="395">
        <v>0.15285067454389301</v>
      </c>
      <c r="AJ881" s="395">
        <v>0.162819027683865</v>
      </c>
      <c r="AK881" s="395">
        <v>8.7514457147290503E-2</v>
      </c>
      <c r="AL881" s="395"/>
      <c r="AM881" s="395">
        <v>0.174793719985503</v>
      </c>
      <c r="AN881" s="395">
        <v>0.129088925852825</v>
      </c>
      <c r="AO881" s="395">
        <v>0.13178366928598401</v>
      </c>
      <c r="AP881" s="395"/>
      <c r="AQ881" s="395">
        <v>0.17135718818988499</v>
      </c>
      <c r="AR881" s="395">
        <v>0.130460201145328</v>
      </c>
      <c r="AS881" s="395">
        <v>6.1672669545668898E-2</v>
      </c>
    </row>
    <row r="882" spans="2:45" x14ac:dyDescent="0.25">
      <c r="B882" t="s">
        <v>262</v>
      </c>
      <c r="C882" s="395">
        <v>0.120176789501609</v>
      </c>
      <c r="D882" s="395">
        <v>0.14155193877548</v>
      </c>
      <c r="E882" s="395">
        <v>0.10072514487952899</v>
      </c>
      <c r="F882" s="395"/>
      <c r="G882" s="395">
        <v>0.128808375103594</v>
      </c>
      <c r="H882" s="395">
        <v>0.12630055420151701</v>
      </c>
      <c r="I882" s="395">
        <v>0.146773592139363</v>
      </c>
      <c r="J882" s="395">
        <v>0.15699593487319499</v>
      </c>
      <c r="K882" s="395">
        <v>0.115893925872269</v>
      </c>
      <c r="L882" s="395">
        <v>6.1182807200721397E-2</v>
      </c>
      <c r="M882" s="395"/>
      <c r="N882" s="395">
        <v>0.116358635786503</v>
      </c>
      <c r="O882" s="395">
        <v>9.2053502081806404E-2</v>
      </c>
      <c r="P882" s="395">
        <v>0.15372140450068</v>
      </c>
      <c r="Q882" s="395">
        <v>0.121979900915688</v>
      </c>
      <c r="R882" s="395"/>
      <c r="S882" s="395">
        <v>0.10577129464058301</v>
      </c>
      <c r="T882" s="395">
        <v>8.74484762870084E-2</v>
      </c>
      <c r="U882" s="395">
        <v>0.21101969058609599</v>
      </c>
      <c r="V882" s="395">
        <v>8.7779587823333796E-2</v>
      </c>
      <c r="W882" s="395">
        <v>9.2798902932605801E-2</v>
      </c>
      <c r="X882" s="395">
        <v>0.106793187006144</v>
      </c>
      <c r="Y882" s="395">
        <v>0.13346894343850799</v>
      </c>
      <c r="Z882" s="395">
        <v>0.17340870762607799</v>
      </c>
      <c r="AA882" s="395">
        <v>0.16119373465001099</v>
      </c>
      <c r="AB882" s="395">
        <v>0.10119732708588</v>
      </c>
      <c r="AC882" s="395">
        <v>9.0834806799813303E-2</v>
      </c>
      <c r="AD882" s="395">
        <v>0.13917274079866199</v>
      </c>
      <c r="AE882" s="395"/>
      <c r="AF882" s="395">
        <v>0.13829460305941499</v>
      </c>
      <c r="AG882" s="395">
        <v>0.121865233467054</v>
      </c>
      <c r="AH882" s="395">
        <v>0.13356208810213099</v>
      </c>
      <c r="AI882" s="395">
        <v>0.111375052591484</v>
      </c>
      <c r="AJ882" s="395">
        <v>0.100995425837396</v>
      </c>
      <c r="AK882" s="395">
        <v>8.1604000539201499E-2</v>
      </c>
      <c r="AL882" s="395"/>
      <c r="AM882" s="395">
        <v>0.122020070652346</v>
      </c>
      <c r="AN882" s="395">
        <v>0.11953499444421101</v>
      </c>
      <c r="AO882" s="395">
        <v>0.101147017702785</v>
      </c>
      <c r="AP882" s="395"/>
      <c r="AQ882" s="395">
        <v>0.117861076703712</v>
      </c>
      <c r="AR882" s="395">
        <v>0.12461954836894</v>
      </c>
      <c r="AS882" s="395">
        <v>0.109170155626998</v>
      </c>
    </row>
    <row r="883" spans="2:45" x14ac:dyDescent="0.25">
      <c r="B883" t="s">
        <v>265</v>
      </c>
      <c r="C883" s="395">
        <v>0.47619004114965002</v>
      </c>
      <c r="D883" s="395">
        <v>0.48769417796277398</v>
      </c>
      <c r="E883" s="395">
        <v>0.46450568568150802</v>
      </c>
      <c r="F883" s="395"/>
      <c r="G883" s="395">
        <v>0.57260243795317101</v>
      </c>
      <c r="H883" s="395">
        <v>0.57512538977237004</v>
      </c>
      <c r="I883" s="395">
        <v>0.53609689759004697</v>
      </c>
      <c r="J883" s="395">
        <v>0.47569976441584799</v>
      </c>
      <c r="K883" s="395">
        <v>0.40529895104234898</v>
      </c>
      <c r="L883" s="395">
        <v>0.33029941250940698</v>
      </c>
      <c r="M883" s="395"/>
      <c r="N883" s="395">
        <v>0.43851179955980202</v>
      </c>
      <c r="O883" s="395">
        <v>0.44283603049898002</v>
      </c>
      <c r="P883" s="395">
        <v>0.479693523894684</v>
      </c>
      <c r="Q883" s="395">
        <v>0.54801549141961003</v>
      </c>
      <c r="R883" s="395"/>
      <c r="S883" s="395">
        <v>0.50795999566184502</v>
      </c>
      <c r="T883" s="395">
        <v>0.419748966528455</v>
      </c>
      <c r="U883" s="395">
        <v>0.50274757485486599</v>
      </c>
      <c r="V883" s="395">
        <v>0.512309844025714</v>
      </c>
      <c r="W883" s="395">
        <v>0.52809456162101198</v>
      </c>
      <c r="X883" s="395">
        <v>0.47220684494041498</v>
      </c>
      <c r="Y883" s="395">
        <v>0.42649371876692999</v>
      </c>
      <c r="Z883" s="395">
        <v>0.414788450408691</v>
      </c>
      <c r="AA883" s="395">
        <v>0.50153929528303698</v>
      </c>
      <c r="AB883" s="395">
        <v>0.47957465562308899</v>
      </c>
      <c r="AC883" s="395">
        <v>0.50035666693677405</v>
      </c>
      <c r="AD883" s="395">
        <v>0.36669450975873902</v>
      </c>
      <c r="AE883" s="395"/>
      <c r="AF883" s="395">
        <v>0.51303375950727603</v>
      </c>
      <c r="AG883" s="395">
        <v>0.47128660303175002</v>
      </c>
      <c r="AH883" s="395">
        <v>0.48032669120704302</v>
      </c>
      <c r="AI883" s="395">
        <v>0.43356190581597298</v>
      </c>
      <c r="AJ883" s="395">
        <v>0.45882365110426998</v>
      </c>
      <c r="AK883" s="395">
        <v>0.52680448941480795</v>
      </c>
      <c r="AL883" s="395"/>
      <c r="AM883" s="395">
        <v>0.44039593304748398</v>
      </c>
      <c r="AN883" s="395">
        <v>0.48945556915820199</v>
      </c>
      <c r="AO883" s="395">
        <v>0.53729169155267298</v>
      </c>
      <c r="AP883" s="395"/>
      <c r="AQ883" s="395">
        <v>0.417974273049595</v>
      </c>
      <c r="AR883" s="395">
        <v>0.51953406176494199</v>
      </c>
      <c r="AS883" s="395">
        <v>0.477138999020634</v>
      </c>
    </row>
    <row r="884" spans="2:45" x14ac:dyDescent="0.25">
      <c r="B884" t="s">
        <v>266</v>
      </c>
      <c r="C884" s="396">
        <v>1.8204031961221701</v>
      </c>
      <c r="D884" s="396">
        <v>1.8931132233575001</v>
      </c>
      <c r="E884" s="396">
        <v>1.7526830658974999</v>
      </c>
      <c r="F884" s="396"/>
      <c r="G884" s="396">
        <v>2.12998710185596</v>
      </c>
      <c r="H884" s="396">
        <v>2.1111751030642698</v>
      </c>
      <c r="I884" s="396">
        <v>2.0401276716266801</v>
      </c>
      <c r="J884" s="396">
        <v>1.8675285885203099</v>
      </c>
      <c r="K884" s="396">
        <v>1.5905377203254001</v>
      </c>
      <c r="L884" s="396">
        <v>1.31424569723535</v>
      </c>
      <c r="M884" s="396"/>
      <c r="N884" s="396">
        <v>1.6875002607460801</v>
      </c>
      <c r="O884" s="396">
        <v>1.68087305449684</v>
      </c>
      <c r="P884" s="396">
        <v>1.9182365407047901</v>
      </c>
      <c r="Q884" s="396">
        <v>2.0199428386534</v>
      </c>
      <c r="R884" s="396"/>
      <c r="S884" s="396">
        <v>1.9078207828651501</v>
      </c>
      <c r="T884" s="396">
        <v>1.6184260066141201</v>
      </c>
      <c r="U884" s="396">
        <v>2.0309848141015299</v>
      </c>
      <c r="V884" s="396">
        <v>1.85935495515627</v>
      </c>
      <c r="W884" s="396">
        <v>1.8975529238889399</v>
      </c>
      <c r="X884" s="396">
        <v>1.7391197070821101</v>
      </c>
      <c r="Y884" s="396">
        <v>1.72031019488376</v>
      </c>
      <c r="Z884" s="396">
        <v>1.82366993830399</v>
      </c>
      <c r="AA884" s="396">
        <v>1.91501176780008</v>
      </c>
      <c r="AB884" s="396">
        <v>1.7870834897407699</v>
      </c>
      <c r="AC884" s="396">
        <v>1.91720747745794</v>
      </c>
      <c r="AD884" s="396">
        <v>1.55363875796713</v>
      </c>
      <c r="AE884" s="396"/>
      <c r="AF884" s="396">
        <v>1.9755976225098699</v>
      </c>
      <c r="AG884" s="396">
        <v>1.8184265374886801</v>
      </c>
      <c r="AH884" s="396">
        <v>1.84685240919949</v>
      </c>
      <c r="AI884" s="396">
        <v>1.67628649717478</v>
      </c>
      <c r="AJ884" s="396">
        <v>1.7412808326714699</v>
      </c>
      <c r="AK884" s="396">
        <v>1.8311359264701199</v>
      </c>
      <c r="AL884" s="396"/>
      <c r="AM884" s="396">
        <v>1.7400216604326499</v>
      </c>
      <c r="AN884" s="396">
        <v>1.8365256222158499</v>
      </c>
      <c r="AO884" s="396">
        <v>1.9459527793495699</v>
      </c>
      <c r="AP884" s="396"/>
      <c r="AQ884" s="396">
        <v>1.6610021607461001</v>
      </c>
      <c r="AR884" s="396">
        <v>1.9383014831780301</v>
      </c>
      <c r="AS884" s="396">
        <v>1.71142997786156</v>
      </c>
    </row>
    <row r="885" spans="2:45" x14ac:dyDescent="0.25">
      <c r="B885" t="s">
        <v>267</v>
      </c>
      <c r="C885" s="396">
        <v>1.6056268642423599</v>
      </c>
      <c r="D885" s="396">
        <v>1.5215846230499599</v>
      </c>
      <c r="E885" s="396">
        <v>1.6725815830003501</v>
      </c>
      <c r="F885" s="396"/>
      <c r="G885" s="396">
        <v>1.2956279107864701</v>
      </c>
      <c r="H885" s="396">
        <v>1.3653604914792701</v>
      </c>
      <c r="I885" s="396">
        <v>1.39634914339939</v>
      </c>
      <c r="J885" s="396">
        <v>1.5572161105893001</v>
      </c>
      <c r="K885" s="396">
        <v>1.7366255316785799</v>
      </c>
      <c r="L885" s="396">
        <v>1.6992192055820401</v>
      </c>
      <c r="M885" s="396"/>
      <c r="N885" s="396">
        <v>1.70996440114552</v>
      </c>
      <c r="O885" s="396">
        <v>1.70321283491663</v>
      </c>
      <c r="P885" s="396">
        <v>1.43071230472793</v>
      </c>
      <c r="Q885" s="396">
        <v>1.47771382364558</v>
      </c>
      <c r="R885" s="396"/>
      <c r="S885" s="396">
        <v>1.5382528009179499</v>
      </c>
      <c r="T885" s="396">
        <v>1.7051447211118</v>
      </c>
      <c r="U885" s="396">
        <v>1.36163071320698</v>
      </c>
      <c r="V885" s="396">
        <v>1.6701293383412901</v>
      </c>
      <c r="W885" s="396">
        <v>1.6745968719567801</v>
      </c>
      <c r="X885" s="396">
        <v>1.7812009164696301</v>
      </c>
      <c r="Y885" s="396">
        <v>1.6068285850545401</v>
      </c>
      <c r="Z885" s="396">
        <v>1.3667821624379799</v>
      </c>
      <c r="AA885" s="396">
        <v>1.5938545245725599</v>
      </c>
      <c r="AB885" s="396">
        <v>1.6931784245178101</v>
      </c>
      <c r="AC885" s="396">
        <v>1.4538392326787399</v>
      </c>
      <c r="AD885" s="396">
        <v>1.67230317145455</v>
      </c>
      <c r="AE885" s="396"/>
      <c r="AF885" s="396">
        <v>1.434400495192</v>
      </c>
      <c r="AG885" s="396">
        <v>1.5886987779756701</v>
      </c>
      <c r="AH885" s="396">
        <v>1.59578286338331</v>
      </c>
      <c r="AI885" s="396">
        <v>1.6994634869443801</v>
      </c>
      <c r="AJ885" s="396">
        <v>1.6794221266212199</v>
      </c>
      <c r="AK885" s="396">
        <v>1.8311784067443699</v>
      </c>
      <c r="AL885" s="396"/>
      <c r="AM885" s="396">
        <v>1.6025776823960201</v>
      </c>
      <c r="AN885" s="396">
        <v>1.6433785578232201</v>
      </c>
      <c r="AO885" s="396">
        <v>1.5996762422911499</v>
      </c>
      <c r="AP885" s="396"/>
      <c r="AQ885" s="396">
        <v>1.6508826718187499</v>
      </c>
      <c r="AR885" s="396">
        <v>1.5524082392468701</v>
      </c>
      <c r="AS885" s="396">
        <v>1.9168577630908701</v>
      </c>
    </row>
    <row r="886" spans="2:45" x14ac:dyDescent="0.25">
      <c r="C886" s="395"/>
      <c r="D886" s="395"/>
      <c r="E886" s="395"/>
      <c r="F886" s="395"/>
      <c r="G886" s="395"/>
      <c r="H886" s="395"/>
      <c r="I886" s="395"/>
      <c r="J886" s="395"/>
      <c r="K886" s="395"/>
      <c r="L886" s="395"/>
      <c r="M886" s="395"/>
      <c r="N886" s="395"/>
      <c r="O886" s="395"/>
      <c r="P886" s="395"/>
      <c r="Q886" s="395"/>
      <c r="R886" s="395"/>
      <c r="S886" s="395"/>
      <c r="T886" s="395"/>
      <c r="U886" s="395"/>
      <c r="V886" s="395"/>
      <c r="W886" s="395"/>
      <c r="X886" s="395"/>
      <c r="Y886" s="395"/>
      <c r="Z886" s="395"/>
      <c r="AA886" s="395"/>
      <c r="AB886" s="395"/>
      <c r="AC886" s="395"/>
      <c r="AD886" s="395"/>
      <c r="AE886" s="395"/>
      <c r="AF886" s="395"/>
      <c r="AG886" s="395"/>
      <c r="AH886" s="395"/>
      <c r="AI886" s="395"/>
      <c r="AJ886" s="395"/>
      <c r="AK886" s="395"/>
      <c r="AL886" s="395"/>
      <c r="AM886" s="395"/>
      <c r="AN886" s="395"/>
      <c r="AO886" s="395"/>
      <c r="AP886" s="395"/>
      <c r="AQ886" s="395"/>
      <c r="AR886" s="395"/>
      <c r="AS886" s="395"/>
    </row>
    <row r="887" spans="2:45" x14ac:dyDescent="0.25">
      <c r="B887" s="2" t="s">
        <v>457</v>
      </c>
      <c r="C887" s="395"/>
      <c r="D887" s="395"/>
      <c r="E887" s="395"/>
      <c r="F887" s="395"/>
      <c r="G887" s="395"/>
      <c r="H887" s="395"/>
      <c r="I887" s="395"/>
      <c r="J887" s="395"/>
      <c r="K887" s="395"/>
      <c r="L887" s="395"/>
      <c r="M887" s="395"/>
      <c r="N887" s="395"/>
      <c r="O887" s="395"/>
      <c r="P887" s="395"/>
      <c r="Q887" s="395"/>
      <c r="R887" s="395"/>
      <c r="S887" s="395"/>
      <c r="T887" s="395"/>
      <c r="U887" s="395"/>
      <c r="V887" s="395"/>
      <c r="W887" s="395"/>
      <c r="X887" s="395"/>
      <c r="Y887" s="395"/>
      <c r="Z887" s="395"/>
      <c r="AA887" s="395"/>
      <c r="AB887" s="395"/>
      <c r="AC887" s="395"/>
      <c r="AD887" s="395"/>
      <c r="AE887" s="395"/>
      <c r="AF887" s="395"/>
      <c r="AG887" s="395"/>
      <c r="AH887" s="395"/>
      <c r="AI887" s="395"/>
      <c r="AJ887" s="395"/>
      <c r="AK887" s="395"/>
      <c r="AL887" s="395"/>
      <c r="AM887" s="395"/>
      <c r="AN887" s="395"/>
      <c r="AO887" s="395"/>
      <c r="AP887" s="395"/>
      <c r="AQ887" s="395"/>
      <c r="AR887" s="395"/>
      <c r="AS887" s="395"/>
    </row>
    <row r="888" spans="2:45" x14ac:dyDescent="0.25">
      <c r="B888" s="394" t="s">
        <v>68</v>
      </c>
      <c r="C888" s="395"/>
      <c r="D888" s="395"/>
      <c r="E888" s="395"/>
      <c r="F888" s="395"/>
      <c r="G888" s="395"/>
      <c r="H888" s="395"/>
      <c r="I888" s="395"/>
      <c r="J888" s="395"/>
      <c r="K888" s="395"/>
      <c r="L888" s="395"/>
      <c r="M888" s="395"/>
      <c r="N888" s="395"/>
      <c r="O888" s="395"/>
      <c r="P888" s="395"/>
      <c r="Q888" s="395"/>
      <c r="R888" s="395"/>
      <c r="S888" s="395"/>
      <c r="T888" s="395"/>
      <c r="U888" s="395"/>
      <c r="V888" s="395"/>
      <c r="W888" s="395"/>
      <c r="X888" s="395"/>
      <c r="Y888" s="395"/>
      <c r="Z888" s="395"/>
      <c r="AA888" s="395"/>
      <c r="AB888" s="395"/>
      <c r="AC888" s="395"/>
      <c r="AD888" s="395"/>
      <c r="AE888" s="395"/>
      <c r="AF888" s="395"/>
      <c r="AG888" s="395"/>
      <c r="AH888" s="395"/>
      <c r="AI888" s="395"/>
      <c r="AJ888" s="395"/>
      <c r="AK888" s="395"/>
      <c r="AL888" s="395"/>
      <c r="AM888" s="395"/>
      <c r="AN888" s="395"/>
      <c r="AO888" s="395"/>
      <c r="AP888" s="395"/>
      <c r="AQ888" s="395"/>
      <c r="AR888" s="395"/>
      <c r="AS888" s="395"/>
    </row>
    <row r="889" spans="2:45" x14ac:dyDescent="0.25">
      <c r="B889" t="s">
        <v>453</v>
      </c>
      <c r="C889" s="395">
        <v>0.10238382876482401</v>
      </c>
      <c r="D889" s="395">
        <v>0.11546240708314</v>
      </c>
      <c r="E889" s="395">
        <v>9.0823233017600605E-2</v>
      </c>
      <c r="F889" s="395"/>
      <c r="G889" s="395">
        <v>0.104620928772179</v>
      </c>
      <c r="H889" s="395">
        <v>9.8593209747817004E-2</v>
      </c>
      <c r="I889" s="395">
        <v>9.71316820313253E-2</v>
      </c>
      <c r="J889" s="395">
        <v>0.105456044479898</v>
      </c>
      <c r="K889" s="395">
        <v>0.10618265356451299</v>
      </c>
      <c r="L889" s="395">
        <v>0.10322553477988</v>
      </c>
      <c r="M889" s="395"/>
      <c r="N889" s="395">
        <v>9.8641097734456104E-2</v>
      </c>
      <c r="O889" s="395">
        <v>8.91220566856957E-2</v>
      </c>
      <c r="P889" s="395">
        <v>0.102966609435451</v>
      </c>
      <c r="Q889" s="395">
        <v>0.11349517436215301</v>
      </c>
      <c r="R889" s="395"/>
      <c r="S889" s="395">
        <v>8.2485527443836804E-2</v>
      </c>
      <c r="T889" s="395">
        <v>7.8185180196322604E-2</v>
      </c>
      <c r="U889" s="395">
        <v>8.5226788496622297E-2</v>
      </c>
      <c r="V889" s="395">
        <v>0.17638062506278901</v>
      </c>
      <c r="W889" s="395">
        <v>8.0915900586303699E-2</v>
      </c>
      <c r="X889" s="395">
        <v>8.1566059704225105E-2</v>
      </c>
      <c r="Y889" s="395">
        <v>0.175084062105444</v>
      </c>
      <c r="Z889" s="395">
        <v>0</v>
      </c>
      <c r="AA889" s="395">
        <v>0.13035063326555499</v>
      </c>
      <c r="AB889" s="395">
        <v>0.112466831196575</v>
      </c>
      <c r="AC889" s="395">
        <v>7.6534003157252894E-2</v>
      </c>
      <c r="AD889" s="395">
        <v>0.100792777837566</v>
      </c>
      <c r="AE889" s="395"/>
      <c r="AF889" s="395">
        <v>7.1912138319804295E-2</v>
      </c>
      <c r="AG889" s="395">
        <v>0.10433973554366199</v>
      </c>
      <c r="AH889" s="395">
        <v>0.116532577762891</v>
      </c>
      <c r="AI889" s="395">
        <v>0.125091788271009</v>
      </c>
      <c r="AJ889" s="395">
        <v>0.11095470088852299</v>
      </c>
      <c r="AK889" s="395">
        <v>7.6194448692344402E-2</v>
      </c>
      <c r="AL889" s="395"/>
      <c r="AM889" s="395">
        <v>0.12703413743143999</v>
      </c>
      <c r="AN889" s="395">
        <v>7.3865960571869699E-2</v>
      </c>
      <c r="AO889" s="395">
        <v>0.131695306658492</v>
      </c>
      <c r="AP889" s="395"/>
      <c r="AQ889" s="395">
        <v>0.10940190014489</v>
      </c>
      <c r="AR889" s="395">
        <v>8.1568688708163195E-2</v>
      </c>
      <c r="AS889" s="395">
        <v>8.4303473732423306E-2</v>
      </c>
    </row>
    <row r="890" spans="2:45" x14ac:dyDescent="0.25">
      <c r="B890" t="s">
        <v>454</v>
      </c>
      <c r="C890" s="395">
        <v>0.34419688598724602</v>
      </c>
      <c r="D890" s="395">
        <v>0.384041663795538</v>
      </c>
      <c r="E890" s="395">
        <v>0.30720292171603802</v>
      </c>
      <c r="F890" s="395"/>
      <c r="G890" s="395">
        <v>0.32909136508223602</v>
      </c>
      <c r="H890" s="395">
        <v>0.399028892212761</v>
      </c>
      <c r="I890" s="395">
        <v>0.31532245178388202</v>
      </c>
      <c r="J890" s="395">
        <v>0.35055311640645598</v>
      </c>
      <c r="K890" s="395">
        <v>0.32054273608429901</v>
      </c>
      <c r="L890" s="395">
        <v>0.34321051269984298</v>
      </c>
      <c r="M890" s="395"/>
      <c r="N890" s="395">
        <v>0.36266802626748301</v>
      </c>
      <c r="O890" s="395">
        <v>0.364232964436842</v>
      </c>
      <c r="P890" s="395">
        <v>0.34381171623061402</v>
      </c>
      <c r="Q890" s="395">
        <v>0.305181657639509</v>
      </c>
      <c r="R890" s="395"/>
      <c r="S890" s="395">
        <v>0.42388052934078202</v>
      </c>
      <c r="T890" s="395">
        <v>0.40145269951692503</v>
      </c>
      <c r="U890" s="395">
        <v>0.29650163794946399</v>
      </c>
      <c r="V890" s="395">
        <v>0.27789525323060699</v>
      </c>
      <c r="W890" s="395">
        <v>0.34051865123603298</v>
      </c>
      <c r="X890" s="395">
        <v>0.32849263678653101</v>
      </c>
      <c r="Y890" s="395">
        <v>0.26249842161360099</v>
      </c>
      <c r="Z890" s="395">
        <v>0.473179266186464</v>
      </c>
      <c r="AA890" s="395">
        <v>0.38556737363632099</v>
      </c>
      <c r="AB890" s="395">
        <v>0.32340047553322399</v>
      </c>
      <c r="AC890" s="395">
        <v>0.15600259149920601</v>
      </c>
      <c r="AD890" s="395">
        <v>0.36257052048916599</v>
      </c>
      <c r="AE890" s="395"/>
      <c r="AF890" s="395">
        <v>0.38659234313638502</v>
      </c>
      <c r="AG890" s="395">
        <v>0.40046207161458702</v>
      </c>
      <c r="AH890" s="395">
        <v>0.36730305500407801</v>
      </c>
      <c r="AI890" s="395">
        <v>0.27419159407856097</v>
      </c>
      <c r="AJ890" s="395">
        <v>0.23947251182239099</v>
      </c>
      <c r="AK890" s="395">
        <v>0.28502833592400401</v>
      </c>
      <c r="AL890" s="395"/>
      <c r="AM890" s="395">
        <v>0.36027183497781701</v>
      </c>
      <c r="AN890" s="395">
        <v>0.34662114176793202</v>
      </c>
      <c r="AO890" s="395">
        <v>0.31190300959107897</v>
      </c>
      <c r="AP890" s="395"/>
      <c r="AQ890" s="395">
        <v>0.36557997211079901</v>
      </c>
      <c r="AR890" s="395">
        <v>0.33637460284221199</v>
      </c>
      <c r="AS890" s="395">
        <v>0.31864254269385101</v>
      </c>
    </row>
    <row r="891" spans="2:45" x14ac:dyDescent="0.25">
      <c r="B891" t="s">
        <v>455</v>
      </c>
      <c r="C891" s="395">
        <v>0.36939776110457201</v>
      </c>
      <c r="D891" s="395">
        <v>0.357750355358602</v>
      </c>
      <c r="E891" s="395">
        <v>0.38118024901283898</v>
      </c>
      <c r="F891" s="395"/>
      <c r="G891" s="395">
        <v>0.34370213099812003</v>
      </c>
      <c r="H891" s="395">
        <v>0.37222246926887298</v>
      </c>
      <c r="I891" s="395">
        <v>0.41624530676802501</v>
      </c>
      <c r="J891" s="395">
        <v>0.34991898467315202</v>
      </c>
      <c r="K891" s="395">
        <v>0.36320415801785599</v>
      </c>
      <c r="L891" s="395">
        <v>0.36626097474711</v>
      </c>
      <c r="M891" s="395"/>
      <c r="N891" s="395">
        <v>0.374401455640826</v>
      </c>
      <c r="O891" s="395">
        <v>0.37644028381411898</v>
      </c>
      <c r="P891" s="395">
        <v>0.34784087496914901</v>
      </c>
      <c r="Q891" s="395">
        <v>0.37755228476766201</v>
      </c>
      <c r="R891" s="395"/>
      <c r="S891" s="395">
        <v>0.35375399123842199</v>
      </c>
      <c r="T891" s="395">
        <v>0.39087262014137197</v>
      </c>
      <c r="U891" s="395">
        <v>0.38531069841593601</v>
      </c>
      <c r="V891" s="395">
        <v>0.30589819755083503</v>
      </c>
      <c r="W891" s="395">
        <v>0.444231847954209</v>
      </c>
      <c r="X891" s="395">
        <v>0.40193460547134102</v>
      </c>
      <c r="Y891" s="395">
        <v>0.37843486503372697</v>
      </c>
      <c r="Z891" s="395">
        <v>0.32034725221607901</v>
      </c>
      <c r="AA891" s="395">
        <v>0.27733403506807602</v>
      </c>
      <c r="AB891" s="395">
        <v>0.35923645590470998</v>
      </c>
      <c r="AC891" s="395">
        <v>0.50516758002430195</v>
      </c>
      <c r="AD891" s="395">
        <v>0.39739041226190303</v>
      </c>
      <c r="AE891" s="395"/>
      <c r="AF891" s="395">
        <v>0.37627566806293</v>
      </c>
      <c r="AG891" s="395">
        <v>0.31337769601479698</v>
      </c>
      <c r="AH891" s="395">
        <v>0.34997368997492501</v>
      </c>
      <c r="AI891" s="395">
        <v>0.43570830827859702</v>
      </c>
      <c r="AJ891" s="395">
        <v>0.38153985856106798</v>
      </c>
      <c r="AK891" s="395">
        <v>0.430557267413189</v>
      </c>
      <c r="AL891" s="395"/>
      <c r="AM891" s="395">
        <v>0.34703432091998299</v>
      </c>
      <c r="AN891" s="395">
        <v>0.371496860264588</v>
      </c>
      <c r="AO891" s="395">
        <v>0.39528858187117299</v>
      </c>
      <c r="AP891" s="395"/>
      <c r="AQ891" s="395">
        <v>0.38138320038704299</v>
      </c>
      <c r="AR891" s="395">
        <v>0.37347332355750101</v>
      </c>
      <c r="AS891" s="395">
        <v>0.35704427719530701</v>
      </c>
    </row>
    <row r="892" spans="2:45" x14ac:dyDescent="0.25">
      <c r="B892" t="s">
        <v>456</v>
      </c>
      <c r="C892" s="395">
        <v>0.155145050014764</v>
      </c>
      <c r="D892" s="395">
        <v>0.115177137567979</v>
      </c>
      <c r="E892" s="395">
        <v>0.19029850645288901</v>
      </c>
      <c r="F892" s="395"/>
      <c r="G892" s="395">
        <v>0.15284218734473201</v>
      </c>
      <c r="H892" s="395">
        <v>0.103075246676698</v>
      </c>
      <c r="I892" s="395">
        <v>0.14447226690405199</v>
      </c>
      <c r="J892" s="395">
        <v>0.170463476002093</v>
      </c>
      <c r="K892" s="395">
        <v>0.182107386504445</v>
      </c>
      <c r="L892" s="395">
        <v>0.17765587064430499</v>
      </c>
      <c r="M892" s="395"/>
      <c r="N892" s="395">
        <v>0.143154662643003</v>
      </c>
      <c r="O892" s="395">
        <v>0.14527803528424099</v>
      </c>
      <c r="P892" s="395">
        <v>0.16538921944425</v>
      </c>
      <c r="Q892" s="395">
        <v>0.171757366133821</v>
      </c>
      <c r="R892" s="395"/>
      <c r="S892" s="395">
        <v>9.9574973372218004E-2</v>
      </c>
      <c r="T892" s="395">
        <v>0.107314567216984</v>
      </c>
      <c r="U892" s="395">
        <v>0.21244788094053199</v>
      </c>
      <c r="V892" s="395">
        <v>0.228826667256051</v>
      </c>
      <c r="W892" s="395">
        <v>0.11395974492512501</v>
      </c>
      <c r="X892" s="395">
        <v>0.14759924360488499</v>
      </c>
      <c r="Y892" s="395">
        <v>0.14730852801968899</v>
      </c>
      <c r="Z892" s="395">
        <v>0.20647348159745699</v>
      </c>
      <c r="AA892" s="395">
        <v>0.16164587770428199</v>
      </c>
      <c r="AB892" s="395">
        <v>0.18575805060401401</v>
      </c>
      <c r="AC892" s="395">
        <v>0.201291522090492</v>
      </c>
      <c r="AD892" s="395">
        <v>0.13924628941136499</v>
      </c>
      <c r="AE892" s="395"/>
      <c r="AF892" s="395">
        <v>0.13017144126185901</v>
      </c>
      <c r="AG892" s="395">
        <v>0.157986461828409</v>
      </c>
      <c r="AH892" s="395">
        <v>0.140044418847417</v>
      </c>
      <c r="AI892" s="395">
        <v>0.12775429717963899</v>
      </c>
      <c r="AJ892" s="395">
        <v>0.250768665339689</v>
      </c>
      <c r="AK892" s="395">
        <v>0.174685833188303</v>
      </c>
      <c r="AL892" s="395"/>
      <c r="AM892" s="395">
        <v>0.15655762234746201</v>
      </c>
      <c r="AN892" s="395">
        <v>0.173998030224124</v>
      </c>
      <c r="AO892" s="395">
        <v>9.5624626979915597E-2</v>
      </c>
      <c r="AP892" s="395"/>
      <c r="AQ892" s="395">
        <v>0.134077014706904</v>
      </c>
      <c r="AR892" s="395">
        <v>0.18005982120351399</v>
      </c>
      <c r="AS892" s="395">
        <v>0.24000970637841801</v>
      </c>
    </row>
    <row r="893" spans="2:45" x14ac:dyDescent="0.25">
      <c r="B893" t="s">
        <v>85</v>
      </c>
      <c r="C893" s="395">
        <v>2.88764741285947E-2</v>
      </c>
      <c r="D893" s="395">
        <v>2.75684361947406E-2</v>
      </c>
      <c r="E893" s="395">
        <v>3.0495089800632799E-2</v>
      </c>
      <c r="F893" s="395"/>
      <c r="G893" s="395">
        <v>6.9743387802732495E-2</v>
      </c>
      <c r="H893" s="395">
        <v>2.7080182093850502E-2</v>
      </c>
      <c r="I893" s="395">
        <v>2.6828292512714801E-2</v>
      </c>
      <c r="J893" s="395">
        <v>2.36083784384001E-2</v>
      </c>
      <c r="K893" s="395">
        <v>2.7963065828886701E-2</v>
      </c>
      <c r="L893" s="395">
        <v>9.6471071288625598E-3</v>
      </c>
      <c r="M893" s="395"/>
      <c r="N893" s="395">
        <v>2.1134757714232202E-2</v>
      </c>
      <c r="O893" s="395">
        <v>2.49266597791017E-2</v>
      </c>
      <c r="P893" s="395">
        <v>3.9991579920536098E-2</v>
      </c>
      <c r="Q893" s="395">
        <v>3.20135170968548E-2</v>
      </c>
      <c r="R893" s="395"/>
      <c r="S893" s="395">
        <v>4.0304978604741401E-2</v>
      </c>
      <c r="T893" s="395">
        <v>2.2174932928396202E-2</v>
      </c>
      <c r="U893" s="395">
        <v>2.05129941974454E-2</v>
      </c>
      <c r="V893" s="395">
        <v>1.0999256899718E-2</v>
      </c>
      <c r="W893" s="395">
        <v>2.0373855298329299E-2</v>
      </c>
      <c r="X893" s="395">
        <v>4.0407454433017298E-2</v>
      </c>
      <c r="Y893" s="395">
        <v>3.66741232275389E-2</v>
      </c>
      <c r="Z893" s="395">
        <v>0</v>
      </c>
      <c r="AA893" s="395">
        <v>4.5102080325766902E-2</v>
      </c>
      <c r="AB893" s="395">
        <v>1.9138186761477001E-2</v>
      </c>
      <c r="AC893" s="395">
        <v>6.1004303228747898E-2</v>
      </c>
      <c r="AD893" s="395">
        <v>0</v>
      </c>
      <c r="AE893" s="395"/>
      <c r="AF893" s="395">
        <v>3.5048409219021498E-2</v>
      </c>
      <c r="AG893" s="395">
        <v>2.38340349985443E-2</v>
      </c>
      <c r="AH893" s="395">
        <v>2.6146258410688999E-2</v>
      </c>
      <c r="AI893" s="395">
        <v>3.7254012192194402E-2</v>
      </c>
      <c r="AJ893" s="395">
        <v>1.7264263388328999E-2</v>
      </c>
      <c r="AK893" s="395">
        <v>3.3534114782159397E-2</v>
      </c>
      <c r="AL893" s="395"/>
      <c r="AM893" s="395">
        <v>9.1020843232975795E-3</v>
      </c>
      <c r="AN893" s="395">
        <v>3.4018007171486002E-2</v>
      </c>
      <c r="AO893" s="395">
        <v>6.5488474899340093E-2</v>
      </c>
      <c r="AP893" s="395"/>
      <c r="AQ893" s="395">
        <v>9.5579126503648193E-3</v>
      </c>
      <c r="AR893" s="395">
        <v>2.8523563688609099E-2</v>
      </c>
      <c r="AS893" s="395">
        <v>0</v>
      </c>
    </row>
    <row r="894" spans="2:45" x14ac:dyDescent="0.25">
      <c r="C894" s="395"/>
      <c r="D894" s="395"/>
      <c r="E894" s="395"/>
      <c r="F894" s="395"/>
      <c r="G894" s="395"/>
      <c r="H894" s="395"/>
      <c r="I894" s="395"/>
      <c r="J894" s="395"/>
      <c r="K894" s="395"/>
      <c r="L894" s="395"/>
      <c r="M894" s="395"/>
      <c r="N894" s="395"/>
      <c r="O894" s="395"/>
      <c r="P894" s="395"/>
      <c r="Q894" s="395"/>
      <c r="R894" s="395"/>
      <c r="S894" s="395"/>
      <c r="T894" s="395"/>
      <c r="U894" s="395"/>
      <c r="V894" s="395"/>
      <c r="W894" s="395"/>
      <c r="X894" s="395"/>
      <c r="Y894" s="395"/>
      <c r="Z894" s="395"/>
      <c r="AA894" s="395"/>
      <c r="AB894" s="395"/>
      <c r="AC894" s="395"/>
      <c r="AD894" s="395"/>
      <c r="AE894" s="395"/>
      <c r="AF894" s="395"/>
      <c r="AG894" s="395"/>
      <c r="AH894" s="395"/>
      <c r="AI894" s="395"/>
      <c r="AJ894" s="395"/>
      <c r="AK894" s="395"/>
      <c r="AL894" s="395"/>
      <c r="AM894" s="395"/>
      <c r="AN894" s="395"/>
      <c r="AO894" s="395"/>
      <c r="AP894" s="395"/>
      <c r="AQ894" s="395"/>
      <c r="AR894" s="395"/>
      <c r="AS894" s="395"/>
    </row>
    <row r="895" spans="2:45" x14ac:dyDescent="0.25">
      <c r="B895" s="2" t="s">
        <v>466</v>
      </c>
      <c r="C895" s="395"/>
      <c r="D895" s="395"/>
      <c r="E895" s="395"/>
      <c r="F895" s="395"/>
      <c r="G895" s="395"/>
      <c r="H895" s="395"/>
      <c r="I895" s="395"/>
      <c r="J895" s="395"/>
      <c r="K895" s="395"/>
      <c r="L895" s="395"/>
      <c r="M895" s="395"/>
      <c r="N895" s="395"/>
      <c r="O895" s="395"/>
      <c r="P895" s="395"/>
      <c r="Q895" s="395"/>
      <c r="R895" s="395"/>
      <c r="S895" s="395"/>
      <c r="T895" s="395"/>
      <c r="U895" s="395"/>
      <c r="V895" s="395"/>
      <c r="W895" s="395"/>
      <c r="X895" s="395"/>
      <c r="Y895" s="395"/>
      <c r="Z895" s="395"/>
      <c r="AA895" s="395"/>
      <c r="AB895" s="395"/>
      <c r="AC895" s="395"/>
      <c r="AD895" s="395"/>
      <c r="AE895" s="395"/>
      <c r="AF895" s="395"/>
      <c r="AG895" s="395"/>
      <c r="AH895" s="395"/>
      <c r="AI895" s="395"/>
      <c r="AJ895" s="395"/>
      <c r="AK895" s="395"/>
      <c r="AL895" s="395"/>
      <c r="AM895" s="395"/>
      <c r="AN895" s="395"/>
      <c r="AO895" s="395"/>
      <c r="AP895" s="395"/>
      <c r="AQ895" s="395"/>
      <c r="AR895" s="395"/>
      <c r="AS895" s="395"/>
    </row>
    <row r="896" spans="2:45" x14ac:dyDescent="0.25">
      <c r="B896" s="394" t="s">
        <v>68</v>
      </c>
      <c r="C896" s="395"/>
      <c r="D896" s="395"/>
      <c r="E896" s="395"/>
      <c r="F896" s="395"/>
      <c r="G896" s="395"/>
      <c r="H896" s="395"/>
      <c r="I896" s="395"/>
      <c r="J896" s="395"/>
      <c r="K896" s="395"/>
      <c r="L896" s="395"/>
      <c r="M896" s="395"/>
      <c r="N896" s="395"/>
      <c r="O896" s="395"/>
      <c r="P896" s="395"/>
      <c r="Q896" s="395"/>
      <c r="R896" s="395"/>
      <c r="S896" s="395"/>
      <c r="T896" s="395"/>
      <c r="U896" s="395"/>
      <c r="V896" s="395"/>
      <c r="W896" s="395"/>
      <c r="X896" s="395"/>
      <c r="Y896" s="395"/>
      <c r="Z896" s="395"/>
      <c r="AA896" s="395"/>
      <c r="AB896" s="395"/>
      <c r="AC896" s="395"/>
      <c r="AD896" s="395"/>
      <c r="AE896" s="395"/>
      <c r="AF896" s="395"/>
      <c r="AG896" s="395"/>
      <c r="AH896" s="395"/>
      <c r="AI896" s="395"/>
      <c r="AJ896" s="395"/>
      <c r="AK896" s="395"/>
      <c r="AL896" s="395"/>
      <c r="AM896" s="395"/>
      <c r="AN896" s="395"/>
      <c r="AO896" s="395"/>
      <c r="AP896" s="395"/>
      <c r="AQ896" s="395"/>
      <c r="AR896" s="395"/>
      <c r="AS896" s="395"/>
    </row>
    <row r="897" spans="2:45" x14ac:dyDescent="0.25">
      <c r="B897" t="s">
        <v>458</v>
      </c>
      <c r="C897" s="395">
        <v>0.45685492674258499</v>
      </c>
      <c r="D897" s="395">
        <v>0.460981924233128</v>
      </c>
      <c r="E897" s="395">
        <v>0.45020966922652</v>
      </c>
      <c r="F897" s="395"/>
      <c r="G897" s="395">
        <v>0.30873592592022803</v>
      </c>
      <c r="H897" s="395">
        <v>0.39408034220784699</v>
      </c>
      <c r="I897" s="395">
        <v>0.371392564080535</v>
      </c>
      <c r="J897" s="395">
        <v>0.460610042163905</v>
      </c>
      <c r="K897" s="395">
        <v>0.57072717071053103</v>
      </c>
      <c r="L897" s="395">
        <v>0.59676132669370896</v>
      </c>
      <c r="M897" s="395"/>
      <c r="N897" s="395">
        <v>0.49633232662663002</v>
      </c>
      <c r="O897" s="395">
        <v>0.48834350011699601</v>
      </c>
      <c r="P897" s="395">
        <v>0.44376677799473002</v>
      </c>
      <c r="Q897" s="395">
        <v>0.39219031954549699</v>
      </c>
      <c r="R897" s="395"/>
      <c r="S897" s="395">
        <v>0.470492910680325</v>
      </c>
      <c r="T897" s="395">
        <v>0.466508051749915</v>
      </c>
      <c r="U897" s="395">
        <v>0.42332222911310902</v>
      </c>
      <c r="V897" s="395">
        <v>0.38353856126499197</v>
      </c>
      <c r="W897" s="395">
        <v>0.43337852524856602</v>
      </c>
      <c r="X897" s="395">
        <v>0.41164158412303697</v>
      </c>
      <c r="Y897" s="395">
        <v>0.41733007938015099</v>
      </c>
      <c r="Z897" s="395">
        <v>0.63710306858933896</v>
      </c>
      <c r="AA897" s="395">
        <v>0.451113629227404</v>
      </c>
      <c r="AB897" s="395">
        <v>0.44828016554674499</v>
      </c>
      <c r="AC897" s="395">
        <v>0.53951955418403497</v>
      </c>
      <c r="AD897" s="395">
        <v>0.608851033787983</v>
      </c>
      <c r="AE897" s="395"/>
      <c r="AF897" s="395">
        <v>0.43315839041181697</v>
      </c>
      <c r="AG897" s="395">
        <v>0.48999432272203802</v>
      </c>
      <c r="AH897" s="395">
        <v>0.407280735054108</v>
      </c>
      <c r="AI897" s="395">
        <v>0.43402112727814401</v>
      </c>
      <c r="AJ897" s="395">
        <v>0.51714299040711698</v>
      </c>
      <c r="AK897" s="395">
        <v>0.462508296433565</v>
      </c>
      <c r="AL897" s="395"/>
      <c r="AM897" s="395">
        <v>0.45970394252222102</v>
      </c>
      <c r="AN897" s="395">
        <v>0.485891368888273</v>
      </c>
      <c r="AO897" s="395">
        <v>0.38583939429852898</v>
      </c>
      <c r="AP897" s="395"/>
      <c r="AQ897" s="395">
        <v>0.48965563094231301</v>
      </c>
      <c r="AR897" s="395">
        <v>0.49786073859409902</v>
      </c>
      <c r="AS897" s="395">
        <v>0.434532908065136</v>
      </c>
    </row>
    <row r="898" spans="2:45" x14ac:dyDescent="0.25">
      <c r="B898" t="s">
        <v>459</v>
      </c>
      <c r="C898" s="395">
        <v>0.445630220591471</v>
      </c>
      <c r="D898" s="395">
        <v>0.42829875115566102</v>
      </c>
      <c r="E898" s="395">
        <v>0.459805897519104</v>
      </c>
      <c r="F898" s="395"/>
      <c r="G898" s="395">
        <v>0.37314941932220003</v>
      </c>
      <c r="H898" s="395">
        <v>0.401215497425295</v>
      </c>
      <c r="I898" s="395">
        <v>0.34580420440890097</v>
      </c>
      <c r="J898" s="395">
        <v>0.46294129413826501</v>
      </c>
      <c r="K898" s="395">
        <v>0.54124606345623205</v>
      </c>
      <c r="L898" s="395">
        <v>0.53296733412401398</v>
      </c>
      <c r="M898" s="395"/>
      <c r="N898" s="395">
        <v>0.48048861423151401</v>
      </c>
      <c r="O898" s="395">
        <v>0.50602779363477002</v>
      </c>
      <c r="P898" s="395">
        <v>0.39705475308190602</v>
      </c>
      <c r="Q898" s="395">
        <v>0.39103352548099002</v>
      </c>
      <c r="R898" s="395"/>
      <c r="S898" s="395">
        <v>0.435448443722811</v>
      </c>
      <c r="T898" s="395">
        <v>0.49035433706380199</v>
      </c>
      <c r="U898" s="395">
        <v>0.50198427106867305</v>
      </c>
      <c r="V898" s="395">
        <v>0.32281734795863598</v>
      </c>
      <c r="W898" s="395">
        <v>0.43238331841023903</v>
      </c>
      <c r="X898" s="395">
        <v>0.407767495668722</v>
      </c>
      <c r="Y898" s="395">
        <v>0.496968878735842</v>
      </c>
      <c r="Z898" s="395">
        <v>0.65372396335665806</v>
      </c>
      <c r="AA898" s="395">
        <v>0.36166073025467599</v>
      </c>
      <c r="AB898" s="395">
        <v>0.43986710427004799</v>
      </c>
      <c r="AC898" s="395">
        <v>0.45956705045019203</v>
      </c>
      <c r="AD898" s="395">
        <v>0.53199223376264604</v>
      </c>
      <c r="AE898" s="395"/>
      <c r="AF898" s="395">
        <v>0.44875723921268801</v>
      </c>
      <c r="AG898" s="395">
        <v>0.44795852853061702</v>
      </c>
      <c r="AH898" s="395">
        <v>0.41125543319618901</v>
      </c>
      <c r="AI898" s="395">
        <v>0.44971229675042501</v>
      </c>
      <c r="AJ898" s="395">
        <v>0.483446184180505</v>
      </c>
      <c r="AK898" s="395">
        <v>0.42814765282122003</v>
      </c>
      <c r="AL898" s="395"/>
      <c r="AM898" s="395">
        <v>0.44405741796875098</v>
      </c>
      <c r="AN898" s="395">
        <v>0.48033583575592098</v>
      </c>
      <c r="AO898" s="395">
        <v>0.33118475407829101</v>
      </c>
      <c r="AP898" s="395"/>
      <c r="AQ898" s="395">
        <v>0.49150495217399398</v>
      </c>
      <c r="AR898" s="395">
        <v>0.45270711887908599</v>
      </c>
      <c r="AS898" s="395">
        <v>0.50488461164154597</v>
      </c>
    </row>
    <row r="899" spans="2:45" x14ac:dyDescent="0.25">
      <c r="B899" t="s">
        <v>460</v>
      </c>
      <c r="C899" s="395">
        <v>0.40002055232179601</v>
      </c>
      <c r="D899" s="395">
        <v>0.35915666592710199</v>
      </c>
      <c r="E899" s="395">
        <v>0.43879123292486</v>
      </c>
      <c r="F899" s="395"/>
      <c r="G899" s="395">
        <v>0.339643716846246</v>
      </c>
      <c r="H899" s="395">
        <v>0.385661895816095</v>
      </c>
      <c r="I899" s="395">
        <v>0.41651101831431803</v>
      </c>
      <c r="J899" s="395">
        <v>0.39879972229113603</v>
      </c>
      <c r="K899" s="395">
        <v>0.41957470658055401</v>
      </c>
      <c r="L899" s="395">
        <v>0.42663275975465698</v>
      </c>
      <c r="M899" s="395"/>
      <c r="N899" s="395">
        <v>0.37982138877335198</v>
      </c>
      <c r="O899" s="395">
        <v>0.40467421788795899</v>
      </c>
      <c r="P899" s="395">
        <v>0.43197615576929099</v>
      </c>
      <c r="Q899" s="395">
        <v>0.39529414021707698</v>
      </c>
      <c r="R899" s="395"/>
      <c r="S899" s="395">
        <v>0.40754547641880901</v>
      </c>
      <c r="T899" s="395">
        <v>0.40770841322129198</v>
      </c>
      <c r="U899" s="395">
        <v>0.51772627485169198</v>
      </c>
      <c r="V899" s="395">
        <v>0.28900215786411898</v>
      </c>
      <c r="W899" s="395">
        <v>0.40584093022024698</v>
      </c>
      <c r="X899" s="395">
        <v>0.37810064461090198</v>
      </c>
      <c r="Y899" s="395">
        <v>0.33031039501722098</v>
      </c>
      <c r="Z899" s="395">
        <v>0.51242845591221997</v>
      </c>
      <c r="AA899" s="395">
        <v>0.44977660527644397</v>
      </c>
      <c r="AB899" s="395">
        <v>0.35648837504530101</v>
      </c>
      <c r="AC899" s="395">
        <v>0.369819662756321</v>
      </c>
      <c r="AD899" s="395">
        <v>0.42467272547639501</v>
      </c>
      <c r="AE899" s="395"/>
      <c r="AF899" s="395">
        <v>0.37821759231636598</v>
      </c>
      <c r="AG899" s="395">
        <v>0.40969626601597298</v>
      </c>
      <c r="AH899" s="395">
        <v>0.363319899846341</v>
      </c>
      <c r="AI899" s="395">
        <v>0.425872002167825</v>
      </c>
      <c r="AJ899" s="395">
        <v>0.411233114970743</v>
      </c>
      <c r="AK899" s="395">
        <v>0.416422167418871</v>
      </c>
      <c r="AL899" s="395"/>
      <c r="AM899" s="395">
        <v>0.38041980045817803</v>
      </c>
      <c r="AN899" s="395">
        <v>0.42487975864286998</v>
      </c>
      <c r="AO899" s="395">
        <v>0.37732924256800998</v>
      </c>
      <c r="AP899" s="395"/>
      <c r="AQ899" s="395">
        <v>0.42065988270342602</v>
      </c>
      <c r="AR899" s="395">
        <v>0.44444250770962501</v>
      </c>
      <c r="AS899" s="395">
        <v>0.36392884049213098</v>
      </c>
    </row>
    <row r="900" spans="2:45" x14ac:dyDescent="0.25">
      <c r="B900" t="s">
        <v>461</v>
      </c>
      <c r="C900" s="395">
        <v>0.29583211544334898</v>
      </c>
      <c r="D900" s="395">
        <v>0.31625065454319901</v>
      </c>
      <c r="E900" s="395">
        <v>0.27939101259531801</v>
      </c>
      <c r="F900" s="395"/>
      <c r="G900" s="395">
        <v>0.22995832892780699</v>
      </c>
      <c r="H900" s="395">
        <v>0.29521806498376102</v>
      </c>
      <c r="I900" s="395">
        <v>0.27727639073497401</v>
      </c>
      <c r="J900" s="395">
        <v>0.29680014960871598</v>
      </c>
      <c r="K900" s="395">
        <v>0.29440889663560299</v>
      </c>
      <c r="L900" s="395">
        <v>0.355312344342257</v>
      </c>
      <c r="M900" s="395"/>
      <c r="N900" s="395">
        <v>0.31444179877401601</v>
      </c>
      <c r="O900" s="395">
        <v>0.34327260856834901</v>
      </c>
      <c r="P900" s="395">
        <v>0.27404082302875898</v>
      </c>
      <c r="Q900" s="395">
        <v>0.246272398901802</v>
      </c>
      <c r="R900" s="395"/>
      <c r="S900" s="395">
        <v>0.32654469281609599</v>
      </c>
      <c r="T900" s="395">
        <v>0.31755079145892101</v>
      </c>
      <c r="U900" s="395">
        <v>0.26947117058211201</v>
      </c>
      <c r="V900" s="395">
        <v>0.27771955305757601</v>
      </c>
      <c r="W900" s="395">
        <v>0.19717416221279499</v>
      </c>
      <c r="X900" s="395">
        <v>0.29017923728848499</v>
      </c>
      <c r="Y900" s="395">
        <v>0.30215488333632201</v>
      </c>
      <c r="Z900" s="395">
        <v>0.33451927911021501</v>
      </c>
      <c r="AA900" s="395">
        <v>0.29841347230173998</v>
      </c>
      <c r="AB900" s="395">
        <v>0.24491003682727699</v>
      </c>
      <c r="AC900" s="395">
        <v>0.34383365228012702</v>
      </c>
      <c r="AD900" s="395">
        <v>0.40910051763723099</v>
      </c>
      <c r="AE900" s="395"/>
      <c r="AF900" s="395">
        <v>0.34097780759812102</v>
      </c>
      <c r="AG900" s="395">
        <v>0.30836390518357498</v>
      </c>
      <c r="AH900" s="395">
        <v>0.20171727652441701</v>
      </c>
      <c r="AI900" s="395">
        <v>0.27190564209142498</v>
      </c>
      <c r="AJ900" s="395">
        <v>0.32300886932019302</v>
      </c>
      <c r="AK900" s="395">
        <v>0.338420979982544</v>
      </c>
      <c r="AL900" s="395"/>
      <c r="AM900" s="395">
        <v>0.24618745614051199</v>
      </c>
      <c r="AN900" s="395">
        <v>0.37250103292293901</v>
      </c>
      <c r="AO900" s="395">
        <v>0.22289599676889901</v>
      </c>
      <c r="AP900" s="395"/>
      <c r="AQ900" s="395">
        <v>0.30386076325741701</v>
      </c>
      <c r="AR900" s="395">
        <v>0.35334819138426599</v>
      </c>
      <c r="AS900" s="395">
        <v>0.352398329267258</v>
      </c>
    </row>
    <row r="901" spans="2:45" x14ac:dyDescent="0.25">
      <c r="B901" t="s">
        <v>462</v>
      </c>
      <c r="C901" s="395">
        <v>0.15654816271956901</v>
      </c>
      <c r="D901" s="395">
        <v>0.17574046944521701</v>
      </c>
      <c r="E901" s="395">
        <v>0.13965795510208501</v>
      </c>
      <c r="F901" s="395"/>
      <c r="G901" s="395">
        <v>0.133962636610895</v>
      </c>
      <c r="H901" s="395">
        <v>0.17452345350887</v>
      </c>
      <c r="I901" s="395">
        <v>0.21618682322180499</v>
      </c>
      <c r="J901" s="395">
        <v>0.187004198441789</v>
      </c>
      <c r="K901" s="395">
        <v>0.144898218828141</v>
      </c>
      <c r="L901" s="395">
        <v>9.2032543053514201E-2</v>
      </c>
      <c r="M901" s="395"/>
      <c r="N901" s="395">
        <v>0.13706347646574299</v>
      </c>
      <c r="O901" s="395">
        <v>0.13769327496714401</v>
      </c>
      <c r="P901" s="395">
        <v>0.157114751735242</v>
      </c>
      <c r="Q901" s="395">
        <v>0.19491763010123</v>
      </c>
      <c r="R901" s="395"/>
      <c r="S901" s="395">
        <v>0.18798286976791501</v>
      </c>
      <c r="T901" s="395">
        <v>0.103074047704255</v>
      </c>
      <c r="U901" s="395">
        <v>0.17544248950534899</v>
      </c>
      <c r="V901" s="395">
        <v>0.165842440822563</v>
      </c>
      <c r="W901" s="395">
        <v>0.15738851845135701</v>
      </c>
      <c r="X901" s="395">
        <v>0.15733996130039199</v>
      </c>
      <c r="Y901" s="395">
        <v>0.17861557494281599</v>
      </c>
      <c r="Z901" s="395">
        <v>0.100564637979028</v>
      </c>
      <c r="AA901" s="395">
        <v>0.17995658451115501</v>
      </c>
      <c r="AB901" s="395">
        <v>0.19263378586728699</v>
      </c>
      <c r="AC901" s="395">
        <v>9.51160646309296E-2</v>
      </c>
      <c r="AD901" s="395">
        <v>0.10245170363093099</v>
      </c>
      <c r="AE901" s="395"/>
      <c r="AF901" s="395">
        <v>0.180016318749427</v>
      </c>
      <c r="AG901" s="395">
        <v>0.16615495670629901</v>
      </c>
      <c r="AH901" s="395">
        <v>0.130024481644617</v>
      </c>
      <c r="AI901" s="395">
        <v>0.18561687092663001</v>
      </c>
      <c r="AJ901" s="395">
        <v>0.10717569675088701</v>
      </c>
      <c r="AK901" s="395">
        <v>9.7832626545499402E-2</v>
      </c>
      <c r="AL901" s="395"/>
      <c r="AM901" s="395">
        <v>0.190026647616273</v>
      </c>
      <c r="AN901" s="395">
        <v>0.146655605961104</v>
      </c>
      <c r="AO901" s="395">
        <v>0.10526151517570401</v>
      </c>
      <c r="AP901" s="395"/>
      <c r="AQ901" s="395">
        <v>0.169261759014771</v>
      </c>
      <c r="AR901" s="395">
        <v>0.15049442323165499</v>
      </c>
      <c r="AS901" s="395">
        <v>5.5520730621158997E-2</v>
      </c>
    </row>
    <row r="902" spans="2:45" x14ac:dyDescent="0.25">
      <c r="B902" t="s">
        <v>463</v>
      </c>
      <c r="C902" s="395">
        <v>0.19021632003994501</v>
      </c>
      <c r="D902" s="395">
        <v>0.20671721090144701</v>
      </c>
      <c r="E902" s="395">
        <v>0.174479221859109</v>
      </c>
      <c r="F902" s="395"/>
      <c r="G902" s="395">
        <v>0.18728654363945099</v>
      </c>
      <c r="H902" s="395">
        <v>0.20329473288944</v>
      </c>
      <c r="I902" s="395">
        <v>0.241624902809258</v>
      </c>
      <c r="J902" s="395">
        <v>0.14458356562050101</v>
      </c>
      <c r="K902" s="395">
        <v>0.20637865685632101</v>
      </c>
      <c r="L902" s="395">
        <v>0.165970429744875</v>
      </c>
      <c r="M902" s="395"/>
      <c r="N902" s="395">
        <v>0.19118629195133999</v>
      </c>
      <c r="O902" s="395">
        <v>0.21797628463346999</v>
      </c>
      <c r="P902" s="395">
        <v>0.20208800346047601</v>
      </c>
      <c r="Q902" s="395">
        <v>0.153043458355682</v>
      </c>
      <c r="R902" s="395"/>
      <c r="S902" s="395">
        <v>0.23441213783435699</v>
      </c>
      <c r="T902" s="395">
        <v>0.147007198415992</v>
      </c>
      <c r="U902" s="395">
        <v>0.20429565429103699</v>
      </c>
      <c r="V902" s="395">
        <v>0.14610469924755501</v>
      </c>
      <c r="W902" s="395">
        <v>0.18097212596784901</v>
      </c>
      <c r="X902" s="395">
        <v>0.19914884141054001</v>
      </c>
      <c r="Y902" s="395">
        <v>0.14730527901263801</v>
      </c>
      <c r="Z902" s="395">
        <v>0.14894521220402701</v>
      </c>
      <c r="AA902" s="395">
        <v>0.27382413412048401</v>
      </c>
      <c r="AB902" s="395">
        <v>0.166901385264801</v>
      </c>
      <c r="AC902" s="395">
        <v>0.17876428554708099</v>
      </c>
      <c r="AD902" s="395">
        <v>0.215743286299378</v>
      </c>
      <c r="AE902" s="395"/>
      <c r="AF902" s="395">
        <v>0.24650477036156601</v>
      </c>
      <c r="AG902" s="395">
        <v>0.19068226090705001</v>
      </c>
      <c r="AH902" s="395">
        <v>0.153194099518486</v>
      </c>
      <c r="AI902" s="395">
        <v>0.158263668598916</v>
      </c>
      <c r="AJ902" s="395">
        <v>0.14144856205859199</v>
      </c>
      <c r="AK902" s="395">
        <v>0.27292370110922598</v>
      </c>
      <c r="AL902" s="395"/>
      <c r="AM902" s="395">
        <v>0.210751419063854</v>
      </c>
      <c r="AN902" s="395">
        <v>0.19876398004950399</v>
      </c>
      <c r="AO902" s="395">
        <v>0.117080427115747</v>
      </c>
      <c r="AP902" s="395"/>
      <c r="AQ902" s="395">
        <v>0.17374366899584101</v>
      </c>
      <c r="AR902" s="395">
        <v>0.23747806812491801</v>
      </c>
      <c r="AS902" s="395">
        <v>0.203822827544061</v>
      </c>
    </row>
    <row r="903" spans="2:45" x14ac:dyDescent="0.25">
      <c r="B903" t="s">
        <v>464</v>
      </c>
      <c r="C903" s="395">
        <v>0.11880746467968099</v>
      </c>
      <c r="D903" s="395">
        <v>0.13595094711867001</v>
      </c>
      <c r="E903" s="395">
        <v>0.103471743355159</v>
      </c>
      <c r="F903" s="395"/>
      <c r="G903" s="395">
        <v>9.7464794492244697E-2</v>
      </c>
      <c r="H903" s="395">
        <v>0.135490201838674</v>
      </c>
      <c r="I903" s="395">
        <v>9.7178751076594599E-2</v>
      </c>
      <c r="J903" s="395">
        <v>0.13229577079350299</v>
      </c>
      <c r="K903" s="395">
        <v>0.162592627520669</v>
      </c>
      <c r="L903" s="395">
        <v>9.6654993266622594E-2</v>
      </c>
      <c r="M903" s="395"/>
      <c r="N903" s="395">
        <v>0.114461090333161</v>
      </c>
      <c r="O903" s="395">
        <v>0.11114152281931899</v>
      </c>
      <c r="P903" s="395">
        <v>0.13826517871093699</v>
      </c>
      <c r="Q903" s="395">
        <v>0.112608929406893</v>
      </c>
      <c r="R903" s="395"/>
      <c r="S903" s="395">
        <v>0.115822200535783</v>
      </c>
      <c r="T903" s="395">
        <v>0.134692894503465</v>
      </c>
      <c r="U903" s="395">
        <v>7.8846012567965806E-2</v>
      </c>
      <c r="V903" s="395">
        <v>0.24602665863018799</v>
      </c>
      <c r="W903" s="395">
        <v>6.7168218410035702E-2</v>
      </c>
      <c r="X903" s="395">
        <v>0.131655516140951</v>
      </c>
      <c r="Y903" s="395">
        <v>0.123889302734986</v>
      </c>
      <c r="Z903" s="395">
        <v>7.4291796496712206E-2</v>
      </c>
      <c r="AA903" s="395">
        <v>8.8328274810007004E-2</v>
      </c>
      <c r="AB903" s="395">
        <v>0.10799686334875799</v>
      </c>
      <c r="AC903" s="395">
        <v>9.2682116356530606E-2</v>
      </c>
      <c r="AD903" s="395">
        <v>0.10452708153682699</v>
      </c>
      <c r="AE903" s="395"/>
      <c r="AF903" s="395">
        <v>7.1457768912395095E-2</v>
      </c>
      <c r="AG903" s="395">
        <v>0.11798404206376099</v>
      </c>
      <c r="AH903" s="395">
        <v>0.15517517845954101</v>
      </c>
      <c r="AI903" s="395">
        <v>0.134802490301489</v>
      </c>
      <c r="AJ903" s="395">
        <v>0.13817239300190401</v>
      </c>
      <c r="AK903" s="395">
        <v>0.108989188986595</v>
      </c>
      <c r="AL903" s="395"/>
      <c r="AM903" s="395">
        <v>0.14479179577979201</v>
      </c>
      <c r="AN903" s="395">
        <v>8.3761150097659096E-2</v>
      </c>
      <c r="AO903" s="395">
        <v>0.18246015786961101</v>
      </c>
      <c r="AP903" s="395"/>
      <c r="AQ903" s="395">
        <v>0.11842504545346901</v>
      </c>
      <c r="AR903" s="395">
        <v>8.2095831491365998E-2</v>
      </c>
      <c r="AS903" s="395">
        <v>0.110155863876421</v>
      </c>
    </row>
    <row r="904" spans="2:45" x14ac:dyDescent="0.25">
      <c r="B904" t="s">
        <v>465</v>
      </c>
      <c r="C904" s="395">
        <v>0.11128657053966599</v>
      </c>
      <c r="D904" s="395">
        <v>9.2806100530103394E-2</v>
      </c>
      <c r="E904" s="395">
        <v>0.128864232350234</v>
      </c>
      <c r="F904" s="395"/>
      <c r="G904" s="395">
        <v>0.101833014817341</v>
      </c>
      <c r="H904" s="395">
        <v>3.52990289166836E-2</v>
      </c>
      <c r="I904" s="395">
        <v>0.120087680208579</v>
      </c>
      <c r="J904" s="395">
        <v>0.118179317307107</v>
      </c>
      <c r="K904" s="395">
        <v>0.11114248868289001</v>
      </c>
      <c r="L904" s="395">
        <v>0.167375741653327</v>
      </c>
      <c r="M904" s="395"/>
      <c r="N904" s="395">
        <v>9.3889583159744494E-2</v>
      </c>
      <c r="O904" s="395">
        <v>0.13382673837272199</v>
      </c>
      <c r="P904" s="395">
        <v>0.104067152650378</v>
      </c>
      <c r="Q904" s="395">
        <v>0.11475334812447199</v>
      </c>
      <c r="R904" s="395"/>
      <c r="S904" s="395">
        <v>7.6925489176125295E-2</v>
      </c>
      <c r="T904" s="395">
        <v>8.5576834899130497E-2</v>
      </c>
      <c r="U904" s="395">
        <v>0.102247588769633</v>
      </c>
      <c r="V904" s="395">
        <v>0.15210065864924799</v>
      </c>
      <c r="W904" s="395">
        <v>0.18552796969676499</v>
      </c>
      <c r="X904" s="395">
        <v>0.120761500602119</v>
      </c>
      <c r="Y904" s="395">
        <v>9.8018726539524495E-2</v>
      </c>
      <c r="Z904" s="395">
        <v>2.3409973425117501E-2</v>
      </c>
      <c r="AA904" s="395">
        <v>0.12613150748082</v>
      </c>
      <c r="AB904" s="395">
        <v>0.124380714324445</v>
      </c>
      <c r="AC904" s="395">
        <v>0.117515547589578</v>
      </c>
      <c r="AD904" s="395">
        <v>0.13816646717126199</v>
      </c>
      <c r="AE904" s="395"/>
      <c r="AF904" s="395">
        <v>9.5280391109640206E-2</v>
      </c>
      <c r="AG904" s="395">
        <v>0.110986212593589</v>
      </c>
      <c r="AH904" s="395">
        <v>0.10978969935940699</v>
      </c>
      <c r="AI904" s="395">
        <v>9.3882019343374395E-2</v>
      </c>
      <c r="AJ904" s="395">
        <v>0.150703475660842</v>
      </c>
      <c r="AK904" s="395">
        <v>0.15173019869023799</v>
      </c>
      <c r="AL904" s="395"/>
      <c r="AM904" s="395">
        <v>0.119387638586698</v>
      </c>
      <c r="AN904" s="395">
        <v>0.10927877705167099</v>
      </c>
      <c r="AO904" s="395">
        <v>7.2845339518445004E-2</v>
      </c>
      <c r="AP904" s="395"/>
      <c r="AQ904" s="395">
        <v>9.9817684894887598E-2</v>
      </c>
      <c r="AR904" s="395">
        <v>0.106808080026735</v>
      </c>
      <c r="AS904" s="395">
        <v>0.16427592910891101</v>
      </c>
    </row>
    <row r="905" spans="2:45" x14ac:dyDescent="0.25">
      <c r="B905" t="s">
        <v>85</v>
      </c>
      <c r="C905" s="395">
        <v>4.43338228844656E-2</v>
      </c>
      <c r="D905" s="395">
        <v>4.1641500535609603E-2</v>
      </c>
      <c r="E905" s="395">
        <v>4.5465220298419998E-2</v>
      </c>
      <c r="F905" s="395"/>
      <c r="G905" s="395">
        <v>0.11346908465807599</v>
      </c>
      <c r="H905" s="395">
        <v>4.5298011232392202E-2</v>
      </c>
      <c r="I905" s="395">
        <v>7.6423492650517996E-2</v>
      </c>
      <c r="J905" s="395">
        <v>1.16297676992563E-2</v>
      </c>
      <c r="K905" s="395">
        <v>2.8623616508334199E-2</v>
      </c>
      <c r="L905" s="395">
        <v>8.4898319367198698E-3</v>
      </c>
      <c r="M905" s="395"/>
      <c r="N905" s="395">
        <v>3.65732599995491E-2</v>
      </c>
      <c r="O905" s="395">
        <v>2.6265493381687301E-2</v>
      </c>
      <c r="P905" s="395">
        <v>5.42720906702856E-2</v>
      </c>
      <c r="Q905" s="395">
        <v>5.9444447995232803E-2</v>
      </c>
      <c r="R905" s="395"/>
      <c r="S905" s="395">
        <v>2.6544643668430099E-2</v>
      </c>
      <c r="T905" s="395">
        <v>3.9036452612521602E-2</v>
      </c>
      <c r="U905" s="395">
        <v>5.5457934883817499E-2</v>
      </c>
      <c r="V905" s="395">
        <v>3.2410225503900901E-2</v>
      </c>
      <c r="W905" s="395">
        <v>7.6382391914463305E-2</v>
      </c>
      <c r="X905" s="395">
        <v>8.0172319399710604E-2</v>
      </c>
      <c r="Y905" s="395">
        <v>3.4528369317154403E-2</v>
      </c>
      <c r="Z905" s="395">
        <v>0</v>
      </c>
      <c r="AA905" s="395">
        <v>3.8921579461983997E-2</v>
      </c>
      <c r="AB905" s="395">
        <v>6.3422831740348795E-2</v>
      </c>
      <c r="AC905" s="395">
        <v>6.1004303228747898E-2</v>
      </c>
      <c r="AD905" s="395">
        <v>0</v>
      </c>
      <c r="AE905" s="395"/>
      <c r="AF905" s="395">
        <v>5.6758271107676297E-2</v>
      </c>
      <c r="AG905" s="395">
        <v>4.1918079184978897E-2</v>
      </c>
      <c r="AH905" s="395">
        <v>5.46657020781596E-2</v>
      </c>
      <c r="AI905" s="395">
        <v>3.0624177906694399E-2</v>
      </c>
      <c r="AJ905" s="395">
        <v>4.4081149522054303E-2</v>
      </c>
      <c r="AK905" s="395">
        <v>3.2072059577343798E-2</v>
      </c>
      <c r="AL905" s="395"/>
      <c r="AM905" s="395">
        <v>2.7205026814077299E-2</v>
      </c>
      <c r="AN905" s="395">
        <v>3.3268908143201201E-2</v>
      </c>
      <c r="AO905" s="395">
        <v>0.11290819984031</v>
      </c>
      <c r="AP905" s="395"/>
      <c r="AQ905" s="395">
        <v>2.16510653877263E-2</v>
      </c>
      <c r="AR905" s="395">
        <v>3.3674421369276702E-2</v>
      </c>
      <c r="AS905" s="395">
        <v>0</v>
      </c>
    </row>
    <row r="906" spans="2:45" x14ac:dyDescent="0.25">
      <c r="C906" s="395"/>
      <c r="D906" s="395"/>
      <c r="E906" s="395"/>
      <c r="F906" s="395"/>
      <c r="G906" s="395"/>
      <c r="H906" s="395"/>
      <c r="I906" s="395"/>
      <c r="J906" s="395"/>
      <c r="K906" s="395"/>
      <c r="L906" s="395"/>
      <c r="M906" s="395"/>
      <c r="N906" s="395"/>
      <c r="O906" s="395"/>
      <c r="P906" s="395"/>
      <c r="Q906" s="395"/>
      <c r="R906" s="395"/>
      <c r="S906" s="395"/>
      <c r="T906" s="395"/>
      <c r="U906" s="395"/>
      <c r="V906" s="395"/>
      <c r="W906" s="395"/>
      <c r="X906" s="395"/>
      <c r="Y906" s="395"/>
      <c r="Z906" s="395"/>
      <c r="AA906" s="395"/>
      <c r="AB906" s="395"/>
      <c r="AC906" s="395"/>
      <c r="AD906" s="395"/>
      <c r="AE906" s="395"/>
      <c r="AF906" s="395"/>
      <c r="AG906" s="395"/>
      <c r="AH906" s="395"/>
      <c r="AI906" s="395"/>
      <c r="AJ906" s="395"/>
      <c r="AK906" s="395"/>
      <c r="AL906" s="395"/>
      <c r="AM906" s="395"/>
      <c r="AN906" s="395"/>
      <c r="AO906" s="395"/>
      <c r="AP906" s="395"/>
      <c r="AQ906" s="395"/>
      <c r="AR906" s="395"/>
      <c r="AS906" s="395"/>
    </row>
    <row r="907" spans="2:45" x14ac:dyDescent="0.25">
      <c r="C907" s="395"/>
      <c r="D907" s="395"/>
      <c r="E907" s="395"/>
      <c r="F907" s="395"/>
      <c r="G907" s="395"/>
      <c r="H907" s="395"/>
      <c r="I907" s="395"/>
      <c r="J907" s="395"/>
      <c r="K907" s="395"/>
      <c r="L907" s="395"/>
      <c r="M907" s="395"/>
      <c r="N907" s="395"/>
      <c r="O907" s="395"/>
      <c r="P907" s="395"/>
      <c r="Q907" s="395"/>
      <c r="R907" s="395"/>
      <c r="S907" s="395"/>
      <c r="T907" s="395"/>
      <c r="U907" s="395"/>
      <c r="V907" s="395"/>
      <c r="W907" s="395"/>
      <c r="X907" s="395"/>
      <c r="Y907" s="395"/>
      <c r="Z907" s="395"/>
      <c r="AA907" s="395"/>
      <c r="AB907" s="395"/>
      <c r="AC907" s="395"/>
      <c r="AD907" s="395"/>
      <c r="AE907" s="395"/>
      <c r="AF907" s="395"/>
      <c r="AG907" s="395"/>
      <c r="AH907" s="395"/>
      <c r="AI907" s="395"/>
      <c r="AJ907" s="395"/>
      <c r="AK907" s="395"/>
      <c r="AL907" s="395"/>
      <c r="AM907" s="395"/>
      <c r="AN907" s="395"/>
      <c r="AO907" s="395"/>
      <c r="AP907" s="395"/>
      <c r="AQ907" s="395"/>
      <c r="AR907" s="395"/>
      <c r="AS907" s="395"/>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S29"/>
  <sheetViews>
    <sheetView showGridLines="0" workbookViewId="0">
      <pane xSplit="2" topLeftCell="C1" activePane="topRight" state="frozen"/>
      <selection pane="topRight" activeCell="B6" sqref="B6"/>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67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3" t="s">
        <v>8</v>
      </c>
      <c r="C7" s="13">
        <v>1005</v>
      </c>
      <c r="D7" s="13">
        <v>484</v>
      </c>
      <c r="E7" s="13">
        <v>515</v>
      </c>
      <c r="F7" s="13"/>
      <c r="G7" s="13">
        <v>152</v>
      </c>
      <c r="H7" s="13">
        <v>174</v>
      </c>
      <c r="I7" s="13">
        <v>153</v>
      </c>
      <c r="J7" s="13">
        <v>172</v>
      </c>
      <c r="K7" s="13">
        <v>142</v>
      </c>
      <c r="L7" s="13">
        <v>212</v>
      </c>
      <c r="M7" s="13"/>
      <c r="N7" s="13">
        <v>279</v>
      </c>
      <c r="O7" s="13">
        <v>270</v>
      </c>
      <c r="P7" s="13">
        <v>207</v>
      </c>
      <c r="Q7" s="13">
        <v>245</v>
      </c>
      <c r="R7" s="13"/>
      <c r="S7" s="13">
        <v>146</v>
      </c>
      <c r="T7" s="13">
        <v>136</v>
      </c>
      <c r="U7" s="13">
        <v>83</v>
      </c>
      <c r="V7" s="13">
        <v>95</v>
      </c>
      <c r="W7" s="13">
        <v>70</v>
      </c>
      <c r="X7" s="13">
        <v>76</v>
      </c>
      <c r="Y7" s="13">
        <v>81</v>
      </c>
      <c r="Z7" s="13">
        <v>40</v>
      </c>
      <c r="AA7" s="13">
        <v>112</v>
      </c>
      <c r="AB7" s="13">
        <v>93</v>
      </c>
      <c r="AC7" s="13">
        <v>45</v>
      </c>
      <c r="AD7" s="13">
        <v>28</v>
      </c>
      <c r="AE7" s="13"/>
      <c r="AF7" s="13">
        <v>204</v>
      </c>
      <c r="AG7" s="13">
        <v>290</v>
      </c>
      <c r="AH7" s="13">
        <v>150</v>
      </c>
      <c r="AI7" s="13">
        <v>190</v>
      </c>
      <c r="AJ7" s="13">
        <v>109</v>
      </c>
      <c r="AK7" s="13">
        <v>62</v>
      </c>
      <c r="AL7" s="13"/>
      <c r="AM7" s="13">
        <v>415</v>
      </c>
      <c r="AN7" s="13">
        <v>426</v>
      </c>
      <c r="AO7" s="13">
        <v>111</v>
      </c>
      <c r="AP7" s="13"/>
      <c r="AQ7" s="13">
        <v>312</v>
      </c>
      <c r="AR7" s="13">
        <v>332</v>
      </c>
      <c r="AS7" s="13">
        <v>36</v>
      </c>
    </row>
    <row r="8" spans="2:45" ht="30" customHeight="1" x14ac:dyDescent="0.25">
      <c r="B8" s="14" t="s">
        <v>9</v>
      </c>
      <c r="C8" s="14">
        <v>1005</v>
      </c>
      <c r="D8" s="14">
        <v>494</v>
      </c>
      <c r="E8" s="14">
        <v>505</v>
      </c>
      <c r="F8" s="14"/>
      <c r="G8" s="14">
        <v>140</v>
      </c>
      <c r="H8" s="14">
        <v>173</v>
      </c>
      <c r="I8" s="14">
        <v>170</v>
      </c>
      <c r="J8" s="14">
        <v>170</v>
      </c>
      <c r="K8" s="14">
        <v>141</v>
      </c>
      <c r="L8" s="14">
        <v>211</v>
      </c>
      <c r="M8" s="14"/>
      <c r="N8" s="14">
        <v>270</v>
      </c>
      <c r="O8" s="14">
        <v>260</v>
      </c>
      <c r="P8" s="14">
        <v>220</v>
      </c>
      <c r="Q8" s="14">
        <v>251</v>
      </c>
      <c r="R8" s="14"/>
      <c r="S8" s="14">
        <v>141</v>
      </c>
      <c r="T8" s="14">
        <v>135</v>
      </c>
      <c r="U8" s="14">
        <v>80</v>
      </c>
      <c r="V8" s="14">
        <v>90</v>
      </c>
      <c r="W8" s="14">
        <v>71</v>
      </c>
      <c r="X8" s="14">
        <v>90</v>
      </c>
      <c r="Y8" s="14">
        <v>80</v>
      </c>
      <c r="Z8" s="14">
        <v>41</v>
      </c>
      <c r="AA8" s="14">
        <v>110</v>
      </c>
      <c r="AB8" s="14">
        <v>85</v>
      </c>
      <c r="AC8" s="14">
        <v>51</v>
      </c>
      <c r="AD8" s="14">
        <v>31</v>
      </c>
      <c r="AE8" s="14"/>
      <c r="AF8" s="14">
        <v>205</v>
      </c>
      <c r="AG8" s="14">
        <v>289</v>
      </c>
      <c r="AH8" s="14">
        <v>149</v>
      </c>
      <c r="AI8" s="14">
        <v>189</v>
      </c>
      <c r="AJ8" s="14">
        <v>110</v>
      </c>
      <c r="AK8" s="14">
        <v>63</v>
      </c>
      <c r="AL8" s="14"/>
      <c r="AM8" s="14">
        <v>420</v>
      </c>
      <c r="AN8" s="14">
        <v>424</v>
      </c>
      <c r="AO8" s="14">
        <v>111</v>
      </c>
      <c r="AP8" s="14"/>
      <c r="AQ8" s="14">
        <v>315</v>
      </c>
      <c r="AR8" s="14">
        <v>332</v>
      </c>
      <c r="AS8" s="14">
        <v>36</v>
      </c>
    </row>
    <row r="9" spans="2:45" x14ac:dyDescent="0.25">
      <c r="B9" s="16" t="s">
        <v>51</v>
      </c>
      <c r="C9" s="11">
        <v>0.44635493808008597</v>
      </c>
      <c r="D9" s="11">
        <v>0.49559280260178301</v>
      </c>
      <c r="E9" s="11">
        <v>0.39773995823682001</v>
      </c>
      <c r="F9" s="11"/>
      <c r="G9" s="11">
        <v>0.33732783424720197</v>
      </c>
      <c r="H9" s="11">
        <v>0.370423732596668</v>
      </c>
      <c r="I9" s="11">
        <v>0.49852279613794098</v>
      </c>
      <c r="J9" s="11">
        <v>0.45979051690860001</v>
      </c>
      <c r="K9" s="11">
        <v>0.44992032431477103</v>
      </c>
      <c r="L9" s="11">
        <v>0.52599599533834596</v>
      </c>
      <c r="M9" s="11"/>
      <c r="N9" s="11">
        <v>0.53945016632920195</v>
      </c>
      <c r="O9" s="11">
        <v>0.428535586775666</v>
      </c>
      <c r="P9" s="11">
        <v>0.45421046108152302</v>
      </c>
      <c r="Q9" s="11">
        <v>0.357126055460675</v>
      </c>
      <c r="R9" s="11"/>
      <c r="S9" s="11">
        <v>0.47952475781269199</v>
      </c>
      <c r="T9" s="11">
        <v>0.47841826547386401</v>
      </c>
      <c r="U9" s="11">
        <v>0.39155525196060897</v>
      </c>
      <c r="V9" s="11">
        <v>0.41948169372156002</v>
      </c>
      <c r="W9" s="11">
        <v>0.37142002917703998</v>
      </c>
      <c r="X9" s="11">
        <v>0.37517613575799003</v>
      </c>
      <c r="Y9" s="11">
        <v>0.457970865084527</v>
      </c>
      <c r="Z9" s="11">
        <v>0.41698003694260999</v>
      </c>
      <c r="AA9" s="11">
        <v>0.38948680367191901</v>
      </c>
      <c r="AB9" s="11">
        <v>0.57506863630247196</v>
      </c>
      <c r="AC9" s="11">
        <v>0.48908983824430302</v>
      </c>
      <c r="AD9" s="11">
        <v>0.54150413768438299</v>
      </c>
      <c r="AE9" s="11"/>
      <c r="AF9" s="11">
        <v>0.48515927913149398</v>
      </c>
      <c r="AG9" s="11">
        <v>0.47680385268625503</v>
      </c>
      <c r="AH9" s="11">
        <v>0.36617007255421002</v>
      </c>
      <c r="AI9" s="11">
        <v>0.410829393531564</v>
      </c>
      <c r="AJ9" s="11">
        <v>0.50872724163852601</v>
      </c>
      <c r="AK9" s="11">
        <v>0.36804662745702299</v>
      </c>
      <c r="AL9" s="11"/>
      <c r="AM9" s="11">
        <v>0.39009407433526899</v>
      </c>
      <c r="AN9" s="11">
        <v>0.54740670505161804</v>
      </c>
      <c r="AO9" s="11">
        <v>0.32525267531889201</v>
      </c>
      <c r="AP9" s="11"/>
      <c r="AQ9" s="11">
        <v>0.42299116140646698</v>
      </c>
      <c r="AR9" s="11">
        <v>0.46167584671300399</v>
      </c>
      <c r="AS9" s="11">
        <v>0.69241826006937801</v>
      </c>
    </row>
    <row r="10" spans="2:45" x14ac:dyDescent="0.25">
      <c r="B10" s="16" t="s">
        <v>52</v>
      </c>
      <c r="C10" s="11">
        <v>0.18881926313134001</v>
      </c>
      <c r="D10" s="11">
        <v>0.178764596533346</v>
      </c>
      <c r="E10" s="11">
        <v>0.20086942730754201</v>
      </c>
      <c r="F10" s="11"/>
      <c r="G10" s="11">
        <v>0.209982722737202</v>
      </c>
      <c r="H10" s="11">
        <v>0.19833765685092</v>
      </c>
      <c r="I10" s="11">
        <v>0.13750563264544599</v>
      </c>
      <c r="J10" s="11">
        <v>0.200526984303419</v>
      </c>
      <c r="K10" s="11">
        <v>0.210370310849749</v>
      </c>
      <c r="L10" s="11">
        <v>0.18444830167196499</v>
      </c>
      <c r="M10" s="11"/>
      <c r="N10" s="11">
        <v>0.179377250208445</v>
      </c>
      <c r="O10" s="11">
        <v>0.182734427680664</v>
      </c>
      <c r="P10" s="11">
        <v>0.151030129431725</v>
      </c>
      <c r="Q10" s="11">
        <v>0.23729075442218001</v>
      </c>
      <c r="R10" s="11"/>
      <c r="S10" s="11">
        <v>0.26729669658518002</v>
      </c>
      <c r="T10" s="11">
        <v>0.15829292116285101</v>
      </c>
      <c r="U10" s="11">
        <v>0.13795590212531</v>
      </c>
      <c r="V10" s="11">
        <v>0.14818599440914901</v>
      </c>
      <c r="W10" s="11">
        <v>0.20872376050436001</v>
      </c>
      <c r="X10" s="11">
        <v>0.22095104684943301</v>
      </c>
      <c r="Y10" s="11">
        <v>0.17909225595294201</v>
      </c>
      <c r="Z10" s="11">
        <v>0.235070751871506</v>
      </c>
      <c r="AA10" s="11">
        <v>0.20787255758801099</v>
      </c>
      <c r="AB10" s="11">
        <v>0.105559467135301</v>
      </c>
      <c r="AC10" s="11">
        <v>0.17581104806606801</v>
      </c>
      <c r="AD10" s="11">
        <v>0.22153421816664201</v>
      </c>
      <c r="AE10" s="11"/>
      <c r="AF10" s="11">
        <v>0.18943806230327001</v>
      </c>
      <c r="AG10" s="11">
        <v>0.173601717978217</v>
      </c>
      <c r="AH10" s="11">
        <v>0.16793322652687101</v>
      </c>
      <c r="AI10" s="11">
        <v>0.222041615007771</v>
      </c>
      <c r="AJ10" s="11">
        <v>0.187204136929878</v>
      </c>
      <c r="AK10" s="11">
        <v>0.20944501832349999</v>
      </c>
      <c r="AL10" s="11"/>
      <c r="AM10" s="11">
        <v>0.236754095741599</v>
      </c>
      <c r="AN10" s="11">
        <v>0.14191627241691601</v>
      </c>
      <c r="AO10" s="11">
        <v>0.18855051808235401</v>
      </c>
      <c r="AP10" s="11"/>
      <c r="AQ10" s="11">
        <v>0.211197561163459</v>
      </c>
      <c r="AR10" s="11">
        <v>0.14999398920451601</v>
      </c>
      <c r="AS10" s="11">
        <v>0.116969740104324</v>
      </c>
    </row>
    <row r="11" spans="2:45" ht="30" x14ac:dyDescent="0.25">
      <c r="B11" s="16" t="s">
        <v>53</v>
      </c>
      <c r="C11" s="11">
        <v>6.41454317605957E-2</v>
      </c>
      <c r="D11" s="11">
        <v>6.1346340707928798E-2</v>
      </c>
      <c r="E11" s="11">
        <v>6.3530683381710099E-2</v>
      </c>
      <c r="F11" s="11"/>
      <c r="G11" s="11">
        <v>9.2396769415608607E-2</v>
      </c>
      <c r="H11" s="11">
        <v>9.0889003939636101E-2</v>
      </c>
      <c r="I11" s="11">
        <v>8.8499620002196203E-2</v>
      </c>
      <c r="J11" s="11">
        <v>5.8021418812410297E-2</v>
      </c>
      <c r="K11" s="11">
        <v>4.0165130989747402E-2</v>
      </c>
      <c r="L11" s="11">
        <v>2.4718115017345901E-2</v>
      </c>
      <c r="M11" s="11"/>
      <c r="N11" s="11">
        <v>7.2346069467573507E-2</v>
      </c>
      <c r="O11" s="11">
        <v>5.8576263402656398E-2</v>
      </c>
      <c r="P11" s="11">
        <v>8.8859395081667306E-2</v>
      </c>
      <c r="Q11" s="11">
        <v>4.0453485101579E-2</v>
      </c>
      <c r="R11" s="11"/>
      <c r="S11" s="11">
        <v>7.4914735720490996E-2</v>
      </c>
      <c r="T11" s="11">
        <v>5.2747789151932602E-2</v>
      </c>
      <c r="U11" s="11">
        <v>9.5616894130897495E-2</v>
      </c>
      <c r="V11" s="11">
        <v>6.4748273036666706E-2</v>
      </c>
      <c r="W11" s="11">
        <v>3.7746384093511498E-2</v>
      </c>
      <c r="X11" s="11">
        <v>5.2377555124376897E-2</v>
      </c>
      <c r="Y11" s="11">
        <v>0.10484809148944201</v>
      </c>
      <c r="Z11" s="11">
        <v>2.67933390713847E-2</v>
      </c>
      <c r="AA11" s="11">
        <v>8.0455209522451901E-2</v>
      </c>
      <c r="AB11" s="11">
        <v>2.4777639643724699E-2</v>
      </c>
      <c r="AC11" s="11">
        <v>6.6880048210429602E-2</v>
      </c>
      <c r="AD11" s="11">
        <v>6.6534050635820505E-2</v>
      </c>
      <c r="AE11" s="11"/>
      <c r="AF11" s="11">
        <v>7.3814799040102394E-2</v>
      </c>
      <c r="AG11" s="11">
        <v>5.7007751403288197E-2</v>
      </c>
      <c r="AH11" s="11">
        <v>7.9795985272471504E-2</v>
      </c>
      <c r="AI11" s="11">
        <v>7.2958451581575406E-2</v>
      </c>
      <c r="AJ11" s="11">
        <v>2.67129062304001E-2</v>
      </c>
      <c r="AK11" s="11">
        <v>6.7165775915880896E-2</v>
      </c>
      <c r="AL11" s="11"/>
      <c r="AM11" s="11">
        <v>3.9971194691131202E-2</v>
      </c>
      <c r="AN11" s="11">
        <v>8.7971834728206799E-2</v>
      </c>
      <c r="AO11" s="11">
        <v>4.0444136171143598E-2</v>
      </c>
      <c r="AP11" s="11"/>
      <c r="AQ11" s="11">
        <v>5.26212651835311E-2</v>
      </c>
      <c r="AR11" s="11">
        <v>9.1699495560388505E-2</v>
      </c>
      <c r="AS11" s="11">
        <v>2.89729524830502E-2</v>
      </c>
    </row>
    <row r="12" spans="2:45" x14ac:dyDescent="0.25">
      <c r="B12" s="16" t="s">
        <v>54</v>
      </c>
      <c r="C12" s="11">
        <v>0.42981852363530498</v>
      </c>
      <c r="D12" s="11">
        <v>0.39150717185162398</v>
      </c>
      <c r="E12" s="11">
        <v>0.46236135511249599</v>
      </c>
      <c r="F12" s="11"/>
      <c r="G12" s="11">
        <v>0.44976228589605799</v>
      </c>
      <c r="H12" s="11">
        <v>0.48265831087653099</v>
      </c>
      <c r="I12" s="11">
        <v>0.47164708006633499</v>
      </c>
      <c r="J12" s="11">
        <v>0.42924336105503802</v>
      </c>
      <c r="K12" s="11">
        <v>0.39447911360954102</v>
      </c>
      <c r="L12" s="11">
        <v>0.36354780602506798</v>
      </c>
      <c r="M12" s="11"/>
      <c r="N12" s="11">
        <v>0.45710733023267702</v>
      </c>
      <c r="O12" s="11">
        <v>0.42826929983042</v>
      </c>
      <c r="P12" s="11">
        <v>0.42708701708782998</v>
      </c>
      <c r="Q12" s="11">
        <v>0.41131265089811597</v>
      </c>
      <c r="R12" s="11"/>
      <c r="S12" s="11">
        <v>0.39110433237199599</v>
      </c>
      <c r="T12" s="11">
        <v>0.291479272858226</v>
      </c>
      <c r="U12" s="11">
        <v>0.46023999059522802</v>
      </c>
      <c r="V12" s="11">
        <v>0.346442482409064</v>
      </c>
      <c r="W12" s="11">
        <v>0.44927470954758503</v>
      </c>
      <c r="X12" s="11">
        <v>0.49588629278463803</v>
      </c>
      <c r="Y12" s="11">
        <v>0.45025952163841998</v>
      </c>
      <c r="Z12" s="11">
        <v>0.46541473752294499</v>
      </c>
      <c r="AA12" s="11">
        <v>0.48411275990513303</v>
      </c>
      <c r="AB12" s="11">
        <v>0.39227356197345897</v>
      </c>
      <c r="AC12" s="11">
        <v>0.51077296298434205</v>
      </c>
      <c r="AD12" s="11">
        <v>0.81256028666666702</v>
      </c>
      <c r="AE12" s="11"/>
      <c r="AF12" s="11">
        <v>0.41394862986216102</v>
      </c>
      <c r="AG12" s="11">
        <v>0.47205702685703799</v>
      </c>
      <c r="AH12" s="11">
        <v>0.41465668986374199</v>
      </c>
      <c r="AI12" s="11">
        <v>0.367340211708993</v>
      </c>
      <c r="AJ12" s="11">
        <v>0.51665318296921103</v>
      </c>
      <c r="AK12" s="11">
        <v>0.35943639547061401</v>
      </c>
      <c r="AL12" s="11"/>
      <c r="AM12" s="11">
        <v>0.387830634074671</v>
      </c>
      <c r="AN12" s="11">
        <v>0.484022875226778</v>
      </c>
      <c r="AO12" s="11">
        <v>0.39528958240196199</v>
      </c>
      <c r="AP12" s="11"/>
      <c r="AQ12" s="11">
        <v>0.36475090993061199</v>
      </c>
      <c r="AR12" s="11">
        <v>0.51456138978379196</v>
      </c>
      <c r="AS12" s="11">
        <v>0.324680387461658</v>
      </c>
    </row>
    <row r="13" spans="2:45" x14ac:dyDescent="0.25">
      <c r="B13" s="16" t="s">
        <v>55</v>
      </c>
      <c r="C13" s="11">
        <v>0.13407278550514701</v>
      </c>
      <c r="D13" s="11">
        <v>0.120846849321831</v>
      </c>
      <c r="E13" s="11">
        <v>0.14479654719468499</v>
      </c>
      <c r="F13" s="11"/>
      <c r="G13" s="11">
        <v>0.174126524193111</v>
      </c>
      <c r="H13" s="11">
        <v>0.17144447924881301</v>
      </c>
      <c r="I13" s="11">
        <v>0.13069714732162899</v>
      </c>
      <c r="J13" s="11">
        <v>0.144114913299526</v>
      </c>
      <c r="K13" s="11">
        <v>0.10243515437553601</v>
      </c>
      <c r="L13" s="11">
        <v>9.2506808045813002E-2</v>
      </c>
      <c r="M13" s="11"/>
      <c r="N13" s="11">
        <v>0.112260312822583</v>
      </c>
      <c r="O13" s="11">
        <v>0.121196568912675</v>
      </c>
      <c r="P13" s="11">
        <v>0.119312156973651</v>
      </c>
      <c r="Q13" s="11">
        <v>0.17787997025806801</v>
      </c>
      <c r="R13" s="11"/>
      <c r="S13" s="11">
        <v>0.19158425469082899</v>
      </c>
      <c r="T13" s="11">
        <v>0.15338107802783599</v>
      </c>
      <c r="U13" s="11">
        <v>0.11143848685885401</v>
      </c>
      <c r="V13" s="11">
        <v>0.224777939879067</v>
      </c>
      <c r="W13" s="11">
        <v>9.7418986512779901E-2</v>
      </c>
      <c r="X13" s="11">
        <v>8.8027844435026398E-2</v>
      </c>
      <c r="Y13" s="11">
        <v>0.102317387292971</v>
      </c>
      <c r="Z13" s="11">
        <v>7.6951257890088706E-2</v>
      </c>
      <c r="AA13" s="11">
        <v>0.153001112445701</v>
      </c>
      <c r="AB13" s="11">
        <v>9.6121473056813997E-2</v>
      </c>
      <c r="AC13" s="11">
        <v>0.110648485962383</v>
      </c>
      <c r="AD13" s="11">
        <v>3.4137024233672798E-2</v>
      </c>
      <c r="AE13" s="11"/>
      <c r="AF13" s="11">
        <v>0.18402912539691799</v>
      </c>
      <c r="AG13" s="11">
        <v>0.109370345314571</v>
      </c>
      <c r="AH13" s="11">
        <v>0.18398594345366001</v>
      </c>
      <c r="AI13" s="11">
        <v>9.4975808966194397E-2</v>
      </c>
      <c r="AJ13" s="11">
        <v>0.10736626059502</v>
      </c>
      <c r="AK13" s="11">
        <v>0.130429822969127</v>
      </c>
      <c r="AL13" s="11"/>
      <c r="AM13" s="11">
        <v>9.0392949359446806E-2</v>
      </c>
      <c r="AN13" s="11">
        <v>0.15948439493083899</v>
      </c>
      <c r="AO13" s="11">
        <v>0.178124660493368</v>
      </c>
      <c r="AP13" s="11"/>
      <c r="AQ13" s="11">
        <v>7.1491318399988901E-2</v>
      </c>
      <c r="AR13" s="11">
        <v>0.173180146755223</v>
      </c>
      <c r="AS13" s="11">
        <v>0.22904548837685501</v>
      </c>
    </row>
    <row r="14" spans="2:45" x14ac:dyDescent="0.25">
      <c r="B14" s="16" t="s">
        <v>56</v>
      </c>
      <c r="C14" s="11">
        <v>0.25567969689441</v>
      </c>
      <c r="D14" s="11">
        <v>0.25164064417547399</v>
      </c>
      <c r="E14" s="11">
        <v>0.26049075730390098</v>
      </c>
      <c r="F14" s="11"/>
      <c r="G14" s="11">
        <v>0.13601804029700101</v>
      </c>
      <c r="H14" s="11">
        <v>0.130817697943474</v>
      </c>
      <c r="I14" s="11">
        <v>0.219033178975688</v>
      </c>
      <c r="J14" s="11">
        <v>0.272447924671749</v>
      </c>
      <c r="K14" s="11">
        <v>0.34804725036717898</v>
      </c>
      <c r="L14" s="11">
        <v>0.39212506587508</v>
      </c>
      <c r="M14" s="11"/>
      <c r="N14" s="11">
        <v>0.13455090588299201</v>
      </c>
      <c r="O14" s="11">
        <v>0.30229959984172899</v>
      </c>
      <c r="P14" s="11">
        <v>0.29095556832978398</v>
      </c>
      <c r="Q14" s="11">
        <v>0.30718804269524003</v>
      </c>
      <c r="R14" s="11"/>
      <c r="S14" s="11">
        <v>0.18694183039314</v>
      </c>
      <c r="T14" s="11">
        <v>0.30038056875069202</v>
      </c>
      <c r="U14" s="11">
        <v>0.25202405219626101</v>
      </c>
      <c r="V14" s="11">
        <v>0.29954774877864399</v>
      </c>
      <c r="W14" s="11">
        <v>0.25740723022594197</v>
      </c>
      <c r="X14" s="11">
        <v>0.29590455044250802</v>
      </c>
      <c r="Y14" s="11">
        <v>0.247756336097367</v>
      </c>
      <c r="Z14" s="11">
        <v>0.30111952458193098</v>
      </c>
      <c r="AA14" s="11">
        <v>0.26364340564046301</v>
      </c>
      <c r="AB14" s="11">
        <v>0.263013010223835</v>
      </c>
      <c r="AC14" s="11">
        <v>0.21970768158047499</v>
      </c>
      <c r="AD14" s="11">
        <v>0.105828420362896</v>
      </c>
      <c r="AE14" s="11"/>
      <c r="AF14" s="11">
        <v>0.17166410088291501</v>
      </c>
      <c r="AG14" s="11">
        <v>0.26572776090890299</v>
      </c>
      <c r="AH14" s="11">
        <v>0.27796891799977602</v>
      </c>
      <c r="AI14" s="11">
        <v>0.33565647155817302</v>
      </c>
      <c r="AJ14" s="11">
        <v>0.21907458188325099</v>
      </c>
      <c r="AK14" s="11">
        <v>0.25430848259845901</v>
      </c>
      <c r="AL14" s="11"/>
      <c r="AM14" s="11">
        <v>0.45438574992687297</v>
      </c>
      <c r="AN14" s="11">
        <v>9.4996064497441496E-2</v>
      </c>
      <c r="AO14" s="11">
        <v>0.181685329092965</v>
      </c>
      <c r="AP14" s="11"/>
      <c r="AQ14" s="11">
        <v>0.42372571602750603</v>
      </c>
      <c r="AR14" s="11">
        <v>0.115323425897849</v>
      </c>
      <c r="AS14" s="11">
        <v>8.7122455279489197E-2</v>
      </c>
    </row>
    <row r="15" spans="2:45" x14ac:dyDescent="0.25">
      <c r="B15" s="16" t="s">
        <v>57</v>
      </c>
      <c r="C15" s="11">
        <v>3.94708056074035E-2</v>
      </c>
      <c r="D15" s="11">
        <v>2.86333134572089E-2</v>
      </c>
      <c r="E15" s="11">
        <v>5.0519916622034297E-2</v>
      </c>
      <c r="F15" s="11"/>
      <c r="G15" s="11">
        <v>6.0692832079051698E-2</v>
      </c>
      <c r="H15" s="11">
        <v>5.3356697299592297E-2</v>
      </c>
      <c r="I15" s="11">
        <v>2.21347085075311E-2</v>
      </c>
      <c r="J15" s="11">
        <v>2.4132743644844998E-2</v>
      </c>
      <c r="K15" s="11">
        <v>3.5915086892874502E-2</v>
      </c>
      <c r="L15" s="11">
        <v>4.2646493902267199E-2</v>
      </c>
      <c r="M15" s="11"/>
      <c r="N15" s="11">
        <v>2.1679739113432499E-2</v>
      </c>
      <c r="O15" s="11">
        <v>3.8504713987758801E-2</v>
      </c>
      <c r="P15" s="11">
        <v>5.23855653846396E-2</v>
      </c>
      <c r="Q15" s="11">
        <v>4.4969374214625997E-2</v>
      </c>
      <c r="R15" s="11"/>
      <c r="S15" s="11">
        <v>2.21496300090138E-2</v>
      </c>
      <c r="T15" s="11">
        <v>2.8316631204784601E-2</v>
      </c>
      <c r="U15" s="11">
        <v>5.1102857417794398E-2</v>
      </c>
      <c r="V15" s="11">
        <v>3.8787640589035298E-2</v>
      </c>
      <c r="W15" s="11">
        <v>4.35058064097942E-2</v>
      </c>
      <c r="X15" s="11">
        <v>5.1053238423168702E-2</v>
      </c>
      <c r="Y15" s="11">
        <v>4.5486094361708598E-2</v>
      </c>
      <c r="Z15" s="11">
        <v>0</v>
      </c>
      <c r="AA15" s="11">
        <v>5.3840149065274401E-2</v>
      </c>
      <c r="AB15" s="11">
        <v>5.24170582811192E-2</v>
      </c>
      <c r="AC15" s="11">
        <v>2.3077083384100399E-2</v>
      </c>
      <c r="AD15" s="11">
        <v>7.3040792478166097E-2</v>
      </c>
      <c r="AE15" s="11"/>
      <c r="AF15" s="11">
        <v>4.2442910943639799E-2</v>
      </c>
      <c r="AG15" s="11">
        <v>4.2759254390628103E-2</v>
      </c>
      <c r="AH15" s="11">
        <v>3.4070470747012402E-2</v>
      </c>
      <c r="AI15" s="11">
        <v>3.2540423283749197E-2</v>
      </c>
      <c r="AJ15" s="11">
        <v>1.77022696198889E-2</v>
      </c>
      <c r="AK15" s="11">
        <v>8.5999894849054195E-2</v>
      </c>
      <c r="AL15" s="11"/>
      <c r="AM15" s="11">
        <v>3.6790410946014401E-2</v>
      </c>
      <c r="AN15" s="11">
        <v>5.0483366957404602E-2</v>
      </c>
      <c r="AO15" s="11">
        <v>1.69264957270466E-2</v>
      </c>
      <c r="AP15" s="11"/>
      <c r="AQ15" s="11">
        <v>1.8941920708538399E-2</v>
      </c>
      <c r="AR15" s="11">
        <v>5.1623098907084497E-2</v>
      </c>
      <c r="AS15" s="11">
        <v>2.89729524830502E-2</v>
      </c>
    </row>
    <row r="16" spans="2:45" x14ac:dyDescent="0.25">
      <c r="B16" s="16" t="s">
        <v>58</v>
      </c>
      <c r="C16" s="11">
        <v>6.7971831351836501E-2</v>
      </c>
      <c r="D16" s="11">
        <v>7.5845507268123405E-2</v>
      </c>
      <c r="E16" s="11">
        <v>6.1086897174105197E-2</v>
      </c>
      <c r="F16" s="11"/>
      <c r="G16" s="11">
        <v>7.7590809713902906E-2</v>
      </c>
      <c r="H16" s="11">
        <v>0.15599969256867299</v>
      </c>
      <c r="I16" s="11">
        <v>7.5295162421477796E-2</v>
      </c>
      <c r="J16" s="11">
        <v>3.9266985952033498E-2</v>
      </c>
      <c r="K16" s="11">
        <v>5.7527982996597497E-2</v>
      </c>
      <c r="L16" s="11">
        <v>1.35384512614237E-2</v>
      </c>
      <c r="M16" s="11"/>
      <c r="N16" s="11">
        <v>6.0368541311076503E-2</v>
      </c>
      <c r="O16" s="11">
        <v>7.7712264593646996E-2</v>
      </c>
      <c r="P16" s="11">
        <v>7.2477076671121202E-2</v>
      </c>
      <c r="Q16" s="11">
        <v>6.3195373277331296E-2</v>
      </c>
      <c r="R16" s="11"/>
      <c r="S16" s="11">
        <v>7.5899811000383302E-2</v>
      </c>
      <c r="T16" s="11">
        <v>7.0659336431318095E-2</v>
      </c>
      <c r="U16" s="11">
        <v>6.1585010450166303E-2</v>
      </c>
      <c r="V16" s="11">
        <v>0.10780225569626101</v>
      </c>
      <c r="W16" s="11">
        <v>7.3902805544186004E-2</v>
      </c>
      <c r="X16" s="11">
        <v>5.0294252428105202E-2</v>
      </c>
      <c r="Y16" s="11">
        <v>7.5270065092819902E-2</v>
      </c>
      <c r="Z16" s="11">
        <v>2.19163297941114E-2</v>
      </c>
      <c r="AA16" s="11">
        <v>7.1818676870585699E-2</v>
      </c>
      <c r="AB16" s="11">
        <v>5.1360522627534898E-2</v>
      </c>
      <c r="AC16" s="11">
        <v>8.7877092867511997E-2</v>
      </c>
      <c r="AD16" s="11">
        <v>0</v>
      </c>
      <c r="AE16" s="11"/>
      <c r="AF16" s="11">
        <v>0.11158080476339199</v>
      </c>
      <c r="AG16" s="11">
        <v>4.8003060461765099E-2</v>
      </c>
      <c r="AH16" s="11">
        <v>7.8786125105932497E-2</v>
      </c>
      <c r="AI16" s="11">
        <v>6.5532998684251498E-2</v>
      </c>
      <c r="AJ16" s="11">
        <v>4.2026457445319701E-2</v>
      </c>
      <c r="AK16" s="11">
        <v>4.4733489525585701E-2</v>
      </c>
      <c r="AL16" s="11"/>
      <c r="AM16" s="11">
        <v>7.1883422597677105E-2</v>
      </c>
      <c r="AN16" s="11">
        <v>6.4510376634634103E-2</v>
      </c>
      <c r="AO16" s="11">
        <v>8.0345071173096E-2</v>
      </c>
      <c r="AP16" s="11"/>
      <c r="AQ16" s="11">
        <v>5.8174982478272103E-2</v>
      </c>
      <c r="AR16" s="11">
        <v>7.2721061165001794E-2</v>
      </c>
      <c r="AS16" s="11">
        <v>5.0407060032765801E-2</v>
      </c>
    </row>
    <row r="17" spans="2:45" x14ac:dyDescent="0.25">
      <c r="B17" s="16" t="s">
        <v>59</v>
      </c>
      <c r="C17" s="11">
        <v>0.53684884627710705</v>
      </c>
      <c r="D17" s="11">
        <v>0.55437711151277702</v>
      </c>
      <c r="E17" s="11">
        <v>0.52420611850068999</v>
      </c>
      <c r="F17" s="11"/>
      <c r="G17" s="11">
        <v>0.39562133285765699</v>
      </c>
      <c r="H17" s="11">
        <v>0.42680713010139698</v>
      </c>
      <c r="I17" s="11">
        <v>0.58376299037476398</v>
      </c>
      <c r="J17" s="11">
        <v>0.60607029460811801</v>
      </c>
      <c r="K17" s="11">
        <v>0.55091107985301702</v>
      </c>
      <c r="L17" s="11">
        <v>0.618208105243362</v>
      </c>
      <c r="M17" s="11"/>
      <c r="N17" s="11">
        <v>0.62226871461468802</v>
      </c>
      <c r="O17" s="11">
        <v>0.56927596925284596</v>
      </c>
      <c r="P17" s="11">
        <v>0.49721537739716998</v>
      </c>
      <c r="Q17" s="11">
        <v>0.44706416064278298</v>
      </c>
      <c r="R17" s="11"/>
      <c r="S17" s="11">
        <v>0.46918551425217497</v>
      </c>
      <c r="T17" s="11">
        <v>0.53661884967891904</v>
      </c>
      <c r="U17" s="11">
        <v>0.535456752635452</v>
      </c>
      <c r="V17" s="11">
        <v>0.59217687493503002</v>
      </c>
      <c r="W17" s="11">
        <v>0.55048067537864998</v>
      </c>
      <c r="X17" s="11">
        <v>0.47598221411848202</v>
      </c>
      <c r="Y17" s="11">
        <v>0.48312581338471</v>
      </c>
      <c r="Z17" s="11">
        <v>0.55580249855170405</v>
      </c>
      <c r="AA17" s="11">
        <v>0.57560811068487805</v>
      </c>
      <c r="AB17" s="11">
        <v>0.57785641233335105</v>
      </c>
      <c r="AC17" s="11">
        <v>0.52344707997788698</v>
      </c>
      <c r="AD17" s="11">
        <v>0.71930782631887402</v>
      </c>
      <c r="AE17" s="11"/>
      <c r="AF17" s="11">
        <v>0.49087337432811901</v>
      </c>
      <c r="AG17" s="11">
        <v>0.58004884638326204</v>
      </c>
      <c r="AH17" s="11">
        <v>0.43859263175871599</v>
      </c>
      <c r="AI17" s="11">
        <v>0.55495375003430203</v>
      </c>
      <c r="AJ17" s="11">
        <v>0.58116810815896602</v>
      </c>
      <c r="AK17" s="11">
        <v>0.58909417402097397</v>
      </c>
      <c r="AL17" s="11"/>
      <c r="AM17" s="11">
        <v>0.53983611211568205</v>
      </c>
      <c r="AN17" s="11">
        <v>0.55975105558553795</v>
      </c>
      <c r="AO17" s="11">
        <v>0.53629036247753903</v>
      </c>
      <c r="AP17" s="11"/>
      <c r="AQ17" s="11">
        <v>0.56816061940629703</v>
      </c>
      <c r="AR17" s="11">
        <v>0.547600473089071</v>
      </c>
      <c r="AS17" s="11">
        <v>0.43997171042607702</v>
      </c>
    </row>
    <row r="18" spans="2:45" x14ac:dyDescent="0.25">
      <c r="B18" s="16" t="s">
        <v>60</v>
      </c>
      <c r="C18" s="11">
        <v>0.25547292250766401</v>
      </c>
      <c r="D18" s="11">
        <v>0.25233084505318898</v>
      </c>
      <c r="E18" s="11">
        <v>0.25376831708864001</v>
      </c>
      <c r="F18" s="11"/>
      <c r="G18" s="11">
        <v>0.32468922063146</v>
      </c>
      <c r="H18" s="11">
        <v>0.217683677145212</v>
      </c>
      <c r="I18" s="11">
        <v>0.21266114410752199</v>
      </c>
      <c r="J18" s="11">
        <v>0.26665679207665899</v>
      </c>
      <c r="K18" s="11">
        <v>0.245266409547719</v>
      </c>
      <c r="L18" s="11">
        <v>0.27270292407852598</v>
      </c>
      <c r="M18" s="11"/>
      <c r="N18" s="11">
        <v>0.31240986441737001</v>
      </c>
      <c r="O18" s="11">
        <v>0.207360103374917</v>
      </c>
      <c r="P18" s="11">
        <v>0.24827886859345399</v>
      </c>
      <c r="Q18" s="11">
        <v>0.25444081975886301</v>
      </c>
      <c r="R18" s="11"/>
      <c r="S18" s="11">
        <v>0.235773603693373</v>
      </c>
      <c r="T18" s="11">
        <v>0.27769228065978402</v>
      </c>
      <c r="U18" s="11">
        <v>0.25325591980822698</v>
      </c>
      <c r="V18" s="11">
        <v>0.26310557967089498</v>
      </c>
      <c r="W18" s="11">
        <v>0.29434271156449598</v>
      </c>
      <c r="X18" s="11">
        <v>0.33105930478636098</v>
      </c>
      <c r="Y18" s="11">
        <v>0.180403602239747</v>
      </c>
      <c r="Z18" s="11">
        <v>0.29464357785068601</v>
      </c>
      <c r="AA18" s="11">
        <v>0.18090662086231099</v>
      </c>
      <c r="AB18" s="11">
        <v>0.30418252902371401</v>
      </c>
      <c r="AC18" s="11">
        <v>0.28907897018989498</v>
      </c>
      <c r="AD18" s="11">
        <v>0.140654148756724</v>
      </c>
      <c r="AE18" s="11"/>
      <c r="AF18" s="11">
        <v>0.29176028474323401</v>
      </c>
      <c r="AG18" s="11">
        <v>0.22098793379361201</v>
      </c>
      <c r="AH18" s="11">
        <v>0.21866847628936101</v>
      </c>
      <c r="AI18" s="11">
        <v>0.22668079505025801</v>
      </c>
      <c r="AJ18" s="11">
        <v>0.347169559343594</v>
      </c>
      <c r="AK18" s="11">
        <v>0.30952216310105601</v>
      </c>
      <c r="AL18" s="11"/>
      <c r="AM18" s="11">
        <v>0.18974532154068099</v>
      </c>
      <c r="AN18" s="11">
        <v>0.31647631491922201</v>
      </c>
      <c r="AO18" s="11">
        <v>0.22284476682111301</v>
      </c>
      <c r="AP18" s="11"/>
      <c r="AQ18" s="11">
        <v>0.21958115993018601</v>
      </c>
      <c r="AR18" s="11">
        <v>0.30936433742021002</v>
      </c>
      <c r="AS18" s="11">
        <v>0.33667368313895102</v>
      </c>
    </row>
    <row r="19" spans="2:45" ht="30" x14ac:dyDescent="0.25">
      <c r="B19" s="16" t="s">
        <v>61</v>
      </c>
      <c r="C19" s="11">
        <v>4.1830052865578102E-2</v>
      </c>
      <c r="D19" s="11">
        <v>5.1862364708378302E-2</v>
      </c>
      <c r="E19" s="11">
        <v>3.2528243762779997E-2</v>
      </c>
      <c r="F19" s="11"/>
      <c r="G19" s="11">
        <v>8.9615287020278503E-2</v>
      </c>
      <c r="H19" s="11">
        <v>4.52546840144308E-2</v>
      </c>
      <c r="I19" s="11">
        <v>3.8315474212823802E-2</v>
      </c>
      <c r="J19" s="11">
        <v>2.9755712829229598E-2</v>
      </c>
      <c r="K19" s="11">
        <v>2.9218953637938101E-2</v>
      </c>
      <c r="L19" s="11">
        <v>2.8186133256672199E-2</v>
      </c>
      <c r="M19" s="11"/>
      <c r="N19" s="11">
        <v>5.0852287570461001E-2</v>
      </c>
      <c r="O19" s="11">
        <v>4.1644085378886898E-2</v>
      </c>
      <c r="P19" s="11">
        <v>5.32436890088702E-2</v>
      </c>
      <c r="Q19" s="11">
        <v>2.2980126316412299E-2</v>
      </c>
      <c r="R19" s="11"/>
      <c r="S19" s="11">
        <v>6.5198164756269106E-2</v>
      </c>
      <c r="T19" s="11">
        <v>4.0338170037256399E-2</v>
      </c>
      <c r="U19" s="11">
        <v>1.10094412918044E-2</v>
      </c>
      <c r="V19" s="11">
        <v>5.21637328578985E-2</v>
      </c>
      <c r="W19" s="11">
        <v>5.3724512429136402E-2</v>
      </c>
      <c r="X19" s="11">
        <v>3.1445894312887197E-2</v>
      </c>
      <c r="Y19" s="11">
        <v>4.8564961163459999E-2</v>
      </c>
      <c r="Z19" s="11">
        <v>7.7382267012306105E-2</v>
      </c>
      <c r="AA19" s="11">
        <v>1.7449788880868199E-2</v>
      </c>
      <c r="AB19" s="11">
        <v>3.5938947332549501E-2</v>
      </c>
      <c r="AC19" s="11">
        <v>4.0249501387405497E-2</v>
      </c>
      <c r="AD19" s="11">
        <v>3.5425018947718601E-2</v>
      </c>
      <c r="AE19" s="11"/>
      <c r="AF19" s="11">
        <v>6.8664807749363399E-2</v>
      </c>
      <c r="AG19" s="11">
        <v>3.7394119800517697E-2</v>
      </c>
      <c r="AH19" s="11">
        <v>4.4607894360055397E-2</v>
      </c>
      <c r="AI19" s="11">
        <v>2.4799631218588199E-2</v>
      </c>
      <c r="AJ19" s="11">
        <v>1.65554829201589E-2</v>
      </c>
      <c r="AK19" s="11">
        <v>6.3251948733027502E-2</v>
      </c>
      <c r="AL19" s="11"/>
      <c r="AM19" s="11">
        <v>3.3022262214050503E-2</v>
      </c>
      <c r="AN19" s="11">
        <v>3.9829786946531401E-2</v>
      </c>
      <c r="AO19" s="11">
        <v>7.6530634111957097E-2</v>
      </c>
      <c r="AP19" s="11"/>
      <c r="AQ19" s="11">
        <v>3.14672374171533E-2</v>
      </c>
      <c r="AR19" s="11">
        <v>4.3794123955840897E-2</v>
      </c>
      <c r="AS19" s="11">
        <v>3.5169586614928597E-2</v>
      </c>
    </row>
    <row r="20" spans="2:45" ht="30" x14ac:dyDescent="0.25">
      <c r="B20" s="16" t="s">
        <v>62</v>
      </c>
      <c r="C20" s="11">
        <v>0.113607977431071</v>
      </c>
      <c r="D20" s="11">
        <v>9.8113323577684999E-2</v>
      </c>
      <c r="E20" s="11">
        <v>0.130081065243046</v>
      </c>
      <c r="F20" s="11"/>
      <c r="G20" s="11">
        <v>5.9660215991765998E-2</v>
      </c>
      <c r="H20" s="11">
        <v>9.0797421731342906E-2</v>
      </c>
      <c r="I20" s="11">
        <v>6.7596658725792305E-2</v>
      </c>
      <c r="J20" s="11">
        <v>0.167194897898371</v>
      </c>
      <c r="K20" s="11">
        <v>0.119174973563188</v>
      </c>
      <c r="L20" s="11">
        <v>0.15843779779962699</v>
      </c>
      <c r="M20" s="11"/>
      <c r="N20" s="11">
        <v>0.110661678986442</v>
      </c>
      <c r="O20" s="11">
        <v>0.100772457078863</v>
      </c>
      <c r="P20" s="11">
        <v>0.13666381688616899</v>
      </c>
      <c r="Q20" s="11">
        <v>0.111675240782573</v>
      </c>
      <c r="R20" s="11"/>
      <c r="S20" s="11">
        <v>6.4267262936418199E-2</v>
      </c>
      <c r="T20" s="11">
        <v>0.103500916991328</v>
      </c>
      <c r="U20" s="11">
        <v>0.104262771559301</v>
      </c>
      <c r="V20" s="11">
        <v>0.20164987398034501</v>
      </c>
      <c r="W20" s="11">
        <v>0.14315793301239299</v>
      </c>
      <c r="X20" s="11">
        <v>5.3271373679961397E-2</v>
      </c>
      <c r="Y20" s="11">
        <v>0.13775782883488299</v>
      </c>
      <c r="Z20" s="11">
        <v>0.126534562405618</v>
      </c>
      <c r="AA20" s="11">
        <v>0.106423858612979</v>
      </c>
      <c r="AB20" s="11">
        <v>0.144500446972464</v>
      </c>
      <c r="AC20" s="11">
        <v>0.14296866216552301</v>
      </c>
      <c r="AD20" s="11">
        <v>7.0645482208874497E-2</v>
      </c>
      <c r="AE20" s="11"/>
      <c r="AF20" s="11">
        <v>4.9452512625784803E-2</v>
      </c>
      <c r="AG20" s="11">
        <v>0.15432514223499</v>
      </c>
      <c r="AH20" s="11">
        <v>0.120951356611706</v>
      </c>
      <c r="AI20" s="11">
        <v>0.131806923387247</v>
      </c>
      <c r="AJ20" s="11">
        <v>7.9065508502434698E-2</v>
      </c>
      <c r="AK20" s="11">
        <v>0.123467130597653</v>
      </c>
      <c r="AL20" s="11"/>
      <c r="AM20" s="11">
        <v>0.14663674581084299</v>
      </c>
      <c r="AN20" s="11">
        <v>0.10126154987131</v>
      </c>
      <c r="AO20" s="11">
        <v>6.9161305367530596E-2</v>
      </c>
      <c r="AP20" s="11"/>
      <c r="AQ20" s="11">
        <v>0.13247924850127701</v>
      </c>
      <c r="AR20" s="11">
        <v>9.5786011121727299E-2</v>
      </c>
      <c r="AS20" s="11">
        <v>0.144173908671199</v>
      </c>
    </row>
    <row r="21" spans="2:45" x14ac:dyDescent="0.25">
      <c r="B21" s="16" t="s">
        <v>63</v>
      </c>
      <c r="C21" s="11">
        <v>0.13106489078192299</v>
      </c>
      <c r="D21" s="11">
        <v>0.13798730282629099</v>
      </c>
      <c r="E21" s="11">
        <v>0.125854669209299</v>
      </c>
      <c r="F21" s="11"/>
      <c r="G21" s="11">
        <v>0.144522107726966</v>
      </c>
      <c r="H21" s="11">
        <v>0.118777442114658</v>
      </c>
      <c r="I21" s="11">
        <v>0.13947940864417999</v>
      </c>
      <c r="J21" s="11">
        <v>0.119985707906639</v>
      </c>
      <c r="K21" s="11">
        <v>0.17023660449077399</v>
      </c>
      <c r="L21" s="11">
        <v>0.10817130341687201</v>
      </c>
      <c r="M21" s="11"/>
      <c r="N21" s="11">
        <v>9.5587715838133094E-2</v>
      </c>
      <c r="O21" s="11">
        <v>0.15637913306153001</v>
      </c>
      <c r="P21" s="11">
        <v>0.12446201134875499</v>
      </c>
      <c r="Q21" s="11">
        <v>0.15088173253710399</v>
      </c>
      <c r="R21" s="11"/>
      <c r="S21" s="11">
        <v>0.112144642267658</v>
      </c>
      <c r="T21" s="11">
        <v>0.118670650458569</v>
      </c>
      <c r="U21" s="11">
        <v>0.156174581651436</v>
      </c>
      <c r="V21" s="11">
        <v>7.1538013831216801E-2</v>
      </c>
      <c r="W21" s="11">
        <v>0.114934561035841</v>
      </c>
      <c r="X21" s="11">
        <v>0.115958615594044</v>
      </c>
      <c r="Y21" s="11">
        <v>0.20986861058117401</v>
      </c>
      <c r="Z21" s="11">
        <v>0.20815976844234099</v>
      </c>
      <c r="AA21" s="11">
        <v>0.16654442136640399</v>
      </c>
      <c r="AB21" s="11">
        <v>9.1177844718437595E-2</v>
      </c>
      <c r="AC21" s="11">
        <v>0.12764271669419799</v>
      </c>
      <c r="AD21" s="11">
        <v>0.14381905262757899</v>
      </c>
      <c r="AE21" s="11"/>
      <c r="AF21" s="11">
        <v>9.8884405344703094E-2</v>
      </c>
      <c r="AG21" s="11">
        <v>0.12779525295119701</v>
      </c>
      <c r="AH21" s="11">
        <v>0.164478091367082</v>
      </c>
      <c r="AI21" s="11">
        <v>0.12880894780461499</v>
      </c>
      <c r="AJ21" s="11">
        <v>0.15887589153602399</v>
      </c>
      <c r="AK21" s="11">
        <v>0.1300618684248</v>
      </c>
      <c r="AL21" s="11"/>
      <c r="AM21" s="11">
        <v>0.157404516263662</v>
      </c>
      <c r="AN21" s="11">
        <v>9.7496516184314902E-2</v>
      </c>
      <c r="AO21" s="11">
        <v>0.16576590773125</v>
      </c>
      <c r="AP21" s="11"/>
      <c r="AQ21" s="11">
        <v>0.16695934616598401</v>
      </c>
      <c r="AR21" s="11">
        <v>9.3051558112735799E-2</v>
      </c>
      <c r="AS21" s="11">
        <v>0.20603255527526201</v>
      </c>
    </row>
    <row r="22" spans="2:45" ht="30" x14ac:dyDescent="0.25">
      <c r="B22" s="16" t="s">
        <v>64</v>
      </c>
      <c r="C22" s="11">
        <v>2.9114112116081101E-2</v>
      </c>
      <c r="D22" s="11">
        <v>4.2850988848007303E-2</v>
      </c>
      <c r="E22" s="11">
        <v>1.60445775707042E-2</v>
      </c>
      <c r="F22" s="11"/>
      <c r="G22" s="11">
        <v>3.4607520841873303E-2</v>
      </c>
      <c r="H22" s="11">
        <v>5.17808348211235E-2</v>
      </c>
      <c r="I22" s="11">
        <v>1.9954531905939901E-2</v>
      </c>
      <c r="J22" s="11">
        <v>1.8112473220549399E-2</v>
      </c>
      <c r="K22" s="11">
        <v>6.6611154232851799E-3</v>
      </c>
      <c r="L22" s="11">
        <v>3.8095120665286697E-2</v>
      </c>
      <c r="M22" s="11"/>
      <c r="N22" s="11">
        <v>3.21253848125959E-2</v>
      </c>
      <c r="O22" s="11">
        <v>2.8384221599636099E-2</v>
      </c>
      <c r="P22" s="11">
        <v>3.23003666378823E-2</v>
      </c>
      <c r="Q22" s="11">
        <v>2.4302193231159799E-2</v>
      </c>
      <c r="R22" s="11"/>
      <c r="S22" s="11">
        <v>5.5190854393446197E-2</v>
      </c>
      <c r="T22" s="11">
        <v>4.6316664255080603E-2</v>
      </c>
      <c r="U22" s="11">
        <v>3.9071465057598002E-2</v>
      </c>
      <c r="V22" s="11">
        <v>2.2086960932522399E-2</v>
      </c>
      <c r="W22" s="11">
        <v>1.3717689026600199E-2</v>
      </c>
      <c r="X22" s="11">
        <v>2.53167629799021E-2</v>
      </c>
      <c r="Y22" s="11">
        <v>6.1003207977331698E-2</v>
      </c>
      <c r="Z22" s="11">
        <v>0</v>
      </c>
      <c r="AA22" s="11">
        <v>8.2876239720082404E-3</v>
      </c>
      <c r="AB22" s="11">
        <v>0</v>
      </c>
      <c r="AC22" s="11">
        <v>2.1114949484080599E-2</v>
      </c>
      <c r="AD22" s="11">
        <v>0</v>
      </c>
      <c r="AE22" s="11"/>
      <c r="AF22" s="11">
        <v>3.1073417172621399E-2</v>
      </c>
      <c r="AG22" s="11">
        <v>2.7010121550309501E-2</v>
      </c>
      <c r="AH22" s="11">
        <v>2.6952601185976002E-2</v>
      </c>
      <c r="AI22" s="11">
        <v>3.3243316930660599E-2</v>
      </c>
      <c r="AJ22" s="11">
        <v>3.4836601252452498E-2</v>
      </c>
      <c r="AK22" s="11">
        <v>1.5232480110224799E-2</v>
      </c>
      <c r="AL22" s="11"/>
      <c r="AM22" s="11">
        <v>3.3094004884338599E-2</v>
      </c>
      <c r="AN22" s="11">
        <v>3.3640645591929502E-2</v>
      </c>
      <c r="AO22" s="11">
        <v>0</v>
      </c>
      <c r="AP22" s="11"/>
      <c r="AQ22" s="11">
        <v>4.5772455517593499E-2</v>
      </c>
      <c r="AR22" s="11">
        <v>3.0133170663328001E-2</v>
      </c>
      <c r="AS22" s="11">
        <v>5.2270654838519101E-2</v>
      </c>
    </row>
    <row r="23" spans="2:45" x14ac:dyDescent="0.25">
      <c r="B23" s="16" t="s">
        <v>65</v>
      </c>
      <c r="C23" s="11">
        <v>7.0037798878875403E-3</v>
      </c>
      <c r="D23" s="11">
        <v>3.8546111254977602E-3</v>
      </c>
      <c r="E23" s="11">
        <v>1.01616518063699E-2</v>
      </c>
      <c r="F23" s="11"/>
      <c r="G23" s="11">
        <v>6.6369067369538596E-3</v>
      </c>
      <c r="H23" s="11">
        <v>0</v>
      </c>
      <c r="I23" s="11">
        <v>1.7197731151948299E-2</v>
      </c>
      <c r="J23" s="11">
        <v>6.8047230484183097E-3</v>
      </c>
      <c r="K23" s="11">
        <v>1.44019179236541E-2</v>
      </c>
      <c r="L23" s="11">
        <v>0</v>
      </c>
      <c r="M23" s="11"/>
      <c r="N23" s="11">
        <v>1.0466440884035901E-2</v>
      </c>
      <c r="O23" s="11">
        <v>0</v>
      </c>
      <c r="P23" s="11">
        <v>9.0875925552712095E-3</v>
      </c>
      <c r="Q23" s="11">
        <v>4.6049022045670501E-3</v>
      </c>
      <c r="R23" s="11"/>
      <c r="S23" s="11">
        <v>6.6131200567332597E-3</v>
      </c>
      <c r="T23" s="11">
        <v>0</v>
      </c>
      <c r="U23" s="11">
        <v>1.21214669860501E-2</v>
      </c>
      <c r="V23" s="11">
        <v>1.0826537175748399E-2</v>
      </c>
      <c r="W23" s="11">
        <v>0</v>
      </c>
      <c r="X23" s="11">
        <v>0</v>
      </c>
      <c r="Y23" s="11">
        <v>1.1553493087220999E-2</v>
      </c>
      <c r="Z23" s="11">
        <v>0</v>
      </c>
      <c r="AA23" s="11">
        <v>1.8922069699893299E-2</v>
      </c>
      <c r="AB23" s="11">
        <v>0</v>
      </c>
      <c r="AC23" s="11">
        <v>2.2657264409533601E-2</v>
      </c>
      <c r="AD23" s="11">
        <v>0</v>
      </c>
      <c r="AE23" s="11"/>
      <c r="AF23" s="11">
        <v>0</v>
      </c>
      <c r="AG23" s="11">
        <v>6.5725330001302398E-3</v>
      </c>
      <c r="AH23" s="11">
        <v>2.7347715022171998E-2</v>
      </c>
      <c r="AI23" s="11">
        <v>0</v>
      </c>
      <c r="AJ23" s="11">
        <v>9.6493346345310396E-3</v>
      </c>
      <c r="AK23" s="11">
        <v>0</v>
      </c>
      <c r="AL23" s="11"/>
      <c r="AM23" s="11">
        <v>2.3192726277956898E-3</v>
      </c>
      <c r="AN23" s="11">
        <v>4.4665649268115504E-3</v>
      </c>
      <c r="AO23" s="11">
        <v>1.8002104131525601E-2</v>
      </c>
      <c r="AP23" s="11"/>
      <c r="AQ23" s="11">
        <v>0</v>
      </c>
      <c r="AR23" s="11">
        <v>2.78478475305845E-3</v>
      </c>
      <c r="AS23" s="11">
        <v>0</v>
      </c>
    </row>
    <row r="24" spans="2:45" x14ac:dyDescent="0.25">
      <c r="B24" s="16" t="s">
        <v>66</v>
      </c>
      <c r="C24" s="12">
        <v>2.2751115919829899E-2</v>
      </c>
      <c r="D24" s="12">
        <v>1.32590112015189E-2</v>
      </c>
      <c r="E24" s="12">
        <v>3.2288846909245203E-2</v>
      </c>
      <c r="F24" s="12"/>
      <c r="G24" s="12">
        <v>5.36816701922566E-2</v>
      </c>
      <c r="H24" s="12">
        <v>4.3383220384379403E-2</v>
      </c>
      <c r="I24" s="12">
        <v>6.11773835860657E-3</v>
      </c>
      <c r="J24" s="12">
        <v>1.7713104632467901E-2</v>
      </c>
      <c r="K24" s="12">
        <v>1.40227632297185E-2</v>
      </c>
      <c r="L24" s="12">
        <v>8.5215765219794608E-3</v>
      </c>
      <c r="M24" s="12"/>
      <c r="N24" s="12">
        <v>6.9737555092226197E-3</v>
      </c>
      <c r="O24" s="12">
        <v>2.49519753878664E-2</v>
      </c>
      <c r="P24" s="12">
        <v>1.4917705494686399E-2</v>
      </c>
      <c r="Q24" s="12">
        <v>4.4671508773954698E-2</v>
      </c>
      <c r="R24" s="12"/>
      <c r="S24" s="12">
        <v>3.92060033494721E-2</v>
      </c>
      <c r="T24" s="12">
        <v>4.9393073102909399E-2</v>
      </c>
      <c r="U24" s="12">
        <v>2.4187482805E-2</v>
      </c>
      <c r="V24" s="12">
        <v>0</v>
      </c>
      <c r="W24" s="12">
        <v>0</v>
      </c>
      <c r="X24" s="12">
        <v>5.3309512645438199E-2</v>
      </c>
      <c r="Y24" s="12">
        <v>1.29280817948425E-2</v>
      </c>
      <c r="Z24" s="12">
        <v>2.5134615287502101E-2</v>
      </c>
      <c r="AA24" s="12">
        <v>0</v>
      </c>
      <c r="AB24" s="12">
        <v>9.9362481454410099E-3</v>
      </c>
      <c r="AC24" s="12">
        <v>2.0267581179892701E-2</v>
      </c>
      <c r="AD24" s="12">
        <v>0</v>
      </c>
      <c r="AE24" s="12"/>
      <c r="AF24" s="12">
        <v>2.0273292874963E-2</v>
      </c>
      <c r="AG24" s="12">
        <v>1.67365766919941E-2</v>
      </c>
      <c r="AH24" s="12">
        <v>4.1465827332831502E-2</v>
      </c>
      <c r="AI24" s="12">
        <v>3.52313993048207E-2</v>
      </c>
      <c r="AJ24" s="12">
        <v>9.4319012955718096E-3</v>
      </c>
      <c r="AK24" s="12">
        <v>0</v>
      </c>
      <c r="AL24" s="12"/>
      <c r="AM24" s="12">
        <v>6.6161692782070397E-3</v>
      </c>
      <c r="AN24" s="12">
        <v>1.2203996516370001E-2</v>
      </c>
      <c r="AO24" s="12">
        <v>7.6248975626143398E-2</v>
      </c>
      <c r="AP24" s="12"/>
      <c r="AQ24" s="12">
        <v>5.7125314647580904E-3</v>
      </c>
      <c r="AR24" s="12">
        <v>1.1437695606475701E-2</v>
      </c>
      <c r="AS24" s="12">
        <v>0</v>
      </c>
    </row>
    <row r="25" spans="2:45" x14ac:dyDescent="0.25">
      <c r="B25" s="17"/>
    </row>
    <row r="26" spans="2:45" x14ac:dyDescent="0.25">
      <c r="B26" t="s">
        <v>69</v>
      </c>
    </row>
    <row r="27" spans="2:45" x14ac:dyDescent="0.25">
      <c r="B27" t="s">
        <v>70</v>
      </c>
    </row>
    <row r="29" spans="2:45" x14ac:dyDescent="0.25">
      <c r="B2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79</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0" t="s">
        <v>8</v>
      </c>
      <c r="C7" s="20">
        <v>1005</v>
      </c>
      <c r="D7" s="20">
        <v>484</v>
      </c>
      <c r="E7" s="20">
        <v>515</v>
      </c>
      <c r="F7" s="20"/>
      <c r="G7" s="20">
        <v>152</v>
      </c>
      <c r="H7" s="20">
        <v>174</v>
      </c>
      <c r="I7" s="20">
        <v>153</v>
      </c>
      <c r="J7" s="20">
        <v>172</v>
      </c>
      <c r="K7" s="20">
        <v>142</v>
      </c>
      <c r="L7" s="20">
        <v>212</v>
      </c>
      <c r="M7" s="20"/>
      <c r="N7" s="20">
        <v>279</v>
      </c>
      <c r="O7" s="20">
        <v>270</v>
      </c>
      <c r="P7" s="20">
        <v>207</v>
      </c>
      <c r="Q7" s="20">
        <v>245</v>
      </c>
      <c r="R7" s="20"/>
      <c r="S7" s="20">
        <v>146</v>
      </c>
      <c r="T7" s="20">
        <v>136</v>
      </c>
      <c r="U7" s="20">
        <v>83</v>
      </c>
      <c r="V7" s="20">
        <v>95</v>
      </c>
      <c r="W7" s="20">
        <v>70</v>
      </c>
      <c r="X7" s="20">
        <v>76</v>
      </c>
      <c r="Y7" s="20">
        <v>81</v>
      </c>
      <c r="Z7" s="20">
        <v>40</v>
      </c>
      <c r="AA7" s="20">
        <v>112</v>
      </c>
      <c r="AB7" s="20">
        <v>93</v>
      </c>
      <c r="AC7" s="20">
        <v>45</v>
      </c>
      <c r="AD7" s="20">
        <v>28</v>
      </c>
      <c r="AE7" s="20"/>
      <c r="AF7" s="20">
        <v>204</v>
      </c>
      <c r="AG7" s="20">
        <v>290</v>
      </c>
      <c r="AH7" s="20">
        <v>150</v>
      </c>
      <c r="AI7" s="20">
        <v>190</v>
      </c>
      <c r="AJ7" s="20">
        <v>109</v>
      </c>
      <c r="AK7" s="20">
        <v>62</v>
      </c>
      <c r="AL7" s="20"/>
      <c r="AM7" s="20">
        <v>415</v>
      </c>
      <c r="AN7" s="20">
        <v>426</v>
      </c>
      <c r="AO7" s="20">
        <v>111</v>
      </c>
      <c r="AP7" s="20"/>
      <c r="AQ7" s="20">
        <v>312</v>
      </c>
      <c r="AR7" s="20">
        <v>332</v>
      </c>
      <c r="AS7" s="20">
        <v>36</v>
      </c>
    </row>
    <row r="8" spans="2:45" ht="30" customHeight="1" x14ac:dyDescent="0.25">
      <c r="B8" s="21" t="s">
        <v>9</v>
      </c>
      <c r="C8" s="21">
        <v>1005</v>
      </c>
      <c r="D8" s="21">
        <v>494</v>
      </c>
      <c r="E8" s="21">
        <v>505</v>
      </c>
      <c r="F8" s="21"/>
      <c r="G8" s="21">
        <v>140</v>
      </c>
      <c r="H8" s="21">
        <v>173</v>
      </c>
      <c r="I8" s="21">
        <v>170</v>
      </c>
      <c r="J8" s="21">
        <v>170</v>
      </c>
      <c r="K8" s="21">
        <v>141</v>
      </c>
      <c r="L8" s="21">
        <v>211</v>
      </c>
      <c r="M8" s="21"/>
      <c r="N8" s="21">
        <v>270</v>
      </c>
      <c r="O8" s="21">
        <v>260</v>
      </c>
      <c r="P8" s="21">
        <v>220</v>
      </c>
      <c r="Q8" s="21">
        <v>251</v>
      </c>
      <c r="R8" s="21"/>
      <c r="S8" s="21">
        <v>141</v>
      </c>
      <c r="T8" s="21">
        <v>135</v>
      </c>
      <c r="U8" s="21">
        <v>80</v>
      </c>
      <c r="V8" s="21">
        <v>90</v>
      </c>
      <c r="W8" s="21">
        <v>71</v>
      </c>
      <c r="X8" s="21">
        <v>90</v>
      </c>
      <c r="Y8" s="21">
        <v>80</v>
      </c>
      <c r="Z8" s="21">
        <v>41</v>
      </c>
      <c r="AA8" s="21">
        <v>110</v>
      </c>
      <c r="AB8" s="21">
        <v>85</v>
      </c>
      <c r="AC8" s="21">
        <v>51</v>
      </c>
      <c r="AD8" s="21">
        <v>31</v>
      </c>
      <c r="AE8" s="21"/>
      <c r="AF8" s="21">
        <v>205</v>
      </c>
      <c r="AG8" s="21">
        <v>289</v>
      </c>
      <c r="AH8" s="21">
        <v>149</v>
      </c>
      <c r="AI8" s="21">
        <v>189</v>
      </c>
      <c r="AJ8" s="21">
        <v>110</v>
      </c>
      <c r="AK8" s="21">
        <v>63</v>
      </c>
      <c r="AL8" s="21"/>
      <c r="AM8" s="21">
        <v>420</v>
      </c>
      <c r="AN8" s="21">
        <v>424</v>
      </c>
      <c r="AO8" s="21">
        <v>111</v>
      </c>
      <c r="AP8" s="21"/>
      <c r="AQ8" s="21">
        <v>315</v>
      </c>
      <c r="AR8" s="21">
        <v>332</v>
      </c>
      <c r="AS8" s="21">
        <v>36</v>
      </c>
    </row>
    <row r="9" spans="2:45" ht="45" x14ac:dyDescent="0.25">
      <c r="B9" s="16" t="s">
        <v>71</v>
      </c>
      <c r="C9" s="18">
        <v>0.22272322289017299</v>
      </c>
      <c r="D9" s="18">
        <v>0.24214858419751301</v>
      </c>
      <c r="E9" s="18">
        <v>0.20638770498787201</v>
      </c>
      <c r="F9" s="18"/>
      <c r="G9" s="18">
        <v>0.26696558787056801</v>
      </c>
      <c r="H9" s="18">
        <v>0.200626026083049</v>
      </c>
      <c r="I9" s="18">
        <v>0.29998639493298201</v>
      </c>
      <c r="J9" s="18">
        <v>0.25135048870861698</v>
      </c>
      <c r="K9" s="18">
        <v>0.160238304245132</v>
      </c>
      <c r="L9" s="18">
        <v>0.16781324087880101</v>
      </c>
      <c r="M9" s="18"/>
      <c r="N9" s="18">
        <v>0.18271454413112501</v>
      </c>
      <c r="O9" s="18">
        <v>0.18314760999438501</v>
      </c>
      <c r="P9" s="18">
        <v>0.27021609373151501</v>
      </c>
      <c r="Q9" s="18">
        <v>0.26867726242926998</v>
      </c>
      <c r="R9" s="18"/>
      <c r="S9" s="18">
        <v>0.202399959686764</v>
      </c>
      <c r="T9" s="18">
        <v>0.20466278303556701</v>
      </c>
      <c r="U9" s="18">
        <v>0.24859650813506301</v>
      </c>
      <c r="V9" s="18">
        <v>0.18846721946164799</v>
      </c>
      <c r="W9" s="18">
        <v>0.22748434465339801</v>
      </c>
      <c r="X9" s="18">
        <v>0.15331501082336901</v>
      </c>
      <c r="Y9" s="18">
        <v>0.29848154865021698</v>
      </c>
      <c r="Z9" s="18">
        <v>0.34348607145747501</v>
      </c>
      <c r="AA9" s="18">
        <v>0.25056774019354899</v>
      </c>
      <c r="AB9" s="18">
        <v>0.22882542745822099</v>
      </c>
      <c r="AC9" s="18">
        <v>0.178372248824718</v>
      </c>
      <c r="AD9" s="18">
        <v>0.219178839167741</v>
      </c>
      <c r="AE9" s="18"/>
      <c r="AF9" s="18">
        <v>0.24801937308667299</v>
      </c>
      <c r="AG9" s="18">
        <v>0.22037165206471801</v>
      </c>
      <c r="AH9" s="18">
        <v>0.16428745268589301</v>
      </c>
      <c r="AI9" s="18">
        <v>0.24722829675168601</v>
      </c>
      <c r="AJ9" s="18">
        <v>0.207321428029347</v>
      </c>
      <c r="AK9" s="18">
        <v>0.24292574430780001</v>
      </c>
      <c r="AL9" s="18"/>
      <c r="AM9" s="18">
        <v>0.22974922740495199</v>
      </c>
      <c r="AN9" s="18">
        <v>0.22453866979131501</v>
      </c>
      <c r="AO9" s="18">
        <v>0.16960390846852499</v>
      </c>
      <c r="AP9" s="18"/>
      <c r="AQ9" s="18">
        <v>0.21072089326325999</v>
      </c>
      <c r="AR9" s="18">
        <v>0.25348244145155602</v>
      </c>
      <c r="AS9" s="18">
        <v>0.20978060032676599</v>
      </c>
    </row>
    <row r="10" spans="2:45" ht="45" x14ac:dyDescent="0.25">
      <c r="B10" s="16" t="s">
        <v>72</v>
      </c>
      <c r="C10" s="18">
        <v>0.161591448705865</v>
      </c>
      <c r="D10" s="18">
        <v>0.174398703081279</v>
      </c>
      <c r="E10" s="18">
        <v>0.15099569216360301</v>
      </c>
      <c r="F10" s="18"/>
      <c r="G10" s="18">
        <v>0.18356476019264301</v>
      </c>
      <c r="H10" s="18">
        <v>0.18336309255036201</v>
      </c>
      <c r="I10" s="18">
        <v>0.137050694354692</v>
      </c>
      <c r="J10" s="18">
        <v>0.13684666962296799</v>
      </c>
      <c r="K10" s="18">
        <v>0.16230702971850999</v>
      </c>
      <c r="L10" s="18">
        <v>0.168326102779256</v>
      </c>
      <c r="M10" s="18"/>
      <c r="N10" s="18">
        <v>0.14551128338767499</v>
      </c>
      <c r="O10" s="18">
        <v>0.18538888955673799</v>
      </c>
      <c r="P10" s="18">
        <v>0.185365967862411</v>
      </c>
      <c r="Q10" s="18">
        <v>0.135975040718088</v>
      </c>
      <c r="R10" s="18"/>
      <c r="S10" s="18">
        <v>0.16562859172417099</v>
      </c>
      <c r="T10" s="18">
        <v>0.160047469811263</v>
      </c>
      <c r="U10" s="18">
        <v>0.12971770613613401</v>
      </c>
      <c r="V10" s="18">
        <v>0.11673127747731001</v>
      </c>
      <c r="W10" s="18">
        <v>0.164465049642748</v>
      </c>
      <c r="X10" s="18">
        <v>0.20412934498802801</v>
      </c>
      <c r="Y10" s="18">
        <v>0.14471824647759499</v>
      </c>
      <c r="Z10" s="18">
        <v>0.200879683581485</v>
      </c>
      <c r="AA10" s="18">
        <v>0.16809806563282101</v>
      </c>
      <c r="AB10" s="18">
        <v>0.15826463029742699</v>
      </c>
      <c r="AC10" s="18">
        <v>0.15901209653000101</v>
      </c>
      <c r="AD10" s="18">
        <v>0.214367749881231</v>
      </c>
      <c r="AE10" s="18"/>
      <c r="AF10" s="18">
        <v>0.204392936735518</v>
      </c>
      <c r="AG10" s="18">
        <v>0.16096402558060499</v>
      </c>
      <c r="AH10" s="18">
        <v>0.16820816032111499</v>
      </c>
      <c r="AI10" s="18">
        <v>0.144431503602899</v>
      </c>
      <c r="AJ10" s="18">
        <v>0.13715793109940999</v>
      </c>
      <c r="AK10" s="18">
        <v>0.103581789676879</v>
      </c>
      <c r="AL10" s="18"/>
      <c r="AM10" s="18">
        <v>0.16540613624104</v>
      </c>
      <c r="AN10" s="18">
        <v>0.15973285753420099</v>
      </c>
      <c r="AO10" s="18">
        <v>0.150225950997249</v>
      </c>
      <c r="AP10" s="18"/>
      <c r="AQ10" s="18">
        <v>0.18956065708605399</v>
      </c>
      <c r="AR10" s="18">
        <v>0.15728153210513399</v>
      </c>
      <c r="AS10" s="18">
        <v>0.173260345121209</v>
      </c>
    </row>
    <row r="11" spans="2:45" ht="45" x14ac:dyDescent="0.25">
      <c r="B11" s="16" t="s">
        <v>73</v>
      </c>
      <c r="C11" s="18">
        <v>6.4998177753167893E-2</v>
      </c>
      <c r="D11" s="18">
        <v>7.34648881344757E-2</v>
      </c>
      <c r="E11" s="18">
        <v>5.74990093541764E-2</v>
      </c>
      <c r="F11" s="18"/>
      <c r="G11" s="18">
        <v>7.4849438145186797E-2</v>
      </c>
      <c r="H11" s="18">
        <v>0.130282784354606</v>
      </c>
      <c r="I11" s="18">
        <v>9.7127098965167302E-2</v>
      </c>
      <c r="J11" s="18">
        <v>4.0515422181663902E-2</v>
      </c>
      <c r="K11" s="18">
        <v>3.4254986615362498E-2</v>
      </c>
      <c r="L11" s="18">
        <v>1.9236784832809099E-2</v>
      </c>
      <c r="M11" s="18"/>
      <c r="N11" s="18">
        <v>5.7336428046268199E-2</v>
      </c>
      <c r="O11" s="18">
        <v>6.1121126884582898E-2</v>
      </c>
      <c r="P11" s="18">
        <v>0.10035485043749599</v>
      </c>
      <c r="Q11" s="18">
        <v>4.7301884395221601E-2</v>
      </c>
      <c r="R11" s="18"/>
      <c r="S11" s="18">
        <v>4.6096662793515902E-2</v>
      </c>
      <c r="T11" s="18">
        <v>8.4782313663061201E-2</v>
      </c>
      <c r="U11" s="18">
        <v>6.7208419872383504E-2</v>
      </c>
      <c r="V11" s="18">
        <v>4.0288881566468003E-2</v>
      </c>
      <c r="W11" s="18">
        <v>0.10188379273296</v>
      </c>
      <c r="X11" s="18">
        <v>2.6920097572388699E-2</v>
      </c>
      <c r="Y11" s="18">
        <v>4.7173511032525497E-2</v>
      </c>
      <c r="Z11" s="18">
        <v>7.4013977093145694E-2</v>
      </c>
      <c r="AA11" s="18">
        <v>0.127821866047898</v>
      </c>
      <c r="AB11" s="18">
        <v>5.3600823957499197E-2</v>
      </c>
      <c r="AC11" s="18">
        <v>4.1903341723329997E-2</v>
      </c>
      <c r="AD11" s="18">
        <v>3.7252753185498401E-2</v>
      </c>
      <c r="AE11" s="18"/>
      <c r="AF11" s="18">
        <v>9.1612775453041098E-2</v>
      </c>
      <c r="AG11" s="18">
        <v>6.6351161818216306E-2</v>
      </c>
      <c r="AH11" s="18">
        <v>8.7373591475263204E-2</v>
      </c>
      <c r="AI11" s="18">
        <v>5.3734152844897999E-2</v>
      </c>
      <c r="AJ11" s="18">
        <v>9.0392860173128895E-3</v>
      </c>
      <c r="AK11" s="18">
        <v>5.0351113515190199E-2</v>
      </c>
      <c r="AL11" s="18"/>
      <c r="AM11" s="18">
        <v>3.9569569236744401E-2</v>
      </c>
      <c r="AN11" s="18">
        <v>9.7634525500897906E-2</v>
      </c>
      <c r="AO11" s="18">
        <v>5.0423645478488099E-2</v>
      </c>
      <c r="AP11" s="18"/>
      <c r="AQ11" s="18">
        <v>4.6769503834020197E-2</v>
      </c>
      <c r="AR11" s="18">
        <v>9.8184100451105594E-2</v>
      </c>
      <c r="AS11" s="18">
        <v>0.13600343759671299</v>
      </c>
    </row>
    <row r="12" spans="2:45" ht="45" x14ac:dyDescent="0.25">
      <c r="B12" s="16" t="s">
        <v>74</v>
      </c>
      <c r="C12" s="18">
        <v>6.2408300356487201E-2</v>
      </c>
      <c r="D12" s="18">
        <v>8.7259118247364001E-2</v>
      </c>
      <c r="E12" s="18">
        <v>3.8879871203811499E-2</v>
      </c>
      <c r="F12" s="18"/>
      <c r="G12" s="18">
        <v>5.2940422456181198E-2</v>
      </c>
      <c r="H12" s="18">
        <v>6.9389808749831597E-2</v>
      </c>
      <c r="I12" s="18">
        <v>8.8931754784466993E-2</v>
      </c>
      <c r="J12" s="18">
        <v>4.7287867672514403E-2</v>
      </c>
      <c r="K12" s="18">
        <v>2.8769093905308799E-2</v>
      </c>
      <c r="L12" s="18">
        <v>7.6252362636947998E-2</v>
      </c>
      <c r="M12" s="18"/>
      <c r="N12" s="18">
        <v>4.5117228678478102E-2</v>
      </c>
      <c r="O12" s="18">
        <v>7.4049378942715904E-2</v>
      </c>
      <c r="P12" s="18">
        <v>5.3815871036795401E-2</v>
      </c>
      <c r="Q12" s="18">
        <v>7.7475537696730906E-2</v>
      </c>
      <c r="R12" s="18"/>
      <c r="S12" s="18">
        <v>7.6974066313208994E-2</v>
      </c>
      <c r="T12" s="18">
        <v>6.1179569737854003E-2</v>
      </c>
      <c r="U12" s="18">
        <v>5.0642098573854301E-2</v>
      </c>
      <c r="V12" s="18">
        <v>5.4893652749852598E-2</v>
      </c>
      <c r="W12" s="18">
        <v>4.6467700720400101E-2</v>
      </c>
      <c r="X12" s="18">
        <v>9.6624921626634094E-2</v>
      </c>
      <c r="Y12" s="18">
        <v>6.1178079072729402E-2</v>
      </c>
      <c r="Z12" s="18">
        <v>7.4249143201816303E-2</v>
      </c>
      <c r="AA12" s="18">
        <v>7.1761717995212596E-2</v>
      </c>
      <c r="AB12" s="18">
        <v>9.8197120648775404E-3</v>
      </c>
      <c r="AC12" s="18">
        <v>0.116783504544658</v>
      </c>
      <c r="AD12" s="18">
        <v>0</v>
      </c>
      <c r="AE12" s="18"/>
      <c r="AF12" s="18">
        <v>2.6719665680909999E-2</v>
      </c>
      <c r="AG12" s="18">
        <v>5.5272449133378497E-2</v>
      </c>
      <c r="AH12" s="18">
        <v>8.7129634080315904E-2</v>
      </c>
      <c r="AI12" s="18">
        <v>9.2890751671491897E-2</v>
      </c>
      <c r="AJ12" s="18">
        <v>5.5683743434037002E-2</v>
      </c>
      <c r="AK12" s="18">
        <v>7.3187580616221895E-2</v>
      </c>
      <c r="AL12" s="18"/>
      <c r="AM12" s="18">
        <v>6.6869391105780995E-2</v>
      </c>
      <c r="AN12" s="18">
        <v>5.4321185390799102E-2</v>
      </c>
      <c r="AO12" s="18">
        <v>6.0739655323027102E-2</v>
      </c>
      <c r="AP12" s="18"/>
      <c r="AQ12" s="18">
        <v>5.7551513708181602E-2</v>
      </c>
      <c r="AR12" s="18">
        <v>7.4660107041326307E-2</v>
      </c>
      <c r="AS12" s="18">
        <v>2.4969786179266599E-2</v>
      </c>
    </row>
    <row r="13" spans="2:45" ht="90" x14ac:dyDescent="0.25">
      <c r="B13" s="16" t="s">
        <v>75</v>
      </c>
      <c r="C13" s="18">
        <v>0.17427186550469601</v>
      </c>
      <c r="D13" s="18">
        <v>0.16487489003486999</v>
      </c>
      <c r="E13" s="18">
        <v>0.183604926678861</v>
      </c>
      <c r="F13" s="18"/>
      <c r="G13" s="18">
        <v>8.0066924366118494E-2</v>
      </c>
      <c r="H13" s="18">
        <v>9.8891704568347893E-2</v>
      </c>
      <c r="I13" s="18">
        <v>0.13248059136245999</v>
      </c>
      <c r="J13" s="18">
        <v>0.18245442191889</v>
      </c>
      <c r="K13" s="18">
        <v>0.26020182886408</v>
      </c>
      <c r="L13" s="18">
        <v>0.26853270821397801</v>
      </c>
      <c r="M13" s="18"/>
      <c r="N13" s="18">
        <v>0.216350075250101</v>
      </c>
      <c r="O13" s="18">
        <v>0.179177693589256</v>
      </c>
      <c r="P13" s="18">
        <v>0.129311265896073</v>
      </c>
      <c r="Q13" s="18">
        <v>0.15850887440748199</v>
      </c>
      <c r="R13" s="18"/>
      <c r="S13" s="18">
        <v>8.7548556197161995E-2</v>
      </c>
      <c r="T13" s="18">
        <v>0.16719634814456</v>
      </c>
      <c r="U13" s="18">
        <v>0.190172676934214</v>
      </c>
      <c r="V13" s="18">
        <v>0.165935863975783</v>
      </c>
      <c r="W13" s="18">
        <v>0.175121346642263</v>
      </c>
      <c r="X13" s="18">
        <v>0.16049416571106601</v>
      </c>
      <c r="Y13" s="18">
        <v>0.145460835378182</v>
      </c>
      <c r="Z13" s="18">
        <v>0.153617177269949</v>
      </c>
      <c r="AA13" s="18">
        <v>0.10699295295299099</v>
      </c>
      <c r="AB13" s="18">
        <v>0.34457334610963702</v>
      </c>
      <c r="AC13" s="18">
        <v>0.25868166883350202</v>
      </c>
      <c r="AD13" s="18">
        <v>0.35490955353280601</v>
      </c>
      <c r="AE13" s="18"/>
      <c r="AF13" s="18">
        <v>0.116166750146</v>
      </c>
      <c r="AG13" s="18">
        <v>0.20494525474530401</v>
      </c>
      <c r="AH13" s="18">
        <v>0.119562765477999</v>
      </c>
      <c r="AI13" s="18">
        <v>0.128030778109574</v>
      </c>
      <c r="AJ13" s="18">
        <v>0.259164547354993</v>
      </c>
      <c r="AK13" s="18">
        <v>0.34227808810351101</v>
      </c>
      <c r="AL13" s="18"/>
      <c r="AM13" s="18">
        <v>0.220611636415637</v>
      </c>
      <c r="AN13" s="18">
        <v>0.16122831074673499</v>
      </c>
      <c r="AO13" s="18">
        <v>9.1541758016280006E-2</v>
      </c>
      <c r="AP13" s="18"/>
      <c r="AQ13" s="18">
        <v>0.189718966239868</v>
      </c>
      <c r="AR13" s="18">
        <v>0.121314765151597</v>
      </c>
      <c r="AS13" s="18">
        <v>0.16437943553838</v>
      </c>
    </row>
    <row r="14" spans="2:45" ht="45" x14ac:dyDescent="0.25">
      <c r="B14" s="16" t="s">
        <v>76</v>
      </c>
      <c r="C14" s="18">
        <v>0.19378068465880099</v>
      </c>
      <c r="D14" s="18">
        <v>0.16817604951267601</v>
      </c>
      <c r="E14" s="18">
        <v>0.21481199412702401</v>
      </c>
      <c r="F14" s="18"/>
      <c r="G14" s="18">
        <v>0.145042653305618</v>
      </c>
      <c r="H14" s="18">
        <v>0.16812789155232699</v>
      </c>
      <c r="I14" s="18">
        <v>0.125512412599983</v>
      </c>
      <c r="J14" s="18">
        <v>0.19692788199795599</v>
      </c>
      <c r="K14" s="18">
        <v>0.26273091916712699</v>
      </c>
      <c r="L14" s="18">
        <v>0.25370396924814897</v>
      </c>
      <c r="M14" s="18"/>
      <c r="N14" s="18">
        <v>0.23580864341253599</v>
      </c>
      <c r="O14" s="18">
        <v>0.20426621950086701</v>
      </c>
      <c r="P14" s="18">
        <v>0.15530424478173399</v>
      </c>
      <c r="Q14" s="18">
        <v>0.170308145439728</v>
      </c>
      <c r="R14" s="18"/>
      <c r="S14" s="18">
        <v>0.20211998669641101</v>
      </c>
      <c r="T14" s="18">
        <v>0.201533518995683</v>
      </c>
      <c r="U14" s="18">
        <v>0.20620849943774699</v>
      </c>
      <c r="V14" s="18">
        <v>0.343157358892417</v>
      </c>
      <c r="W14" s="18">
        <v>0.13937450506294</v>
      </c>
      <c r="X14" s="18">
        <v>0.218157541363454</v>
      </c>
      <c r="Y14" s="18">
        <v>0.15637410481724001</v>
      </c>
      <c r="Z14" s="18">
        <v>0.106177056591352</v>
      </c>
      <c r="AA14" s="18">
        <v>0.18793109587336099</v>
      </c>
      <c r="AB14" s="18">
        <v>0.13310118179823099</v>
      </c>
      <c r="AC14" s="18">
        <v>0.15445242437245399</v>
      </c>
      <c r="AD14" s="18">
        <v>0.17429110423272401</v>
      </c>
      <c r="AE14" s="18"/>
      <c r="AF14" s="18">
        <v>0.167993482588493</v>
      </c>
      <c r="AG14" s="18">
        <v>0.19357350824575301</v>
      </c>
      <c r="AH14" s="18">
        <v>0.18704185223502401</v>
      </c>
      <c r="AI14" s="18">
        <v>0.20744551802696701</v>
      </c>
      <c r="AJ14" s="18">
        <v>0.24056390951682399</v>
      </c>
      <c r="AK14" s="18">
        <v>0.17231401142633501</v>
      </c>
      <c r="AL14" s="18"/>
      <c r="AM14" s="18">
        <v>0.21284193761592901</v>
      </c>
      <c r="AN14" s="18">
        <v>0.18677788077254801</v>
      </c>
      <c r="AO14" s="18">
        <v>0.16959722653374201</v>
      </c>
      <c r="AP14" s="18"/>
      <c r="AQ14" s="18">
        <v>0.23144594419594899</v>
      </c>
      <c r="AR14" s="18">
        <v>0.17882966421093999</v>
      </c>
      <c r="AS14" s="18">
        <v>0.16319737659627601</v>
      </c>
    </row>
    <row r="15" spans="2:45" ht="45" x14ac:dyDescent="0.25">
      <c r="B15" s="16" t="s">
        <v>77</v>
      </c>
      <c r="C15" s="18">
        <v>4.3244686119911301E-2</v>
      </c>
      <c r="D15" s="18">
        <v>2.54302712813172E-2</v>
      </c>
      <c r="E15" s="18">
        <v>6.11511881102723E-2</v>
      </c>
      <c r="F15" s="18"/>
      <c r="G15" s="18">
        <v>5.07523622325581E-2</v>
      </c>
      <c r="H15" s="18">
        <v>7.8300047154619107E-2</v>
      </c>
      <c r="I15" s="18">
        <v>3.6888474523224801E-2</v>
      </c>
      <c r="J15" s="18">
        <v>5.7565015118525999E-2</v>
      </c>
      <c r="K15" s="18">
        <v>2.68909127911117E-2</v>
      </c>
      <c r="L15" s="18">
        <v>1.39957503731218E-2</v>
      </c>
      <c r="M15" s="18"/>
      <c r="N15" s="18">
        <v>5.5244026950504899E-2</v>
      </c>
      <c r="O15" s="18">
        <v>4.6435046723502398E-2</v>
      </c>
      <c r="P15" s="18">
        <v>2.9241200959844799E-2</v>
      </c>
      <c r="Q15" s="18">
        <v>3.58761077920349E-2</v>
      </c>
      <c r="R15" s="18"/>
      <c r="S15" s="18">
        <v>0.12022880118862</v>
      </c>
      <c r="T15" s="18">
        <v>4.4573663716033399E-2</v>
      </c>
      <c r="U15" s="18">
        <v>3.9971391882974598E-2</v>
      </c>
      <c r="V15" s="18">
        <v>3.9897238970908001E-2</v>
      </c>
      <c r="W15" s="18">
        <v>5.53831948570098E-2</v>
      </c>
      <c r="X15" s="18">
        <v>3.7694504702208698E-2</v>
      </c>
      <c r="Y15" s="18">
        <v>1.19248011995717E-2</v>
      </c>
      <c r="Z15" s="18">
        <v>2.1659286779770699E-2</v>
      </c>
      <c r="AA15" s="18">
        <v>1.6599541219836401E-2</v>
      </c>
      <c r="AB15" s="18">
        <v>1.9418199036336101E-2</v>
      </c>
      <c r="AC15" s="18">
        <v>2.0898952999942301E-2</v>
      </c>
      <c r="AD15" s="18">
        <v>0</v>
      </c>
      <c r="AE15" s="18"/>
      <c r="AF15" s="18">
        <v>8.2857518046757797E-2</v>
      </c>
      <c r="AG15" s="18">
        <v>2.3995052939879601E-2</v>
      </c>
      <c r="AH15" s="18">
        <v>6.6502007691046902E-2</v>
      </c>
      <c r="AI15" s="18">
        <v>3.5543290488050598E-2</v>
      </c>
      <c r="AJ15" s="18">
        <v>2.6525258183524501E-2</v>
      </c>
      <c r="AK15" s="18">
        <v>0</v>
      </c>
      <c r="AL15" s="18"/>
      <c r="AM15" s="18">
        <v>1.61396790103591E-2</v>
      </c>
      <c r="AN15" s="18">
        <v>4.9729560510102799E-2</v>
      </c>
      <c r="AO15" s="18">
        <v>0.13231984927100099</v>
      </c>
      <c r="AP15" s="18"/>
      <c r="AQ15" s="18">
        <v>2.14121066956805E-2</v>
      </c>
      <c r="AR15" s="18">
        <v>4.4183175655672702E-2</v>
      </c>
      <c r="AS15" s="18">
        <v>7.8479752230633706E-2</v>
      </c>
    </row>
    <row r="16" spans="2:45" x14ac:dyDescent="0.25">
      <c r="B16" s="16" t="s">
        <v>78</v>
      </c>
      <c r="C16" s="19">
        <v>7.6981614010898605E-2</v>
      </c>
      <c r="D16" s="19">
        <v>6.4247495510506195E-2</v>
      </c>
      <c r="E16" s="19">
        <v>8.6669613374379298E-2</v>
      </c>
      <c r="F16" s="19"/>
      <c r="G16" s="19">
        <v>0.14581785143112599</v>
      </c>
      <c r="H16" s="19">
        <v>7.1018644986857005E-2</v>
      </c>
      <c r="I16" s="19">
        <v>8.2022578477023503E-2</v>
      </c>
      <c r="J16" s="19">
        <v>8.7052232778864994E-2</v>
      </c>
      <c r="K16" s="19">
        <v>6.46069246933689E-2</v>
      </c>
      <c r="L16" s="19">
        <v>3.2139081036937397E-2</v>
      </c>
      <c r="M16" s="19"/>
      <c r="N16" s="19">
        <v>6.19177701433117E-2</v>
      </c>
      <c r="O16" s="19">
        <v>6.6414034807952493E-2</v>
      </c>
      <c r="P16" s="19">
        <v>7.6390505294131397E-2</v>
      </c>
      <c r="Q16" s="19">
        <v>0.105877147121444</v>
      </c>
      <c r="R16" s="19"/>
      <c r="S16" s="19">
        <v>9.9003375400146906E-2</v>
      </c>
      <c r="T16" s="19">
        <v>7.6024332895978694E-2</v>
      </c>
      <c r="U16" s="19">
        <v>6.7482699027629503E-2</v>
      </c>
      <c r="V16" s="19">
        <v>5.0628506905613199E-2</v>
      </c>
      <c r="W16" s="19">
        <v>8.9820065688281894E-2</v>
      </c>
      <c r="X16" s="19">
        <v>0.102664413212851</v>
      </c>
      <c r="Y16" s="19">
        <v>0.13468887337193999</v>
      </c>
      <c r="Z16" s="19">
        <v>2.5917604025006698E-2</v>
      </c>
      <c r="AA16" s="19">
        <v>7.0227020084332403E-2</v>
      </c>
      <c r="AB16" s="19">
        <v>5.2396679277771599E-2</v>
      </c>
      <c r="AC16" s="19">
        <v>6.9895762171393996E-2</v>
      </c>
      <c r="AD16" s="19">
        <v>0</v>
      </c>
      <c r="AE16" s="19"/>
      <c r="AF16" s="19">
        <v>6.2237498262606702E-2</v>
      </c>
      <c r="AG16" s="19">
        <v>7.4526895472145097E-2</v>
      </c>
      <c r="AH16" s="19">
        <v>0.11989453603334201</v>
      </c>
      <c r="AI16" s="19">
        <v>9.0695708504433606E-2</v>
      </c>
      <c r="AJ16" s="19">
        <v>6.4543896364551198E-2</v>
      </c>
      <c r="AK16" s="19">
        <v>1.53616723540615E-2</v>
      </c>
      <c r="AL16" s="19"/>
      <c r="AM16" s="19">
        <v>4.8812422969556998E-2</v>
      </c>
      <c r="AN16" s="19">
        <v>6.6037009753402001E-2</v>
      </c>
      <c r="AO16" s="19">
        <v>0.17554800591168701</v>
      </c>
      <c r="AP16" s="19"/>
      <c r="AQ16" s="19">
        <v>5.2820414976986897E-2</v>
      </c>
      <c r="AR16" s="19">
        <v>7.2064213932667598E-2</v>
      </c>
      <c r="AS16" s="19">
        <v>4.9929266410756103E-2</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86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4" t="s">
        <v>8</v>
      </c>
      <c r="C7" s="24">
        <v>1005</v>
      </c>
      <c r="D7" s="24">
        <v>484</v>
      </c>
      <c r="E7" s="24">
        <v>515</v>
      </c>
      <c r="F7" s="24"/>
      <c r="G7" s="24">
        <v>152</v>
      </c>
      <c r="H7" s="24">
        <v>174</v>
      </c>
      <c r="I7" s="24">
        <v>153</v>
      </c>
      <c r="J7" s="24">
        <v>172</v>
      </c>
      <c r="K7" s="24">
        <v>142</v>
      </c>
      <c r="L7" s="24">
        <v>212</v>
      </c>
      <c r="M7" s="24"/>
      <c r="N7" s="24">
        <v>279</v>
      </c>
      <c r="O7" s="24">
        <v>270</v>
      </c>
      <c r="P7" s="24">
        <v>207</v>
      </c>
      <c r="Q7" s="24">
        <v>245</v>
      </c>
      <c r="R7" s="24"/>
      <c r="S7" s="24">
        <v>146</v>
      </c>
      <c r="T7" s="24">
        <v>136</v>
      </c>
      <c r="U7" s="24">
        <v>83</v>
      </c>
      <c r="V7" s="24">
        <v>95</v>
      </c>
      <c r="W7" s="24">
        <v>70</v>
      </c>
      <c r="X7" s="24">
        <v>76</v>
      </c>
      <c r="Y7" s="24">
        <v>81</v>
      </c>
      <c r="Z7" s="24">
        <v>40</v>
      </c>
      <c r="AA7" s="24">
        <v>112</v>
      </c>
      <c r="AB7" s="24">
        <v>93</v>
      </c>
      <c r="AC7" s="24">
        <v>45</v>
      </c>
      <c r="AD7" s="24">
        <v>28</v>
      </c>
      <c r="AE7" s="24"/>
      <c r="AF7" s="24">
        <v>204</v>
      </c>
      <c r="AG7" s="24">
        <v>290</v>
      </c>
      <c r="AH7" s="24">
        <v>150</v>
      </c>
      <c r="AI7" s="24">
        <v>190</v>
      </c>
      <c r="AJ7" s="24">
        <v>109</v>
      </c>
      <c r="AK7" s="24">
        <v>62</v>
      </c>
      <c r="AL7" s="24"/>
      <c r="AM7" s="24">
        <v>415</v>
      </c>
      <c r="AN7" s="24">
        <v>426</v>
      </c>
      <c r="AO7" s="24">
        <v>111</v>
      </c>
      <c r="AP7" s="24"/>
      <c r="AQ7" s="24">
        <v>312</v>
      </c>
      <c r="AR7" s="24">
        <v>332</v>
      </c>
      <c r="AS7" s="24">
        <v>36</v>
      </c>
    </row>
    <row r="8" spans="2:45" ht="30" customHeight="1" x14ac:dyDescent="0.25">
      <c r="B8" s="25" t="s">
        <v>9</v>
      </c>
      <c r="C8" s="25">
        <v>1005</v>
      </c>
      <c r="D8" s="25">
        <v>494</v>
      </c>
      <c r="E8" s="25">
        <v>505</v>
      </c>
      <c r="F8" s="25"/>
      <c r="G8" s="25">
        <v>140</v>
      </c>
      <c r="H8" s="25">
        <v>173</v>
      </c>
      <c r="I8" s="25">
        <v>170</v>
      </c>
      <c r="J8" s="25">
        <v>170</v>
      </c>
      <c r="K8" s="25">
        <v>141</v>
      </c>
      <c r="L8" s="25">
        <v>211</v>
      </c>
      <c r="M8" s="25"/>
      <c r="N8" s="25">
        <v>270</v>
      </c>
      <c r="O8" s="25">
        <v>260</v>
      </c>
      <c r="P8" s="25">
        <v>220</v>
      </c>
      <c r="Q8" s="25">
        <v>251</v>
      </c>
      <c r="R8" s="25"/>
      <c r="S8" s="25">
        <v>141</v>
      </c>
      <c r="T8" s="25">
        <v>135</v>
      </c>
      <c r="U8" s="25">
        <v>80</v>
      </c>
      <c r="V8" s="25">
        <v>90</v>
      </c>
      <c r="W8" s="25">
        <v>71</v>
      </c>
      <c r="X8" s="25">
        <v>90</v>
      </c>
      <c r="Y8" s="25">
        <v>80</v>
      </c>
      <c r="Z8" s="25">
        <v>41</v>
      </c>
      <c r="AA8" s="25">
        <v>110</v>
      </c>
      <c r="AB8" s="25">
        <v>85</v>
      </c>
      <c r="AC8" s="25">
        <v>51</v>
      </c>
      <c r="AD8" s="25">
        <v>31</v>
      </c>
      <c r="AE8" s="25"/>
      <c r="AF8" s="25">
        <v>205</v>
      </c>
      <c r="AG8" s="25">
        <v>289</v>
      </c>
      <c r="AH8" s="25">
        <v>149</v>
      </c>
      <c r="AI8" s="25">
        <v>189</v>
      </c>
      <c r="AJ8" s="25">
        <v>110</v>
      </c>
      <c r="AK8" s="25">
        <v>63</v>
      </c>
      <c r="AL8" s="25"/>
      <c r="AM8" s="25">
        <v>420</v>
      </c>
      <c r="AN8" s="25">
        <v>424</v>
      </c>
      <c r="AO8" s="25">
        <v>111</v>
      </c>
      <c r="AP8" s="25"/>
      <c r="AQ8" s="25">
        <v>315</v>
      </c>
      <c r="AR8" s="25">
        <v>332</v>
      </c>
      <c r="AS8" s="25">
        <v>36</v>
      </c>
    </row>
    <row r="9" spans="2:45" x14ac:dyDescent="0.25">
      <c r="B9" s="16" t="s">
        <v>80</v>
      </c>
      <c r="C9" s="22">
        <v>0.21223451064162999</v>
      </c>
      <c r="D9" s="22">
        <v>0.23907573650611799</v>
      </c>
      <c r="E9" s="22">
        <v>0.186378230204999</v>
      </c>
      <c r="F9" s="22"/>
      <c r="G9" s="22">
        <v>0.15183558809237599</v>
      </c>
      <c r="H9" s="22">
        <v>0.18652283554122601</v>
      </c>
      <c r="I9" s="22">
        <v>0.20267985006062</v>
      </c>
      <c r="J9" s="22">
        <v>0.20659885025341099</v>
      </c>
      <c r="K9" s="22">
        <v>0.27218262485945199</v>
      </c>
      <c r="L9" s="22">
        <v>0.24574354769447401</v>
      </c>
      <c r="M9" s="22"/>
      <c r="N9" s="22">
        <v>0.21087856226481899</v>
      </c>
      <c r="O9" s="22">
        <v>0.24565375222087901</v>
      </c>
      <c r="P9" s="22">
        <v>0.24376069564858699</v>
      </c>
      <c r="Q9" s="22">
        <v>0.15482526997298299</v>
      </c>
      <c r="R9" s="22"/>
      <c r="S9" s="22">
        <v>0.21429517112986601</v>
      </c>
      <c r="T9" s="22">
        <v>0.121834128396467</v>
      </c>
      <c r="U9" s="22">
        <v>0.24599518063808501</v>
      </c>
      <c r="V9" s="22">
        <v>0.213492601544257</v>
      </c>
      <c r="W9" s="22">
        <v>0.18422297989247799</v>
      </c>
      <c r="X9" s="22">
        <v>0.26534022518873401</v>
      </c>
      <c r="Y9" s="22">
        <v>0.24541203695048999</v>
      </c>
      <c r="Z9" s="22">
        <v>0.23137923740951599</v>
      </c>
      <c r="AA9" s="22">
        <v>0.22970262026986599</v>
      </c>
      <c r="AB9" s="22">
        <v>0.189655739333077</v>
      </c>
      <c r="AC9" s="22">
        <v>0.1979306610514</v>
      </c>
      <c r="AD9" s="22">
        <v>0.32802357304567198</v>
      </c>
      <c r="AE9" s="22"/>
      <c r="AF9" s="22">
        <v>0.236044335443653</v>
      </c>
      <c r="AG9" s="22">
        <v>0.21847486326981899</v>
      </c>
      <c r="AH9" s="22">
        <v>0.14023574031032801</v>
      </c>
      <c r="AI9" s="22">
        <v>0.20038988634826899</v>
      </c>
      <c r="AJ9" s="22">
        <v>0.225348278083458</v>
      </c>
      <c r="AK9" s="22">
        <v>0.28900817135528001</v>
      </c>
      <c r="AL9" s="22"/>
      <c r="AM9" s="22">
        <v>0.23668822485845301</v>
      </c>
      <c r="AN9" s="22">
        <v>0.24548102715783701</v>
      </c>
      <c r="AO9" s="22">
        <v>7.0691191881903301E-2</v>
      </c>
      <c r="AP9" s="22"/>
      <c r="AQ9" s="22">
        <v>0.30351196384415802</v>
      </c>
      <c r="AR9" s="22">
        <v>0.20118881860549501</v>
      </c>
      <c r="AS9" s="22">
        <v>0.10836205170890099</v>
      </c>
    </row>
    <row r="10" spans="2:45" x14ac:dyDescent="0.25">
      <c r="B10" s="16" t="s">
        <v>81</v>
      </c>
      <c r="C10" s="22">
        <v>0.406959634842326</v>
      </c>
      <c r="D10" s="22">
        <v>0.40408154164114601</v>
      </c>
      <c r="E10" s="22">
        <v>0.41062314437026198</v>
      </c>
      <c r="F10" s="22"/>
      <c r="G10" s="22">
        <v>0.402073701211492</v>
      </c>
      <c r="H10" s="22">
        <v>0.44424521252409099</v>
      </c>
      <c r="I10" s="22">
        <v>0.43453057602171202</v>
      </c>
      <c r="J10" s="22">
        <v>0.45331496682796102</v>
      </c>
      <c r="K10" s="22">
        <v>0.32211538392272898</v>
      </c>
      <c r="L10" s="22">
        <v>0.37673106650696803</v>
      </c>
      <c r="M10" s="22"/>
      <c r="N10" s="22">
        <v>0.459149636201651</v>
      </c>
      <c r="O10" s="22">
        <v>0.35885792815182999</v>
      </c>
      <c r="P10" s="22">
        <v>0.42403199231736499</v>
      </c>
      <c r="Q10" s="22">
        <v>0.38383358494369502</v>
      </c>
      <c r="R10" s="22"/>
      <c r="S10" s="22">
        <v>0.41724399161463399</v>
      </c>
      <c r="T10" s="22">
        <v>0.41609419512766899</v>
      </c>
      <c r="U10" s="22">
        <v>0.406621551402718</v>
      </c>
      <c r="V10" s="22">
        <v>0.43741205772770198</v>
      </c>
      <c r="W10" s="22">
        <v>0.423961157191174</v>
      </c>
      <c r="X10" s="22">
        <v>0.33064141168287497</v>
      </c>
      <c r="Y10" s="22">
        <v>0.37129305753188002</v>
      </c>
      <c r="Z10" s="22">
        <v>0.41856506867391202</v>
      </c>
      <c r="AA10" s="22">
        <v>0.37832145673536899</v>
      </c>
      <c r="AB10" s="22">
        <v>0.471725742008197</v>
      </c>
      <c r="AC10" s="22">
        <v>0.440296286402512</v>
      </c>
      <c r="AD10" s="22">
        <v>0.36111150767964001</v>
      </c>
      <c r="AE10" s="22"/>
      <c r="AF10" s="22">
        <v>0.441151343758377</v>
      </c>
      <c r="AG10" s="22">
        <v>0.37061125345636597</v>
      </c>
      <c r="AH10" s="22">
        <v>0.37979302348261001</v>
      </c>
      <c r="AI10" s="22">
        <v>0.38213682588874398</v>
      </c>
      <c r="AJ10" s="22">
        <v>0.50227298386833097</v>
      </c>
      <c r="AK10" s="22">
        <v>0.43545275703014702</v>
      </c>
      <c r="AL10" s="22"/>
      <c r="AM10" s="22">
        <v>0.38256368109252997</v>
      </c>
      <c r="AN10" s="22">
        <v>0.42279715163399101</v>
      </c>
      <c r="AO10" s="22">
        <v>0.42566590528009102</v>
      </c>
      <c r="AP10" s="22"/>
      <c r="AQ10" s="22">
        <v>0.37052049486595201</v>
      </c>
      <c r="AR10" s="22">
        <v>0.42966748819828399</v>
      </c>
      <c r="AS10" s="22">
        <v>0.50832934202414504</v>
      </c>
    </row>
    <row r="11" spans="2:45" x14ac:dyDescent="0.25">
      <c r="B11" s="16" t="s">
        <v>82</v>
      </c>
      <c r="C11" s="22">
        <v>0.28548657352982498</v>
      </c>
      <c r="D11" s="22">
        <v>0.27711792598742702</v>
      </c>
      <c r="E11" s="22">
        <v>0.29132496636759397</v>
      </c>
      <c r="F11" s="22"/>
      <c r="G11" s="22">
        <v>0.32076684718253001</v>
      </c>
      <c r="H11" s="22">
        <v>0.28466928380836498</v>
      </c>
      <c r="I11" s="22">
        <v>0.234937664607588</v>
      </c>
      <c r="J11" s="22">
        <v>0.24165863973003801</v>
      </c>
      <c r="K11" s="22">
        <v>0.32905543606052001</v>
      </c>
      <c r="L11" s="22">
        <v>0.30960395689902898</v>
      </c>
      <c r="M11" s="22"/>
      <c r="N11" s="22">
        <v>0.259342894493862</v>
      </c>
      <c r="O11" s="22">
        <v>0.29835237584627999</v>
      </c>
      <c r="P11" s="22">
        <v>0.223576160799313</v>
      </c>
      <c r="Q11" s="22">
        <v>0.35149304215210297</v>
      </c>
      <c r="R11" s="22"/>
      <c r="S11" s="22">
        <v>0.25057580119029399</v>
      </c>
      <c r="T11" s="22">
        <v>0.35898636355683899</v>
      </c>
      <c r="U11" s="22">
        <v>0.27438840451339702</v>
      </c>
      <c r="V11" s="22">
        <v>0.25283383557632699</v>
      </c>
      <c r="W11" s="22">
        <v>0.32335428612797901</v>
      </c>
      <c r="X11" s="22">
        <v>0.28859209867778801</v>
      </c>
      <c r="Y11" s="22">
        <v>0.194606301282752</v>
      </c>
      <c r="Z11" s="22">
        <v>0.35005569391657199</v>
      </c>
      <c r="AA11" s="22">
        <v>0.27536847263153802</v>
      </c>
      <c r="AB11" s="22">
        <v>0.30272156867748801</v>
      </c>
      <c r="AC11" s="22">
        <v>0.27258341111882201</v>
      </c>
      <c r="AD11" s="22">
        <v>0.31086491927468801</v>
      </c>
      <c r="AE11" s="22"/>
      <c r="AF11" s="22">
        <v>0.20960674982302499</v>
      </c>
      <c r="AG11" s="22">
        <v>0.317548997546787</v>
      </c>
      <c r="AH11" s="22">
        <v>0.31064947559757899</v>
      </c>
      <c r="AI11" s="22">
        <v>0.35187806583105702</v>
      </c>
      <c r="AJ11" s="22">
        <v>0.22828630115523901</v>
      </c>
      <c r="AK11" s="22">
        <v>0.226341936210019</v>
      </c>
      <c r="AL11" s="22"/>
      <c r="AM11" s="22">
        <v>0.28362981571568202</v>
      </c>
      <c r="AN11" s="22">
        <v>0.25216699076314197</v>
      </c>
      <c r="AO11" s="22">
        <v>0.40916333096062801</v>
      </c>
      <c r="AP11" s="22"/>
      <c r="AQ11" s="22">
        <v>0.24487802074710899</v>
      </c>
      <c r="AR11" s="22">
        <v>0.27194601276056402</v>
      </c>
      <c r="AS11" s="22">
        <v>0.319370244185464</v>
      </c>
    </row>
    <row r="12" spans="2:45" x14ac:dyDescent="0.25">
      <c r="B12" s="16" t="s">
        <v>83</v>
      </c>
      <c r="C12" s="22">
        <v>6.1815925339994797E-2</v>
      </c>
      <c r="D12" s="22">
        <v>5.2852953381047403E-2</v>
      </c>
      <c r="E12" s="22">
        <v>7.1298760866911601E-2</v>
      </c>
      <c r="F12" s="22"/>
      <c r="G12" s="22">
        <v>8.6131857196585407E-2</v>
      </c>
      <c r="H12" s="22">
        <v>4.3211023816383899E-2</v>
      </c>
      <c r="I12" s="22">
        <v>7.9148867787469698E-2</v>
      </c>
      <c r="J12" s="22">
        <v>6.3646350870336696E-2</v>
      </c>
      <c r="K12" s="22">
        <v>6.2464347083682301E-2</v>
      </c>
      <c r="L12" s="22">
        <v>4.5018509921766099E-2</v>
      </c>
      <c r="M12" s="22"/>
      <c r="N12" s="22">
        <v>5.2659879756970097E-2</v>
      </c>
      <c r="O12" s="22">
        <v>5.3084668087091301E-2</v>
      </c>
      <c r="P12" s="22">
        <v>7.0128019250648405E-2</v>
      </c>
      <c r="Q12" s="22">
        <v>7.4409001970224903E-2</v>
      </c>
      <c r="R12" s="22"/>
      <c r="S12" s="22">
        <v>5.56603212606991E-2</v>
      </c>
      <c r="T12" s="22">
        <v>5.7978613056227798E-2</v>
      </c>
      <c r="U12" s="22">
        <v>6.2018373140288199E-2</v>
      </c>
      <c r="V12" s="22">
        <v>6.3461764732608505E-2</v>
      </c>
      <c r="W12" s="22">
        <v>4.0123276861460298E-2</v>
      </c>
      <c r="X12" s="22">
        <v>9.0073813859563298E-2</v>
      </c>
      <c r="Y12" s="22">
        <v>0.16497238283976801</v>
      </c>
      <c r="Z12" s="22">
        <v>0</v>
      </c>
      <c r="AA12" s="22">
        <v>4.7171483656662599E-2</v>
      </c>
      <c r="AB12" s="22">
        <v>3.5896949981237103E-2</v>
      </c>
      <c r="AC12" s="22">
        <v>6.6532377017732194E-2</v>
      </c>
      <c r="AD12" s="22">
        <v>0</v>
      </c>
      <c r="AE12" s="22"/>
      <c r="AF12" s="22">
        <v>6.8030065829020006E-2</v>
      </c>
      <c r="AG12" s="22">
        <v>5.2099015835762999E-2</v>
      </c>
      <c r="AH12" s="22">
        <v>0.12333738174917901</v>
      </c>
      <c r="AI12" s="22">
        <v>4.5725937545346401E-2</v>
      </c>
      <c r="AJ12" s="22">
        <v>3.64199378737406E-2</v>
      </c>
      <c r="AK12" s="22">
        <v>3.3043665529606699E-2</v>
      </c>
      <c r="AL12" s="22"/>
      <c r="AM12" s="22">
        <v>6.7373490647003806E-2</v>
      </c>
      <c r="AN12" s="22">
        <v>5.4560386010043503E-2</v>
      </c>
      <c r="AO12" s="22">
        <v>4.9656732382510997E-2</v>
      </c>
      <c r="AP12" s="22"/>
      <c r="AQ12" s="22">
        <v>6.1986354291681797E-2</v>
      </c>
      <c r="AR12" s="22">
        <v>6.1324151197983401E-2</v>
      </c>
      <c r="AS12" s="22">
        <v>6.3938362081489897E-2</v>
      </c>
    </row>
    <row r="13" spans="2:45" x14ac:dyDescent="0.25">
      <c r="B13" s="16" t="s">
        <v>84</v>
      </c>
      <c r="C13" s="22">
        <v>2.4759435443911699E-2</v>
      </c>
      <c r="D13" s="22">
        <v>2.0477029351631301E-2</v>
      </c>
      <c r="E13" s="22">
        <v>2.9233774696270198E-2</v>
      </c>
      <c r="F13" s="22"/>
      <c r="G13" s="22">
        <v>2.68903691652118E-2</v>
      </c>
      <c r="H13" s="22">
        <v>3.5300848402564998E-2</v>
      </c>
      <c r="I13" s="22">
        <v>2.45466593006337E-2</v>
      </c>
      <c r="J13" s="22">
        <v>2.9166795257836099E-2</v>
      </c>
      <c r="K13" s="22">
        <v>1.41822080736156E-2</v>
      </c>
      <c r="L13" s="22">
        <v>1.83775922741794E-2</v>
      </c>
      <c r="M13" s="22"/>
      <c r="N13" s="22">
        <v>6.7368428790679502E-3</v>
      </c>
      <c r="O13" s="22">
        <v>3.3291005142215703E-2</v>
      </c>
      <c r="P13" s="22">
        <v>2.9089081997468999E-2</v>
      </c>
      <c r="Q13" s="22">
        <v>3.1908468794277403E-2</v>
      </c>
      <c r="R13" s="22"/>
      <c r="S13" s="22">
        <v>4.2192585277571498E-2</v>
      </c>
      <c r="T13" s="22">
        <v>2.8632455873529201E-2</v>
      </c>
      <c r="U13" s="22">
        <v>1.09764903055121E-2</v>
      </c>
      <c r="V13" s="22">
        <v>3.2799740419105397E-2</v>
      </c>
      <c r="W13" s="22">
        <v>1.49033754977165E-2</v>
      </c>
      <c r="X13" s="22">
        <v>2.5352450591039199E-2</v>
      </c>
      <c r="Y13" s="22">
        <v>1.2162728307889699E-2</v>
      </c>
      <c r="Z13" s="22">
        <v>0</v>
      </c>
      <c r="AA13" s="22">
        <v>5.2483509587305403E-2</v>
      </c>
      <c r="AB13" s="22">
        <v>0</v>
      </c>
      <c r="AC13" s="22">
        <v>2.2657264409533601E-2</v>
      </c>
      <c r="AD13" s="22">
        <v>0</v>
      </c>
      <c r="AE13" s="22"/>
      <c r="AF13" s="22">
        <v>2.05533856829361E-2</v>
      </c>
      <c r="AG13" s="22">
        <v>4.1265869891265301E-2</v>
      </c>
      <c r="AH13" s="22">
        <v>2.65312819743777E-2</v>
      </c>
      <c r="AI13" s="22">
        <v>1.9869284386584099E-2</v>
      </c>
      <c r="AJ13" s="22">
        <v>0</v>
      </c>
      <c r="AK13" s="22">
        <v>1.6153469874947701E-2</v>
      </c>
      <c r="AL13" s="22"/>
      <c r="AM13" s="22">
        <v>2.9744787686331601E-2</v>
      </c>
      <c r="AN13" s="22">
        <v>1.3502243194101701E-2</v>
      </c>
      <c r="AO13" s="22">
        <v>3.5349560376480203E-2</v>
      </c>
      <c r="AP13" s="22"/>
      <c r="AQ13" s="22">
        <v>1.91031662511E-2</v>
      </c>
      <c r="AR13" s="22">
        <v>2.6591774571330402E-2</v>
      </c>
      <c r="AS13" s="22">
        <v>0</v>
      </c>
    </row>
    <row r="14" spans="2:45" x14ac:dyDescent="0.25">
      <c r="B14" s="16" t="s">
        <v>85</v>
      </c>
      <c r="C14" s="23">
        <v>8.7439202023134495E-3</v>
      </c>
      <c r="D14" s="23">
        <v>6.3948131326294301E-3</v>
      </c>
      <c r="E14" s="23">
        <v>1.1141123493962899E-2</v>
      </c>
      <c r="F14" s="23"/>
      <c r="G14" s="23">
        <v>1.2301637151805E-2</v>
      </c>
      <c r="H14" s="23">
        <v>6.0507959073699399E-3</v>
      </c>
      <c r="I14" s="23">
        <v>2.4156382221977E-2</v>
      </c>
      <c r="J14" s="23">
        <v>5.6143970604173796E-3</v>
      </c>
      <c r="K14" s="23">
        <v>0</v>
      </c>
      <c r="L14" s="23">
        <v>4.5253267035832096E-3</v>
      </c>
      <c r="M14" s="23"/>
      <c r="N14" s="23">
        <v>1.12321844036305E-2</v>
      </c>
      <c r="O14" s="23">
        <v>1.0760270551703499E-2</v>
      </c>
      <c r="P14" s="23">
        <v>9.4140499866176407E-3</v>
      </c>
      <c r="Q14" s="23">
        <v>3.53063216671707E-3</v>
      </c>
      <c r="R14" s="23"/>
      <c r="S14" s="23">
        <v>2.00321295269347E-2</v>
      </c>
      <c r="T14" s="23">
        <v>1.6474243989268399E-2</v>
      </c>
      <c r="U14" s="23">
        <v>0</v>
      </c>
      <c r="V14" s="23">
        <v>0</v>
      </c>
      <c r="W14" s="23">
        <v>1.34349244291916E-2</v>
      </c>
      <c r="X14" s="23">
        <v>0</v>
      </c>
      <c r="Y14" s="23">
        <v>1.1553493087220999E-2</v>
      </c>
      <c r="Z14" s="23">
        <v>0</v>
      </c>
      <c r="AA14" s="23">
        <v>1.6952457119258399E-2</v>
      </c>
      <c r="AB14" s="23">
        <v>0</v>
      </c>
      <c r="AC14" s="23">
        <v>0</v>
      </c>
      <c r="AD14" s="23">
        <v>0</v>
      </c>
      <c r="AE14" s="23"/>
      <c r="AF14" s="23">
        <v>2.46141194629887E-2</v>
      </c>
      <c r="AG14" s="23">
        <v>0</v>
      </c>
      <c r="AH14" s="23">
        <v>1.9453096885926901E-2</v>
      </c>
      <c r="AI14" s="23">
        <v>0</v>
      </c>
      <c r="AJ14" s="23">
        <v>7.6724990192319998E-3</v>
      </c>
      <c r="AK14" s="23">
        <v>0</v>
      </c>
      <c r="AL14" s="23"/>
      <c r="AM14" s="23">
        <v>0</v>
      </c>
      <c r="AN14" s="23">
        <v>1.1492201240884899E-2</v>
      </c>
      <c r="AO14" s="23">
        <v>9.4732791183865309E-3</v>
      </c>
      <c r="AP14" s="23"/>
      <c r="AQ14" s="23">
        <v>0</v>
      </c>
      <c r="AR14" s="23">
        <v>9.2817546663437993E-3</v>
      </c>
      <c r="AS14" s="23">
        <v>0</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87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8" t="s">
        <v>8</v>
      </c>
      <c r="C7" s="28">
        <v>1005</v>
      </c>
      <c r="D7" s="28">
        <v>484</v>
      </c>
      <c r="E7" s="28">
        <v>515</v>
      </c>
      <c r="F7" s="28"/>
      <c r="G7" s="28">
        <v>152</v>
      </c>
      <c r="H7" s="28">
        <v>174</v>
      </c>
      <c r="I7" s="28">
        <v>153</v>
      </c>
      <c r="J7" s="28">
        <v>172</v>
      </c>
      <c r="K7" s="28">
        <v>142</v>
      </c>
      <c r="L7" s="28">
        <v>212</v>
      </c>
      <c r="M7" s="28"/>
      <c r="N7" s="28">
        <v>279</v>
      </c>
      <c r="O7" s="28">
        <v>270</v>
      </c>
      <c r="P7" s="28">
        <v>207</v>
      </c>
      <c r="Q7" s="28">
        <v>245</v>
      </c>
      <c r="R7" s="28"/>
      <c r="S7" s="28">
        <v>146</v>
      </c>
      <c r="T7" s="28">
        <v>136</v>
      </c>
      <c r="U7" s="28">
        <v>83</v>
      </c>
      <c r="V7" s="28">
        <v>95</v>
      </c>
      <c r="W7" s="28">
        <v>70</v>
      </c>
      <c r="X7" s="28">
        <v>76</v>
      </c>
      <c r="Y7" s="28">
        <v>81</v>
      </c>
      <c r="Z7" s="28">
        <v>40</v>
      </c>
      <c r="AA7" s="28">
        <v>112</v>
      </c>
      <c r="AB7" s="28">
        <v>93</v>
      </c>
      <c r="AC7" s="28">
        <v>45</v>
      </c>
      <c r="AD7" s="28">
        <v>28</v>
      </c>
      <c r="AE7" s="28"/>
      <c r="AF7" s="28">
        <v>204</v>
      </c>
      <c r="AG7" s="28">
        <v>290</v>
      </c>
      <c r="AH7" s="28">
        <v>150</v>
      </c>
      <c r="AI7" s="28">
        <v>190</v>
      </c>
      <c r="AJ7" s="28">
        <v>109</v>
      </c>
      <c r="AK7" s="28">
        <v>62</v>
      </c>
      <c r="AL7" s="28"/>
      <c r="AM7" s="28">
        <v>415</v>
      </c>
      <c r="AN7" s="28">
        <v>426</v>
      </c>
      <c r="AO7" s="28">
        <v>111</v>
      </c>
      <c r="AP7" s="28"/>
      <c r="AQ7" s="28">
        <v>312</v>
      </c>
      <c r="AR7" s="28">
        <v>332</v>
      </c>
      <c r="AS7" s="28">
        <v>36</v>
      </c>
    </row>
    <row r="8" spans="2:45" ht="30" customHeight="1" x14ac:dyDescent="0.25">
      <c r="B8" s="29" t="s">
        <v>9</v>
      </c>
      <c r="C8" s="29">
        <v>1005</v>
      </c>
      <c r="D8" s="29">
        <v>494</v>
      </c>
      <c r="E8" s="29">
        <v>505</v>
      </c>
      <c r="F8" s="29"/>
      <c r="G8" s="29">
        <v>140</v>
      </c>
      <c r="H8" s="29">
        <v>173</v>
      </c>
      <c r="I8" s="29">
        <v>170</v>
      </c>
      <c r="J8" s="29">
        <v>170</v>
      </c>
      <c r="K8" s="29">
        <v>141</v>
      </c>
      <c r="L8" s="29">
        <v>211</v>
      </c>
      <c r="M8" s="29"/>
      <c r="N8" s="29">
        <v>270</v>
      </c>
      <c r="O8" s="29">
        <v>260</v>
      </c>
      <c r="P8" s="29">
        <v>220</v>
      </c>
      <c r="Q8" s="29">
        <v>251</v>
      </c>
      <c r="R8" s="29"/>
      <c r="S8" s="29">
        <v>141</v>
      </c>
      <c r="T8" s="29">
        <v>135</v>
      </c>
      <c r="U8" s="29">
        <v>80</v>
      </c>
      <c r="V8" s="29">
        <v>90</v>
      </c>
      <c r="W8" s="29">
        <v>71</v>
      </c>
      <c r="X8" s="29">
        <v>90</v>
      </c>
      <c r="Y8" s="29">
        <v>80</v>
      </c>
      <c r="Z8" s="29">
        <v>41</v>
      </c>
      <c r="AA8" s="29">
        <v>110</v>
      </c>
      <c r="AB8" s="29">
        <v>85</v>
      </c>
      <c r="AC8" s="29">
        <v>51</v>
      </c>
      <c r="AD8" s="29">
        <v>31</v>
      </c>
      <c r="AE8" s="29"/>
      <c r="AF8" s="29">
        <v>205</v>
      </c>
      <c r="AG8" s="29">
        <v>289</v>
      </c>
      <c r="AH8" s="29">
        <v>149</v>
      </c>
      <c r="AI8" s="29">
        <v>189</v>
      </c>
      <c r="AJ8" s="29">
        <v>110</v>
      </c>
      <c r="AK8" s="29">
        <v>63</v>
      </c>
      <c r="AL8" s="29"/>
      <c r="AM8" s="29">
        <v>420</v>
      </c>
      <c r="AN8" s="29">
        <v>424</v>
      </c>
      <c r="AO8" s="29">
        <v>111</v>
      </c>
      <c r="AP8" s="29"/>
      <c r="AQ8" s="29">
        <v>315</v>
      </c>
      <c r="AR8" s="29">
        <v>332</v>
      </c>
      <c r="AS8" s="29">
        <v>36</v>
      </c>
    </row>
    <row r="9" spans="2:45" x14ac:dyDescent="0.25">
      <c r="B9" s="16" t="s">
        <v>80</v>
      </c>
      <c r="C9" s="26">
        <v>5.2516846590589902E-2</v>
      </c>
      <c r="D9" s="26">
        <v>5.3327157351752197E-2</v>
      </c>
      <c r="E9" s="26">
        <v>4.8288107157597099E-2</v>
      </c>
      <c r="F9" s="26"/>
      <c r="G9" s="26">
        <v>7.2535961932329807E-2</v>
      </c>
      <c r="H9" s="26">
        <v>9.3017323312949707E-2</v>
      </c>
      <c r="I9" s="26">
        <v>5.1198337840997199E-2</v>
      </c>
      <c r="J9" s="26">
        <v>5.8065087015707999E-2</v>
      </c>
      <c r="K9" s="26">
        <v>2.0747015018094599E-2</v>
      </c>
      <c r="L9" s="26">
        <v>2.3771331009467898E-2</v>
      </c>
      <c r="M9" s="26"/>
      <c r="N9" s="26">
        <v>7.0725639925429906E-2</v>
      </c>
      <c r="O9" s="26">
        <v>2.0586698781043099E-2</v>
      </c>
      <c r="P9" s="26">
        <v>5.9326682422492699E-2</v>
      </c>
      <c r="Q9" s="26">
        <v>6.0872893337279597E-2</v>
      </c>
      <c r="R9" s="26"/>
      <c r="S9" s="26">
        <v>5.9341721656333099E-2</v>
      </c>
      <c r="T9" s="26">
        <v>7.7308782426235706E-2</v>
      </c>
      <c r="U9" s="26">
        <v>7.29475194202025E-2</v>
      </c>
      <c r="V9" s="26">
        <v>4.9653139486851502E-2</v>
      </c>
      <c r="W9" s="26">
        <v>0.10253093542462501</v>
      </c>
      <c r="X9" s="26">
        <v>2.6171221062586299E-2</v>
      </c>
      <c r="Y9" s="26">
        <v>5.1337239385123502E-2</v>
      </c>
      <c r="Z9" s="26">
        <v>2.71470529095558E-2</v>
      </c>
      <c r="AA9" s="26">
        <v>4.1451907733868802E-2</v>
      </c>
      <c r="AB9" s="26">
        <v>2.42101295680212E-2</v>
      </c>
      <c r="AC9" s="26">
        <v>2.2657264409533601E-2</v>
      </c>
      <c r="AD9" s="26">
        <v>3.3736652287636303E-2</v>
      </c>
      <c r="AE9" s="26"/>
      <c r="AF9" s="26">
        <v>7.7604739501193995E-2</v>
      </c>
      <c r="AG9" s="26">
        <v>4.4076340808876797E-2</v>
      </c>
      <c r="AH9" s="26">
        <v>8.8125453683110505E-2</v>
      </c>
      <c r="AI9" s="26">
        <v>3.2545992618245499E-2</v>
      </c>
      <c r="AJ9" s="26">
        <v>1.7610975947509599E-2</v>
      </c>
      <c r="AK9" s="26">
        <v>4.5931197569449599E-2</v>
      </c>
      <c r="AL9" s="26"/>
      <c r="AM9" s="26">
        <v>5.3057403614139902E-2</v>
      </c>
      <c r="AN9" s="26">
        <v>5.4407252752770301E-2</v>
      </c>
      <c r="AO9" s="26">
        <v>3.9437717281739303E-2</v>
      </c>
      <c r="AP9" s="26"/>
      <c r="AQ9" s="26">
        <v>4.6795152224494797E-2</v>
      </c>
      <c r="AR9" s="26">
        <v>6.6104416329330798E-2</v>
      </c>
      <c r="AS9" s="26">
        <v>0</v>
      </c>
    </row>
    <row r="10" spans="2:45" x14ac:dyDescent="0.25">
      <c r="B10" s="16" t="s">
        <v>81</v>
      </c>
      <c r="C10" s="26">
        <v>0.141686024312492</v>
      </c>
      <c r="D10" s="26">
        <v>0.136872353314511</v>
      </c>
      <c r="E10" s="26">
        <v>0.14806132932006399</v>
      </c>
      <c r="F10" s="26"/>
      <c r="G10" s="26">
        <v>0.22916995284469099</v>
      </c>
      <c r="H10" s="26">
        <v>0.21510200782196601</v>
      </c>
      <c r="I10" s="26">
        <v>0.13777829711870701</v>
      </c>
      <c r="J10" s="26">
        <v>9.6572595765233193E-2</v>
      </c>
      <c r="K10" s="26">
        <v>0.11925082752458099</v>
      </c>
      <c r="L10" s="26">
        <v>7.7676105652637106E-2</v>
      </c>
      <c r="M10" s="26"/>
      <c r="N10" s="26">
        <v>0.1078484315211</v>
      </c>
      <c r="O10" s="26">
        <v>0.185490142155535</v>
      </c>
      <c r="P10" s="26">
        <v>0.13607615934991199</v>
      </c>
      <c r="Q10" s="26">
        <v>0.13623169252339101</v>
      </c>
      <c r="R10" s="26"/>
      <c r="S10" s="26">
        <v>0.18971081126605199</v>
      </c>
      <c r="T10" s="26">
        <v>0.13211679269537899</v>
      </c>
      <c r="U10" s="26">
        <v>0.10947320095922899</v>
      </c>
      <c r="V10" s="26">
        <v>9.3429509424823795E-2</v>
      </c>
      <c r="W10" s="26">
        <v>0.14748718033932201</v>
      </c>
      <c r="X10" s="26">
        <v>0.148369294428458</v>
      </c>
      <c r="Y10" s="26">
        <v>0.19795306387542799</v>
      </c>
      <c r="Z10" s="26">
        <v>0.144012138337892</v>
      </c>
      <c r="AA10" s="26">
        <v>0.13345453658499101</v>
      </c>
      <c r="AB10" s="26">
        <v>8.9577622878290006E-2</v>
      </c>
      <c r="AC10" s="26">
        <v>0.188859307991919</v>
      </c>
      <c r="AD10" s="26">
        <v>0.102100829440708</v>
      </c>
      <c r="AE10" s="26"/>
      <c r="AF10" s="26">
        <v>0.19524745769295901</v>
      </c>
      <c r="AG10" s="26">
        <v>9.9212011685433005E-2</v>
      </c>
      <c r="AH10" s="26">
        <v>0.16726007133281401</v>
      </c>
      <c r="AI10" s="26">
        <v>0.16617118729970001</v>
      </c>
      <c r="AJ10" s="26">
        <v>6.0713046707536897E-2</v>
      </c>
      <c r="AK10" s="26">
        <v>0.16953619940263601</v>
      </c>
      <c r="AL10" s="26"/>
      <c r="AM10" s="26">
        <v>0.13952655391864299</v>
      </c>
      <c r="AN10" s="26">
        <v>0.14390579903565601</v>
      </c>
      <c r="AO10" s="26">
        <v>0.105809510346642</v>
      </c>
      <c r="AP10" s="26"/>
      <c r="AQ10" s="26">
        <v>0.13822858338816299</v>
      </c>
      <c r="AR10" s="26">
        <v>0.16050935773057601</v>
      </c>
      <c r="AS10" s="26">
        <v>0.149815197811168</v>
      </c>
    </row>
    <row r="11" spans="2:45" x14ac:dyDescent="0.25">
      <c r="B11" s="16" t="s">
        <v>82</v>
      </c>
      <c r="C11" s="26">
        <v>0.21061158622739901</v>
      </c>
      <c r="D11" s="26">
        <v>0.20693453833321701</v>
      </c>
      <c r="E11" s="26">
        <v>0.21095065131815699</v>
      </c>
      <c r="F11" s="26"/>
      <c r="G11" s="26">
        <v>0.226881855542826</v>
      </c>
      <c r="H11" s="26">
        <v>0.20163059843346501</v>
      </c>
      <c r="I11" s="26">
        <v>0.239804719226618</v>
      </c>
      <c r="J11" s="26">
        <v>0.19267438748163801</v>
      </c>
      <c r="K11" s="26">
        <v>0.23153553890496001</v>
      </c>
      <c r="L11" s="26">
        <v>0.18409822817209301</v>
      </c>
      <c r="M11" s="26"/>
      <c r="N11" s="26">
        <v>0.22099247730716501</v>
      </c>
      <c r="O11" s="26">
        <v>0.19109617819063701</v>
      </c>
      <c r="P11" s="26">
        <v>0.195271909952238</v>
      </c>
      <c r="Q11" s="26">
        <v>0.23646154887069201</v>
      </c>
      <c r="R11" s="26"/>
      <c r="S11" s="26">
        <v>0.20643601706387299</v>
      </c>
      <c r="T11" s="26">
        <v>0.249002393964735</v>
      </c>
      <c r="U11" s="26">
        <v>0.20100339276260201</v>
      </c>
      <c r="V11" s="26">
        <v>0.26538462748476499</v>
      </c>
      <c r="W11" s="26">
        <v>0.30038546888699702</v>
      </c>
      <c r="X11" s="26">
        <v>0.180992143847238</v>
      </c>
      <c r="Y11" s="26">
        <v>0.169537655488607</v>
      </c>
      <c r="Z11" s="26">
        <v>0.125349873914406</v>
      </c>
      <c r="AA11" s="26">
        <v>0.20385938183512201</v>
      </c>
      <c r="AB11" s="26">
        <v>0.143448359299754</v>
      </c>
      <c r="AC11" s="26">
        <v>0.19956508683257501</v>
      </c>
      <c r="AD11" s="26">
        <v>0.253740101071178</v>
      </c>
      <c r="AE11" s="26"/>
      <c r="AF11" s="26">
        <v>0.174576811603845</v>
      </c>
      <c r="AG11" s="26">
        <v>0.22468775598559701</v>
      </c>
      <c r="AH11" s="26">
        <v>0.21751632037409599</v>
      </c>
      <c r="AI11" s="26">
        <v>0.21712104571926999</v>
      </c>
      <c r="AJ11" s="26">
        <v>0.26505128995212202</v>
      </c>
      <c r="AK11" s="26">
        <v>0.13279544617629899</v>
      </c>
      <c r="AL11" s="26"/>
      <c r="AM11" s="26">
        <v>0.21262404793277201</v>
      </c>
      <c r="AN11" s="26">
        <v>0.185349662809978</v>
      </c>
      <c r="AO11" s="26">
        <v>0.327435472003832</v>
      </c>
      <c r="AP11" s="26"/>
      <c r="AQ11" s="26">
        <v>0.18638406171566599</v>
      </c>
      <c r="AR11" s="26">
        <v>0.214628563172302</v>
      </c>
      <c r="AS11" s="26">
        <v>0.23235458034881101</v>
      </c>
    </row>
    <row r="12" spans="2:45" x14ac:dyDescent="0.25">
      <c r="B12" s="16" t="s">
        <v>83</v>
      </c>
      <c r="C12" s="26">
        <v>0.32880749882733401</v>
      </c>
      <c r="D12" s="26">
        <v>0.327482309239919</v>
      </c>
      <c r="E12" s="26">
        <v>0.33196671626577001</v>
      </c>
      <c r="F12" s="26"/>
      <c r="G12" s="26">
        <v>0.359041590265407</v>
      </c>
      <c r="H12" s="26">
        <v>0.29598724758244699</v>
      </c>
      <c r="I12" s="26">
        <v>0.31282135270848099</v>
      </c>
      <c r="J12" s="26">
        <v>0.37292002698070498</v>
      </c>
      <c r="K12" s="26">
        <v>0.29840635474145699</v>
      </c>
      <c r="L12" s="26">
        <v>0.33326303843341698</v>
      </c>
      <c r="M12" s="26"/>
      <c r="N12" s="26">
        <v>0.34811159770413203</v>
      </c>
      <c r="O12" s="26">
        <v>0.28901734069568702</v>
      </c>
      <c r="P12" s="26">
        <v>0.30515667674215502</v>
      </c>
      <c r="Q12" s="26">
        <v>0.36294605003892</v>
      </c>
      <c r="R12" s="26"/>
      <c r="S12" s="26">
        <v>0.29722363346818198</v>
      </c>
      <c r="T12" s="26">
        <v>0.33351528021455201</v>
      </c>
      <c r="U12" s="26">
        <v>0.285905284431131</v>
      </c>
      <c r="V12" s="26">
        <v>0.41177808261115001</v>
      </c>
      <c r="W12" s="26">
        <v>0.20990661775816499</v>
      </c>
      <c r="X12" s="26">
        <v>0.40589377511560398</v>
      </c>
      <c r="Y12" s="26">
        <v>0.25971055298087897</v>
      </c>
      <c r="Z12" s="26">
        <v>0.37773452614660902</v>
      </c>
      <c r="AA12" s="26">
        <v>0.329860289940617</v>
      </c>
      <c r="AB12" s="26">
        <v>0.41177947804690002</v>
      </c>
      <c r="AC12" s="26">
        <v>0.25924772261890799</v>
      </c>
      <c r="AD12" s="26">
        <v>0.36681070027145302</v>
      </c>
      <c r="AE12" s="26"/>
      <c r="AF12" s="26">
        <v>0.28708500205270798</v>
      </c>
      <c r="AG12" s="26">
        <v>0.343659094026183</v>
      </c>
      <c r="AH12" s="26">
        <v>0.33230688889258703</v>
      </c>
      <c r="AI12" s="26">
        <v>0.324263144537555</v>
      </c>
      <c r="AJ12" s="26">
        <v>0.35717925196581701</v>
      </c>
      <c r="AK12" s="26">
        <v>0.35222480192854599</v>
      </c>
      <c r="AL12" s="26"/>
      <c r="AM12" s="26">
        <v>0.30771205172105198</v>
      </c>
      <c r="AN12" s="26">
        <v>0.33163976037452703</v>
      </c>
      <c r="AO12" s="26">
        <v>0.38156059174675999</v>
      </c>
      <c r="AP12" s="26"/>
      <c r="AQ12" s="26">
        <v>0.30433708301525803</v>
      </c>
      <c r="AR12" s="26">
        <v>0.31754050386736599</v>
      </c>
      <c r="AS12" s="26">
        <v>0.32788827547642602</v>
      </c>
    </row>
    <row r="13" spans="2:45" x14ac:dyDescent="0.25">
      <c r="B13" s="16" t="s">
        <v>84</v>
      </c>
      <c r="C13" s="26">
        <v>0.256643878647137</v>
      </c>
      <c r="D13" s="26">
        <v>0.26953965978501199</v>
      </c>
      <c r="E13" s="26">
        <v>0.24708530137253801</v>
      </c>
      <c r="F13" s="26"/>
      <c r="G13" s="26">
        <v>9.9284579725588601E-2</v>
      </c>
      <c r="H13" s="26">
        <v>0.17576807571221001</v>
      </c>
      <c r="I13" s="26">
        <v>0.24170323741646099</v>
      </c>
      <c r="J13" s="26">
        <v>0.27415350569629898</v>
      </c>
      <c r="K13" s="26">
        <v>0.33006026381090797</v>
      </c>
      <c r="L13" s="26">
        <v>0.37666597002880198</v>
      </c>
      <c r="M13" s="26"/>
      <c r="N13" s="26">
        <v>0.24571655843510901</v>
      </c>
      <c r="O13" s="26">
        <v>0.29929018408417402</v>
      </c>
      <c r="P13" s="26">
        <v>0.28940339898072498</v>
      </c>
      <c r="Q13" s="26">
        <v>0.19959932918425899</v>
      </c>
      <c r="R13" s="26"/>
      <c r="S13" s="26">
        <v>0.23354459620603699</v>
      </c>
      <c r="T13" s="26">
        <v>0.200985787552701</v>
      </c>
      <c r="U13" s="26">
        <v>0.33067060242683499</v>
      </c>
      <c r="V13" s="26">
        <v>0.17975464099241001</v>
      </c>
      <c r="W13" s="26">
        <v>0.22625487316170001</v>
      </c>
      <c r="X13" s="26">
        <v>0.238573565546114</v>
      </c>
      <c r="Y13" s="26">
        <v>0.30990799518273998</v>
      </c>
      <c r="Z13" s="26">
        <v>0.32575640869153699</v>
      </c>
      <c r="AA13" s="26">
        <v>0.273194838520675</v>
      </c>
      <c r="AB13" s="26">
        <v>0.320872796248103</v>
      </c>
      <c r="AC13" s="26">
        <v>0.28743419894810202</v>
      </c>
      <c r="AD13" s="26">
        <v>0.243611716929025</v>
      </c>
      <c r="AE13" s="26"/>
      <c r="AF13" s="26">
        <v>0.247186560581971</v>
      </c>
      <c r="AG13" s="26">
        <v>0.280921246283029</v>
      </c>
      <c r="AH13" s="26">
        <v>0.175338168831466</v>
      </c>
      <c r="AI13" s="26">
        <v>0.25472515386408501</v>
      </c>
      <c r="AJ13" s="26">
        <v>0.29944543542701402</v>
      </c>
      <c r="AK13" s="26">
        <v>0.29951235492306999</v>
      </c>
      <c r="AL13" s="26"/>
      <c r="AM13" s="26">
        <v>0.28475871410018799</v>
      </c>
      <c r="AN13" s="26">
        <v>0.27749298454051102</v>
      </c>
      <c r="AO13" s="26">
        <v>0.13628342950264</v>
      </c>
      <c r="AP13" s="26"/>
      <c r="AQ13" s="26">
        <v>0.32425511965641801</v>
      </c>
      <c r="AR13" s="26">
        <v>0.22899131503932399</v>
      </c>
      <c r="AS13" s="26">
        <v>0.28994194636359599</v>
      </c>
    </row>
    <row r="14" spans="2:45" x14ac:dyDescent="0.25">
      <c r="B14" s="16" t="s">
        <v>85</v>
      </c>
      <c r="C14" s="27">
        <v>9.73416539504777E-3</v>
      </c>
      <c r="D14" s="27">
        <v>5.8439819755889601E-3</v>
      </c>
      <c r="E14" s="27">
        <v>1.36478945658735E-2</v>
      </c>
      <c r="F14" s="27"/>
      <c r="G14" s="27">
        <v>1.3086059689156699E-2</v>
      </c>
      <c r="H14" s="27">
        <v>1.84947471369627E-2</v>
      </c>
      <c r="I14" s="27">
        <v>1.6694055688736199E-2</v>
      </c>
      <c r="J14" s="27">
        <v>5.6143970604173796E-3</v>
      </c>
      <c r="K14" s="27">
        <v>0</v>
      </c>
      <c r="L14" s="27">
        <v>4.5253267035832096E-3</v>
      </c>
      <c r="M14" s="27"/>
      <c r="N14" s="27">
        <v>6.6052951070635496E-3</v>
      </c>
      <c r="O14" s="27">
        <v>1.45194560929249E-2</v>
      </c>
      <c r="P14" s="27">
        <v>1.4765172552478299E-2</v>
      </c>
      <c r="Q14" s="27">
        <v>3.8884860454588199E-3</v>
      </c>
      <c r="R14" s="27"/>
      <c r="S14" s="27">
        <v>1.37432203395223E-2</v>
      </c>
      <c r="T14" s="27">
        <v>7.07096314639666E-3</v>
      </c>
      <c r="U14" s="27">
        <v>0</v>
      </c>
      <c r="V14" s="27">
        <v>0</v>
      </c>
      <c r="W14" s="27">
        <v>1.34349244291916E-2</v>
      </c>
      <c r="X14" s="27">
        <v>0</v>
      </c>
      <c r="Y14" s="27">
        <v>1.1553493087220999E-2</v>
      </c>
      <c r="Z14" s="27">
        <v>0</v>
      </c>
      <c r="AA14" s="27">
        <v>1.81790453847261E-2</v>
      </c>
      <c r="AB14" s="27">
        <v>1.01116139589314E-2</v>
      </c>
      <c r="AC14" s="27">
        <v>4.2236419198962503E-2</v>
      </c>
      <c r="AD14" s="27">
        <v>0</v>
      </c>
      <c r="AE14" s="27"/>
      <c r="AF14" s="27">
        <v>1.8299428567322099E-2</v>
      </c>
      <c r="AG14" s="27">
        <v>7.4435512108805999E-3</v>
      </c>
      <c r="AH14" s="27">
        <v>1.9453096885926901E-2</v>
      </c>
      <c r="AI14" s="27">
        <v>5.1734759611450302E-3</v>
      </c>
      <c r="AJ14" s="27">
        <v>0</v>
      </c>
      <c r="AK14" s="27">
        <v>0</v>
      </c>
      <c r="AL14" s="27"/>
      <c r="AM14" s="27">
        <v>2.3212287132045499E-3</v>
      </c>
      <c r="AN14" s="27">
        <v>7.2045404865575804E-3</v>
      </c>
      <c r="AO14" s="27">
        <v>9.4732791183865309E-3</v>
      </c>
      <c r="AP14" s="27"/>
      <c r="AQ14" s="27">
        <v>0</v>
      </c>
      <c r="AR14" s="27">
        <v>1.22258438611019E-2</v>
      </c>
      <c r="AS14" s="27">
        <v>0</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88</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2" t="s">
        <v>8</v>
      </c>
      <c r="C7" s="32">
        <v>1005</v>
      </c>
      <c r="D7" s="32">
        <v>484</v>
      </c>
      <c r="E7" s="32">
        <v>515</v>
      </c>
      <c r="F7" s="32"/>
      <c r="G7" s="32">
        <v>152</v>
      </c>
      <c r="H7" s="32">
        <v>174</v>
      </c>
      <c r="I7" s="32">
        <v>153</v>
      </c>
      <c r="J7" s="32">
        <v>172</v>
      </c>
      <c r="K7" s="32">
        <v>142</v>
      </c>
      <c r="L7" s="32">
        <v>212</v>
      </c>
      <c r="M7" s="32"/>
      <c r="N7" s="32">
        <v>279</v>
      </c>
      <c r="O7" s="32">
        <v>270</v>
      </c>
      <c r="P7" s="32">
        <v>207</v>
      </c>
      <c r="Q7" s="32">
        <v>245</v>
      </c>
      <c r="R7" s="32"/>
      <c r="S7" s="32">
        <v>146</v>
      </c>
      <c r="T7" s="32">
        <v>136</v>
      </c>
      <c r="U7" s="32">
        <v>83</v>
      </c>
      <c r="V7" s="32">
        <v>95</v>
      </c>
      <c r="W7" s="32">
        <v>70</v>
      </c>
      <c r="X7" s="32">
        <v>76</v>
      </c>
      <c r="Y7" s="32">
        <v>81</v>
      </c>
      <c r="Z7" s="32">
        <v>40</v>
      </c>
      <c r="AA7" s="32">
        <v>112</v>
      </c>
      <c r="AB7" s="32">
        <v>93</v>
      </c>
      <c r="AC7" s="32">
        <v>45</v>
      </c>
      <c r="AD7" s="32">
        <v>28</v>
      </c>
      <c r="AE7" s="32"/>
      <c r="AF7" s="32">
        <v>204</v>
      </c>
      <c r="AG7" s="32">
        <v>290</v>
      </c>
      <c r="AH7" s="32">
        <v>150</v>
      </c>
      <c r="AI7" s="32">
        <v>190</v>
      </c>
      <c r="AJ7" s="32">
        <v>109</v>
      </c>
      <c r="AK7" s="32">
        <v>62</v>
      </c>
      <c r="AL7" s="32"/>
      <c r="AM7" s="32">
        <v>415</v>
      </c>
      <c r="AN7" s="32">
        <v>426</v>
      </c>
      <c r="AO7" s="32">
        <v>111</v>
      </c>
      <c r="AP7" s="32"/>
      <c r="AQ7" s="32">
        <v>312</v>
      </c>
      <c r="AR7" s="32">
        <v>332</v>
      </c>
      <c r="AS7" s="32">
        <v>36</v>
      </c>
    </row>
    <row r="8" spans="2:45" ht="30" customHeight="1" x14ac:dyDescent="0.25">
      <c r="B8" s="33" t="s">
        <v>9</v>
      </c>
      <c r="C8" s="33">
        <v>1005</v>
      </c>
      <c r="D8" s="33">
        <v>494</v>
      </c>
      <c r="E8" s="33">
        <v>505</v>
      </c>
      <c r="F8" s="33"/>
      <c r="G8" s="33">
        <v>140</v>
      </c>
      <c r="H8" s="33">
        <v>173</v>
      </c>
      <c r="I8" s="33">
        <v>170</v>
      </c>
      <c r="J8" s="33">
        <v>170</v>
      </c>
      <c r="K8" s="33">
        <v>141</v>
      </c>
      <c r="L8" s="33">
        <v>211</v>
      </c>
      <c r="M8" s="33"/>
      <c r="N8" s="33">
        <v>270</v>
      </c>
      <c r="O8" s="33">
        <v>260</v>
      </c>
      <c r="P8" s="33">
        <v>220</v>
      </c>
      <c r="Q8" s="33">
        <v>251</v>
      </c>
      <c r="R8" s="33"/>
      <c r="S8" s="33">
        <v>141</v>
      </c>
      <c r="T8" s="33">
        <v>135</v>
      </c>
      <c r="U8" s="33">
        <v>80</v>
      </c>
      <c r="V8" s="33">
        <v>90</v>
      </c>
      <c r="W8" s="33">
        <v>71</v>
      </c>
      <c r="X8" s="33">
        <v>90</v>
      </c>
      <c r="Y8" s="33">
        <v>80</v>
      </c>
      <c r="Z8" s="33">
        <v>41</v>
      </c>
      <c r="AA8" s="33">
        <v>110</v>
      </c>
      <c r="AB8" s="33">
        <v>85</v>
      </c>
      <c r="AC8" s="33">
        <v>51</v>
      </c>
      <c r="AD8" s="33">
        <v>31</v>
      </c>
      <c r="AE8" s="33"/>
      <c r="AF8" s="33">
        <v>205</v>
      </c>
      <c r="AG8" s="33">
        <v>289</v>
      </c>
      <c r="AH8" s="33">
        <v>149</v>
      </c>
      <c r="AI8" s="33">
        <v>189</v>
      </c>
      <c r="AJ8" s="33">
        <v>110</v>
      </c>
      <c r="AK8" s="33">
        <v>63</v>
      </c>
      <c r="AL8" s="33"/>
      <c r="AM8" s="33">
        <v>420</v>
      </c>
      <c r="AN8" s="33">
        <v>424</v>
      </c>
      <c r="AO8" s="33">
        <v>111</v>
      </c>
      <c r="AP8" s="33"/>
      <c r="AQ8" s="33">
        <v>315</v>
      </c>
      <c r="AR8" s="33">
        <v>332</v>
      </c>
      <c r="AS8" s="33">
        <v>36</v>
      </c>
    </row>
    <row r="9" spans="2:45" x14ac:dyDescent="0.25">
      <c r="B9" s="16" t="s">
        <v>80</v>
      </c>
      <c r="C9" s="30">
        <v>0</v>
      </c>
      <c r="D9" s="30">
        <v>0</v>
      </c>
      <c r="E9" s="30">
        <v>0</v>
      </c>
      <c r="F9" s="30"/>
      <c r="G9" s="30">
        <v>0</v>
      </c>
      <c r="H9" s="30">
        <v>0</v>
      </c>
      <c r="I9" s="30">
        <v>0</v>
      </c>
      <c r="J9" s="30">
        <v>0</v>
      </c>
      <c r="K9" s="30">
        <v>0</v>
      </c>
      <c r="L9" s="30">
        <v>0</v>
      </c>
      <c r="M9" s="30"/>
      <c r="N9" s="30">
        <v>0</v>
      </c>
      <c r="O9" s="30">
        <v>0</v>
      </c>
      <c r="P9" s="30">
        <v>0</v>
      </c>
      <c r="Q9" s="30">
        <v>0</v>
      </c>
      <c r="R9" s="30"/>
      <c r="S9" s="30">
        <v>0</v>
      </c>
      <c r="T9" s="30">
        <v>0</v>
      </c>
      <c r="U9" s="30">
        <v>0</v>
      </c>
      <c r="V9" s="30">
        <v>0</v>
      </c>
      <c r="W9" s="30">
        <v>0</v>
      </c>
      <c r="X9" s="30">
        <v>0</v>
      </c>
      <c r="Y9" s="30">
        <v>0</v>
      </c>
      <c r="Z9" s="30">
        <v>0</v>
      </c>
      <c r="AA9" s="30">
        <v>0</v>
      </c>
      <c r="AB9" s="30">
        <v>0</v>
      </c>
      <c r="AC9" s="30">
        <v>0</v>
      </c>
      <c r="AD9" s="30">
        <v>0</v>
      </c>
      <c r="AE9" s="30"/>
      <c r="AF9" s="30">
        <v>0</v>
      </c>
      <c r="AG9" s="30">
        <v>0</v>
      </c>
      <c r="AH9" s="30">
        <v>0</v>
      </c>
      <c r="AI9" s="30">
        <v>0</v>
      </c>
      <c r="AJ9" s="30">
        <v>0</v>
      </c>
      <c r="AK9" s="30">
        <v>0</v>
      </c>
      <c r="AL9" s="30"/>
      <c r="AM9" s="30">
        <v>0</v>
      </c>
      <c r="AN9" s="30">
        <v>0</v>
      </c>
      <c r="AO9" s="30">
        <v>0</v>
      </c>
      <c r="AP9" s="30"/>
      <c r="AQ9" s="30">
        <v>0</v>
      </c>
      <c r="AR9" s="30">
        <v>0</v>
      </c>
      <c r="AS9" s="30">
        <v>0</v>
      </c>
    </row>
    <row r="10" spans="2:45" x14ac:dyDescent="0.25">
      <c r="B10" s="16" t="s">
        <v>81</v>
      </c>
      <c r="C10" s="30">
        <v>0</v>
      </c>
      <c r="D10" s="30">
        <v>0</v>
      </c>
      <c r="E10" s="30">
        <v>0</v>
      </c>
      <c r="F10" s="30"/>
      <c r="G10" s="30">
        <v>0</v>
      </c>
      <c r="H10" s="30">
        <v>0</v>
      </c>
      <c r="I10" s="30">
        <v>0</v>
      </c>
      <c r="J10" s="30">
        <v>0</v>
      </c>
      <c r="K10" s="30">
        <v>0</v>
      </c>
      <c r="L10" s="30">
        <v>0</v>
      </c>
      <c r="M10" s="30"/>
      <c r="N10" s="30">
        <v>0</v>
      </c>
      <c r="O10" s="30">
        <v>0</v>
      </c>
      <c r="P10" s="30">
        <v>0</v>
      </c>
      <c r="Q10" s="30">
        <v>0</v>
      </c>
      <c r="R10" s="30"/>
      <c r="S10" s="30">
        <v>0</v>
      </c>
      <c r="T10" s="30">
        <v>0</v>
      </c>
      <c r="U10" s="30">
        <v>0</v>
      </c>
      <c r="V10" s="30">
        <v>0</v>
      </c>
      <c r="W10" s="30">
        <v>0</v>
      </c>
      <c r="X10" s="30">
        <v>0</v>
      </c>
      <c r="Y10" s="30">
        <v>0</v>
      </c>
      <c r="Z10" s="30">
        <v>0</v>
      </c>
      <c r="AA10" s="30">
        <v>0</v>
      </c>
      <c r="AB10" s="30">
        <v>0</v>
      </c>
      <c r="AC10" s="30">
        <v>0</v>
      </c>
      <c r="AD10" s="30">
        <v>0</v>
      </c>
      <c r="AE10" s="30"/>
      <c r="AF10" s="30">
        <v>0</v>
      </c>
      <c r="AG10" s="30">
        <v>0</v>
      </c>
      <c r="AH10" s="30">
        <v>0</v>
      </c>
      <c r="AI10" s="30">
        <v>0</v>
      </c>
      <c r="AJ10" s="30">
        <v>0</v>
      </c>
      <c r="AK10" s="30">
        <v>0</v>
      </c>
      <c r="AL10" s="30"/>
      <c r="AM10" s="30">
        <v>0</v>
      </c>
      <c r="AN10" s="30">
        <v>0</v>
      </c>
      <c r="AO10" s="30">
        <v>0</v>
      </c>
      <c r="AP10" s="30"/>
      <c r="AQ10" s="30">
        <v>0</v>
      </c>
      <c r="AR10" s="30">
        <v>0</v>
      </c>
      <c r="AS10" s="30">
        <v>0</v>
      </c>
    </row>
    <row r="11" spans="2:45" x14ac:dyDescent="0.25">
      <c r="B11" s="16" t="s">
        <v>82</v>
      </c>
      <c r="C11" s="30">
        <v>0</v>
      </c>
      <c r="D11" s="30">
        <v>0</v>
      </c>
      <c r="E11" s="30">
        <v>0</v>
      </c>
      <c r="F11" s="30"/>
      <c r="G11" s="30">
        <v>0</v>
      </c>
      <c r="H11" s="30">
        <v>0</v>
      </c>
      <c r="I11" s="30">
        <v>0</v>
      </c>
      <c r="J11" s="30">
        <v>0</v>
      </c>
      <c r="K11" s="30">
        <v>0</v>
      </c>
      <c r="L11" s="30">
        <v>0</v>
      </c>
      <c r="M11" s="30"/>
      <c r="N11" s="30">
        <v>0</v>
      </c>
      <c r="O11" s="30">
        <v>0</v>
      </c>
      <c r="P11" s="30">
        <v>0</v>
      </c>
      <c r="Q11" s="30">
        <v>0</v>
      </c>
      <c r="R11" s="30"/>
      <c r="S11" s="30">
        <v>0</v>
      </c>
      <c r="T11" s="30">
        <v>0</v>
      </c>
      <c r="U11" s="30">
        <v>0</v>
      </c>
      <c r="V11" s="30">
        <v>0</v>
      </c>
      <c r="W11" s="30">
        <v>0</v>
      </c>
      <c r="X11" s="30">
        <v>0</v>
      </c>
      <c r="Y11" s="30">
        <v>0</v>
      </c>
      <c r="Z11" s="30">
        <v>0</v>
      </c>
      <c r="AA11" s="30">
        <v>0</v>
      </c>
      <c r="AB11" s="30">
        <v>0</v>
      </c>
      <c r="AC11" s="30">
        <v>0</v>
      </c>
      <c r="AD11" s="30">
        <v>0</v>
      </c>
      <c r="AE11" s="30"/>
      <c r="AF11" s="30">
        <v>0</v>
      </c>
      <c r="AG11" s="30">
        <v>0</v>
      </c>
      <c r="AH11" s="30">
        <v>0</v>
      </c>
      <c r="AI11" s="30">
        <v>0</v>
      </c>
      <c r="AJ11" s="30">
        <v>0</v>
      </c>
      <c r="AK11" s="30">
        <v>0</v>
      </c>
      <c r="AL11" s="30"/>
      <c r="AM11" s="30">
        <v>0</v>
      </c>
      <c r="AN11" s="30">
        <v>0</v>
      </c>
      <c r="AO11" s="30">
        <v>0</v>
      </c>
      <c r="AP11" s="30"/>
      <c r="AQ11" s="30">
        <v>0</v>
      </c>
      <c r="AR11" s="30">
        <v>0</v>
      </c>
      <c r="AS11" s="30">
        <v>0</v>
      </c>
    </row>
    <row r="12" spans="2:45" x14ac:dyDescent="0.25">
      <c r="B12" s="16" t="s">
        <v>83</v>
      </c>
      <c r="C12" s="30">
        <v>0</v>
      </c>
      <c r="D12" s="30">
        <v>0</v>
      </c>
      <c r="E12" s="30">
        <v>0</v>
      </c>
      <c r="F12" s="30"/>
      <c r="G12" s="30">
        <v>0</v>
      </c>
      <c r="H12" s="30">
        <v>0</v>
      </c>
      <c r="I12" s="30">
        <v>0</v>
      </c>
      <c r="J12" s="30">
        <v>0</v>
      </c>
      <c r="K12" s="30">
        <v>0</v>
      </c>
      <c r="L12" s="30">
        <v>0</v>
      </c>
      <c r="M12" s="30"/>
      <c r="N12" s="30">
        <v>0</v>
      </c>
      <c r="O12" s="30">
        <v>0</v>
      </c>
      <c r="P12" s="30">
        <v>0</v>
      </c>
      <c r="Q12" s="30">
        <v>0</v>
      </c>
      <c r="R12" s="30"/>
      <c r="S12" s="30">
        <v>0</v>
      </c>
      <c r="T12" s="30">
        <v>0</v>
      </c>
      <c r="U12" s="30">
        <v>0</v>
      </c>
      <c r="V12" s="30">
        <v>0</v>
      </c>
      <c r="W12" s="30">
        <v>0</v>
      </c>
      <c r="X12" s="30">
        <v>0</v>
      </c>
      <c r="Y12" s="30">
        <v>0</v>
      </c>
      <c r="Z12" s="30">
        <v>0</v>
      </c>
      <c r="AA12" s="30">
        <v>0</v>
      </c>
      <c r="AB12" s="30">
        <v>0</v>
      </c>
      <c r="AC12" s="30">
        <v>0</v>
      </c>
      <c r="AD12" s="30">
        <v>0</v>
      </c>
      <c r="AE12" s="30"/>
      <c r="AF12" s="30">
        <v>0</v>
      </c>
      <c r="AG12" s="30">
        <v>0</v>
      </c>
      <c r="AH12" s="30">
        <v>0</v>
      </c>
      <c r="AI12" s="30">
        <v>0</v>
      </c>
      <c r="AJ12" s="30">
        <v>0</v>
      </c>
      <c r="AK12" s="30">
        <v>0</v>
      </c>
      <c r="AL12" s="30"/>
      <c r="AM12" s="30">
        <v>0</v>
      </c>
      <c r="AN12" s="30">
        <v>0</v>
      </c>
      <c r="AO12" s="30">
        <v>0</v>
      </c>
      <c r="AP12" s="30"/>
      <c r="AQ12" s="30">
        <v>0</v>
      </c>
      <c r="AR12" s="30">
        <v>0</v>
      </c>
      <c r="AS12" s="30">
        <v>0</v>
      </c>
    </row>
    <row r="13" spans="2:45" x14ac:dyDescent="0.25">
      <c r="B13" s="16" t="s">
        <v>84</v>
      </c>
      <c r="C13" s="30">
        <v>0</v>
      </c>
      <c r="D13" s="30">
        <v>0</v>
      </c>
      <c r="E13" s="30">
        <v>0</v>
      </c>
      <c r="F13" s="30"/>
      <c r="G13" s="30">
        <v>0</v>
      </c>
      <c r="H13" s="30">
        <v>0</v>
      </c>
      <c r="I13" s="30">
        <v>0</v>
      </c>
      <c r="J13" s="30">
        <v>0</v>
      </c>
      <c r="K13" s="30">
        <v>0</v>
      </c>
      <c r="L13" s="30">
        <v>0</v>
      </c>
      <c r="M13" s="30"/>
      <c r="N13" s="30">
        <v>0</v>
      </c>
      <c r="O13" s="30">
        <v>0</v>
      </c>
      <c r="P13" s="30">
        <v>0</v>
      </c>
      <c r="Q13" s="30">
        <v>0</v>
      </c>
      <c r="R13" s="30"/>
      <c r="S13" s="30">
        <v>0</v>
      </c>
      <c r="T13" s="30">
        <v>0</v>
      </c>
      <c r="U13" s="30">
        <v>0</v>
      </c>
      <c r="V13" s="30">
        <v>0</v>
      </c>
      <c r="W13" s="30">
        <v>0</v>
      </c>
      <c r="X13" s="30">
        <v>0</v>
      </c>
      <c r="Y13" s="30">
        <v>0</v>
      </c>
      <c r="Z13" s="30">
        <v>0</v>
      </c>
      <c r="AA13" s="30">
        <v>0</v>
      </c>
      <c r="AB13" s="30">
        <v>0</v>
      </c>
      <c r="AC13" s="30">
        <v>0</v>
      </c>
      <c r="AD13" s="30">
        <v>0</v>
      </c>
      <c r="AE13" s="30"/>
      <c r="AF13" s="30">
        <v>0</v>
      </c>
      <c r="AG13" s="30">
        <v>0</v>
      </c>
      <c r="AH13" s="30">
        <v>0</v>
      </c>
      <c r="AI13" s="30">
        <v>0</v>
      </c>
      <c r="AJ13" s="30">
        <v>0</v>
      </c>
      <c r="AK13" s="30">
        <v>0</v>
      </c>
      <c r="AL13" s="30"/>
      <c r="AM13" s="30">
        <v>0</v>
      </c>
      <c r="AN13" s="30">
        <v>0</v>
      </c>
      <c r="AO13" s="30">
        <v>0</v>
      </c>
      <c r="AP13" s="30"/>
      <c r="AQ13" s="30">
        <v>0</v>
      </c>
      <c r="AR13" s="30">
        <v>0</v>
      </c>
      <c r="AS13" s="30">
        <v>0</v>
      </c>
    </row>
    <row r="14" spans="2:45" x14ac:dyDescent="0.25">
      <c r="B14" s="16" t="s">
        <v>85</v>
      </c>
      <c r="C14" s="31">
        <v>1</v>
      </c>
      <c r="D14" s="31">
        <v>1</v>
      </c>
      <c r="E14" s="31">
        <v>1</v>
      </c>
      <c r="F14" s="31"/>
      <c r="G14" s="31">
        <v>1</v>
      </c>
      <c r="H14" s="31">
        <v>1</v>
      </c>
      <c r="I14" s="31">
        <v>1</v>
      </c>
      <c r="J14" s="31">
        <v>1</v>
      </c>
      <c r="K14" s="31">
        <v>1</v>
      </c>
      <c r="L14" s="31">
        <v>1</v>
      </c>
      <c r="M14" s="31"/>
      <c r="N14" s="31">
        <v>1</v>
      </c>
      <c r="O14" s="31">
        <v>1</v>
      </c>
      <c r="P14" s="31">
        <v>1</v>
      </c>
      <c r="Q14" s="31">
        <v>1</v>
      </c>
      <c r="R14" s="31"/>
      <c r="S14" s="31">
        <v>1</v>
      </c>
      <c r="T14" s="31">
        <v>1</v>
      </c>
      <c r="U14" s="31">
        <v>1</v>
      </c>
      <c r="V14" s="31">
        <v>1</v>
      </c>
      <c r="W14" s="31">
        <v>1</v>
      </c>
      <c r="X14" s="31">
        <v>1</v>
      </c>
      <c r="Y14" s="31">
        <v>1</v>
      </c>
      <c r="Z14" s="31">
        <v>1</v>
      </c>
      <c r="AA14" s="31">
        <v>1</v>
      </c>
      <c r="AB14" s="31">
        <v>1</v>
      </c>
      <c r="AC14" s="31">
        <v>1</v>
      </c>
      <c r="AD14" s="31">
        <v>1</v>
      </c>
      <c r="AE14" s="31"/>
      <c r="AF14" s="31">
        <v>1</v>
      </c>
      <c r="AG14" s="31">
        <v>1</v>
      </c>
      <c r="AH14" s="31">
        <v>1</v>
      </c>
      <c r="AI14" s="31">
        <v>1</v>
      </c>
      <c r="AJ14" s="31">
        <v>1</v>
      </c>
      <c r="AK14" s="31">
        <v>1</v>
      </c>
      <c r="AL14" s="31"/>
      <c r="AM14" s="31">
        <v>1</v>
      </c>
      <c r="AN14" s="31">
        <v>1</v>
      </c>
      <c r="AO14" s="31">
        <v>1</v>
      </c>
      <c r="AP14" s="31"/>
      <c r="AQ14" s="31">
        <v>1</v>
      </c>
      <c r="AR14" s="31">
        <v>1</v>
      </c>
      <c r="AS14" s="31">
        <v>1</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89</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6" t="s">
        <v>8</v>
      </c>
      <c r="C7" s="36">
        <v>1005</v>
      </c>
      <c r="D7" s="36">
        <v>484</v>
      </c>
      <c r="E7" s="36">
        <v>515</v>
      </c>
      <c r="F7" s="36"/>
      <c r="G7" s="36">
        <v>152</v>
      </c>
      <c r="H7" s="36">
        <v>174</v>
      </c>
      <c r="I7" s="36">
        <v>153</v>
      </c>
      <c r="J7" s="36">
        <v>172</v>
      </c>
      <c r="K7" s="36">
        <v>142</v>
      </c>
      <c r="L7" s="36">
        <v>212</v>
      </c>
      <c r="M7" s="36"/>
      <c r="N7" s="36">
        <v>279</v>
      </c>
      <c r="O7" s="36">
        <v>270</v>
      </c>
      <c r="P7" s="36">
        <v>207</v>
      </c>
      <c r="Q7" s="36">
        <v>245</v>
      </c>
      <c r="R7" s="36"/>
      <c r="S7" s="36">
        <v>146</v>
      </c>
      <c r="T7" s="36">
        <v>136</v>
      </c>
      <c r="U7" s="36">
        <v>83</v>
      </c>
      <c r="V7" s="36">
        <v>95</v>
      </c>
      <c r="W7" s="36">
        <v>70</v>
      </c>
      <c r="X7" s="36">
        <v>76</v>
      </c>
      <c r="Y7" s="36">
        <v>81</v>
      </c>
      <c r="Z7" s="36">
        <v>40</v>
      </c>
      <c r="AA7" s="36">
        <v>112</v>
      </c>
      <c r="AB7" s="36">
        <v>93</v>
      </c>
      <c r="AC7" s="36">
        <v>45</v>
      </c>
      <c r="AD7" s="36">
        <v>28</v>
      </c>
      <c r="AE7" s="36"/>
      <c r="AF7" s="36">
        <v>204</v>
      </c>
      <c r="AG7" s="36">
        <v>290</v>
      </c>
      <c r="AH7" s="36">
        <v>150</v>
      </c>
      <c r="AI7" s="36">
        <v>190</v>
      </c>
      <c r="AJ7" s="36">
        <v>109</v>
      </c>
      <c r="AK7" s="36">
        <v>62</v>
      </c>
      <c r="AL7" s="36"/>
      <c r="AM7" s="36">
        <v>415</v>
      </c>
      <c r="AN7" s="36">
        <v>426</v>
      </c>
      <c r="AO7" s="36">
        <v>111</v>
      </c>
      <c r="AP7" s="36"/>
      <c r="AQ7" s="36">
        <v>312</v>
      </c>
      <c r="AR7" s="36">
        <v>332</v>
      </c>
      <c r="AS7" s="36">
        <v>36</v>
      </c>
    </row>
    <row r="8" spans="2:45" ht="30" customHeight="1" x14ac:dyDescent="0.25">
      <c r="B8" s="37" t="s">
        <v>9</v>
      </c>
      <c r="C8" s="37">
        <v>1005</v>
      </c>
      <c r="D8" s="37">
        <v>494</v>
      </c>
      <c r="E8" s="37">
        <v>505</v>
      </c>
      <c r="F8" s="37"/>
      <c r="G8" s="37">
        <v>140</v>
      </c>
      <c r="H8" s="37">
        <v>173</v>
      </c>
      <c r="I8" s="37">
        <v>170</v>
      </c>
      <c r="J8" s="37">
        <v>170</v>
      </c>
      <c r="K8" s="37">
        <v>141</v>
      </c>
      <c r="L8" s="37">
        <v>211</v>
      </c>
      <c r="M8" s="37"/>
      <c r="N8" s="37">
        <v>270</v>
      </c>
      <c r="O8" s="37">
        <v>260</v>
      </c>
      <c r="P8" s="37">
        <v>220</v>
      </c>
      <c r="Q8" s="37">
        <v>251</v>
      </c>
      <c r="R8" s="37"/>
      <c r="S8" s="37">
        <v>141</v>
      </c>
      <c r="T8" s="37">
        <v>135</v>
      </c>
      <c r="U8" s="37">
        <v>80</v>
      </c>
      <c r="V8" s="37">
        <v>90</v>
      </c>
      <c r="W8" s="37">
        <v>71</v>
      </c>
      <c r="X8" s="37">
        <v>90</v>
      </c>
      <c r="Y8" s="37">
        <v>80</v>
      </c>
      <c r="Z8" s="37">
        <v>41</v>
      </c>
      <c r="AA8" s="37">
        <v>110</v>
      </c>
      <c r="AB8" s="37">
        <v>85</v>
      </c>
      <c r="AC8" s="37">
        <v>51</v>
      </c>
      <c r="AD8" s="37">
        <v>31</v>
      </c>
      <c r="AE8" s="37"/>
      <c r="AF8" s="37">
        <v>205</v>
      </c>
      <c r="AG8" s="37">
        <v>289</v>
      </c>
      <c r="AH8" s="37">
        <v>149</v>
      </c>
      <c r="AI8" s="37">
        <v>189</v>
      </c>
      <c r="AJ8" s="37">
        <v>110</v>
      </c>
      <c r="AK8" s="37">
        <v>63</v>
      </c>
      <c r="AL8" s="37"/>
      <c r="AM8" s="37">
        <v>420</v>
      </c>
      <c r="AN8" s="37">
        <v>424</v>
      </c>
      <c r="AO8" s="37">
        <v>111</v>
      </c>
      <c r="AP8" s="37"/>
      <c r="AQ8" s="37">
        <v>315</v>
      </c>
      <c r="AR8" s="37">
        <v>332</v>
      </c>
      <c r="AS8" s="37">
        <v>36</v>
      </c>
    </row>
    <row r="9" spans="2:45" x14ac:dyDescent="0.25">
      <c r="B9" s="16" t="s">
        <v>80</v>
      </c>
      <c r="C9" s="34">
        <v>2.1608604189244401E-2</v>
      </c>
      <c r="D9" s="34">
        <v>2.5321448049177402E-2</v>
      </c>
      <c r="E9" s="34">
        <v>1.82385480756291E-2</v>
      </c>
      <c r="F9" s="34"/>
      <c r="G9" s="34">
        <v>4.0885008372078403E-2</v>
      </c>
      <c r="H9" s="34">
        <v>3.4060322904536998E-2</v>
      </c>
      <c r="I9" s="34">
        <v>3.0764303086968099E-2</v>
      </c>
      <c r="J9" s="34">
        <v>1.68430678069981E-2</v>
      </c>
      <c r="K9" s="34">
        <v>0</v>
      </c>
      <c r="L9" s="34">
        <v>9.4503798924633897E-3</v>
      </c>
      <c r="M9" s="34"/>
      <c r="N9" s="34">
        <v>2.71444018654407E-2</v>
      </c>
      <c r="O9" s="34">
        <v>1.88885134235093E-2</v>
      </c>
      <c r="P9" s="34">
        <v>2.36465858142893E-2</v>
      </c>
      <c r="Q9" s="34">
        <v>1.7029467479145501E-2</v>
      </c>
      <c r="R9" s="34"/>
      <c r="S9" s="34">
        <v>4.1170551717869201E-2</v>
      </c>
      <c r="T9" s="34">
        <v>3.0344440188979801E-2</v>
      </c>
      <c r="U9" s="34">
        <v>2.1985931597316499E-2</v>
      </c>
      <c r="V9" s="34">
        <v>0</v>
      </c>
      <c r="W9" s="34">
        <v>2.9060891201670901E-2</v>
      </c>
      <c r="X9" s="34">
        <v>1.22831231770464E-2</v>
      </c>
      <c r="Y9" s="34">
        <v>2.3866808465124401E-2</v>
      </c>
      <c r="Z9" s="34">
        <v>2.71470529095558E-2</v>
      </c>
      <c r="AA9" s="34">
        <v>1.64624216085207E-2</v>
      </c>
      <c r="AB9" s="34">
        <v>2.42101295680212E-2</v>
      </c>
      <c r="AC9" s="34">
        <v>0</v>
      </c>
      <c r="AD9" s="34">
        <v>0</v>
      </c>
      <c r="AE9" s="34"/>
      <c r="AF9" s="34">
        <v>3.8682052600937697E-2</v>
      </c>
      <c r="AG9" s="34">
        <v>2.0148880336290802E-2</v>
      </c>
      <c r="AH9" s="34">
        <v>1.7847201763297599E-2</v>
      </c>
      <c r="AI9" s="34">
        <v>1.6293177529571101E-2</v>
      </c>
      <c r="AJ9" s="34">
        <v>0</v>
      </c>
      <c r="AK9" s="34">
        <v>3.51538391394116E-2</v>
      </c>
      <c r="AL9" s="34"/>
      <c r="AM9" s="34">
        <v>2.35104229159591E-2</v>
      </c>
      <c r="AN9" s="34">
        <v>2.3456414756538601E-2</v>
      </c>
      <c r="AO9" s="34">
        <v>9.3683614622158008E-3</v>
      </c>
      <c r="AP9" s="34"/>
      <c r="AQ9" s="34">
        <v>2.6338021373196199E-2</v>
      </c>
      <c r="AR9" s="34">
        <v>3.4825255695342103E-2</v>
      </c>
      <c r="AS9" s="34">
        <v>0</v>
      </c>
    </row>
    <row r="10" spans="2:45" x14ac:dyDescent="0.25">
      <c r="B10" s="16" t="s">
        <v>81</v>
      </c>
      <c r="C10" s="34">
        <v>6.9018786134292798E-2</v>
      </c>
      <c r="D10" s="34">
        <v>6.1483185630282197E-2</v>
      </c>
      <c r="E10" s="34">
        <v>7.7192977030801996E-2</v>
      </c>
      <c r="F10" s="34"/>
      <c r="G10" s="34">
        <v>0.121098886901428</v>
      </c>
      <c r="H10" s="34">
        <v>0.12821151860598101</v>
      </c>
      <c r="I10" s="34">
        <v>9.9417827005747597E-2</v>
      </c>
      <c r="J10" s="34">
        <v>3.6380483200888297E-2</v>
      </c>
      <c r="K10" s="34">
        <v>2.8257316190151E-2</v>
      </c>
      <c r="L10" s="34">
        <v>1.47945863461996E-2</v>
      </c>
      <c r="M10" s="34"/>
      <c r="N10" s="34">
        <v>5.4869645704702097E-2</v>
      </c>
      <c r="O10" s="34">
        <v>6.77073385206029E-2</v>
      </c>
      <c r="P10" s="34">
        <v>7.79508726428743E-2</v>
      </c>
      <c r="Q10" s="34">
        <v>7.8868429194842896E-2</v>
      </c>
      <c r="R10" s="34"/>
      <c r="S10" s="34">
        <v>0.11096770457353899</v>
      </c>
      <c r="T10" s="34">
        <v>6.6145993646013507E-2</v>
      </c>
      <c r="U10" s="34">
        <v>2.65484839426368E-2</v>
      </c>
      <c r="V10" s="34">
        <v>7.0126199619104101E-2</v>
      </c>
      <c r="W10" s="34">
        <v>3.9584890662477203E-2</v>
      </c>
      <c r="X10" s="34">
        <v>4.1105498201879802E-2</v>
      </c>
      <c r="Y10" s="34">
        <v>0.141366606260694</v>
      </c>
      <c r="Z10" s="34">
        <v>2.4523617004728201E-2</v>
      </c>
      <c r="AA10" s="34">
        <v>9.9943632212634706E-2</v>
      </c>
      <c r="AB10" s="34">
        <v>3.6820180574974798E-2</v>
      </c>
      <c r="AC10" s="34">
        <v>6.7019564108361296E-2</v>
      </c>
      <c r="AD10" s="34">
        <v>0</v>
      </c>
      <c r="AE10" s="34"/>
      <c r="AF10" s="34">
        <v>8.7490741230592903E-2</v>
      </c>
      <c r="AG10" s="34">
        <v>6.1432952695371398E-2</v>
      </c>
      <c r="AH10" s="34">
        <v>0.10057498088415399</v>
      </c>
      <c r="AI10" s="34">
        <v>7.8589582969199198E-2</v>
      </c>
      <c r="AJ10" s="34">
        <v>2.6980131831905702E-2</v>
      </c>
      <c r="AK10" s="34">
        <v>1.36833236891715E-2</v>
      </c>
      <c r="AL10" s="34"/>
      <c r="AM10" s="34">
        <v>7.3125321342711505E-2</v>
      </c>
      <c r="AN10" s="34">
        <v>5.9289380769661303E-2</v>
      </c>
      <c r="AO10" s="34">
        <v>6.3833720655944698E-2</v>
      </c>
      <c r="AP10" s="34"/>
      <c r="AQ10" s="34">
        <v>4.17659289789842E-2</v>
      </c>
      <c r="AR10" s="34">
        <v>9.8518702772176406E-2</v>
      </c>
      <c r="AS10" s="34">
        <v>6.0884082096432299E-2</v>
      </c>
    </row>
    <row r="11" spans="2:45" x14ac:dyDescent="0.25">
      <c r="B11" s="16" t="s">
        <v>82</v>
      </c>
      <c r="C11" s="34">
        <v>0.109438246243679</v>
      </c>
      <c r="D11" s="34">
        <v>0.106194950058818</v>
      </c>
      <c r="E11" s="34">
        <v>0.112115363530149</v>
      </c>
      <c r="F11" s="34"/>
      <c r="G11" s="34">
        <v>0.165557619957869</v>
      </c>
      <c r="H11" s="34">
        <v>0.16993634740657801</v>
      </c>
      <c r="I11" s="34">
        <v>0.10616517552846901</v>
      </c>
      <c r="J11" s="34">
        <v>0.10440134133618501</v>
      </c>
      <c r="K11" s="34">
        <v>7.4865926492710996E-2</v>
      </c>
      <c r="L11" s="34">
        <v>5.2224457638103197E-2</v>
      </c>
      <c r="M11" s="34"/>
      <c r="N11" s="34">
        <v>0.10235855011631401</v>
      </c>
      <c r="O11" s="34">
        <v>0.103559139497422</v>
      </c>
      <c r="P11" s="34">
        <v>8.3390942507152205E-2</v>
      </c>
      <c r="Q11" s="34">
        <v>0.14771810885493999</v>
      </c>
      <c r="R11" s="34"/>
      <c r="S11" s="34">
        <v>0.100506504695016</v>
      </c>
      <c r="T11" s="34">
        <v>0.12678666599890501</v>
      </c>
      <c r="U11" s="34">
        <v>8.6356422179353395E-2</v>
      </c>
      <c r="V11" s="34">
        <v>0.103559082937456</v>
      </c>
      <c r="W11" s="34">
        <v>0.18709783889720899</v>
      </c>
      <c r="X11" s="34">
        <v>0.13680611916906801</v>
      </c>
      <c r="Y11" s="34">
        <v>9.4096862990945496E-2</v>
      </c>
      <c r="Z11" s="34">
        <v>2.5134615287502101E-2</v>
      </c>
      <c r="AA11" s="34">
        <v>0.106322898581174</v>
      </c>
      <c r="AB11" s="34">
        <v>7.3037020341880601E-2</v>
      </c>
      <c r="AC11" s="34">
        <v>0.13741939784877999</v>
      </c>
      <c r="AD11" s="34">
        <v>0.10989492483487701</v>
      </c>
      <c r="AE11" s="34"/>
      <c r="AF11" s="34">
        <v>0.14115340921278499</v>
      </c>
      <c r="AG11" s="34">
        <v>0.10052487257862899</v>
      </c>
      <c r="AH11" s="34">
        <v>0.170993162077024</v>
      </c>
      <c r="AI11" s="34">
        <v>8.5721600484283705E-2</v>
      </c>
      <c r="AJ11" s="34">
        <v>8.3772431081313797E-2</v>
      </c>
      <c r="AK11" s="34">
        <v>1.7374946663648801E-2</v>
      </c>
      <c r="AL11" s="34"/>
      <c r="AM11" s="34">
        <v>8.96272942160041E-2</v>
      </c>
      <c r="AN11" s="34">
        <v>0.101328979809072</v>
      </c>
      <c r="AO11" s="34">
        <v>0.204710771673252</v>
      </c>
      <c r="AP11" s="34"/>
      <c r="AQ11" s="34">
        <v>7.9629699262471695E-2</v>
      </c>
      <c r="AR11" s="34">
        <v>9.6832677993313396E-2</v>
      </c>
      <c r="AS11" s="34">
        <v>0.16061174513308499</v>
      </c>
    </row>
    <row r="12" spans="2:45" x14ac:dyDescent="0.25">
      <c r="B12" s="16" t="s">
        <v>83</v>
      </c>
      <c r="C12" s="34">
        <v>0.25462148382974298</v>
      </c>
      <c r="D12" s="34">
        <v>0.25221908520286102</v>
      </c>
      <c r="E12" s="34">
        <v>0.25411676830114699</v>
      </c>
      <c r="F12" s="34"/>
      <c r="G12" s="34">
        <v>0.30529806811826399</v>
      </c>
      <c r="H12" s="34">
        <v>0.25253723121083599</v>
      </c>
      <c r="I12" s="34">
        <v>0.25354865402269999</v>
      </c>
      <c r="J12" s="34">
        <v>0.26770372229142703</v>
      </c>
      <c r="K12" s="34">
        <v>0.265392422930604</v>
      </c>
      <c r="L12" s="34">
        <v>0.20573079059785801</v>
      </c>
      <c r="M12" s="34"/>
      <c r="N12" s="34">
        <v>0.19348510878413899</v>
      </c>
      <c r="O12" s="34">
        <v>0.25684775727384701</v>
      </c>
      <c r="P12" s="34">
        <v>0.29717385688240899</v>
      </c>
      <c r="Q12" s="34">
        <v>0.28089115277425902</v>
      </c>
      <c r="R12" s="34"/>
      <c r="S12" s="34">
        <v>0.24071040860010101</v>
      </c>
      <c r="T12" s="34">
        <v>0.26070414718974599</v>
      </c>
      <c r="U12" s="34">
        <v>0.25461931289135198</v>
      </c>
      <c r="V12" s="34">
        <v>0.34313747506973802</v>
      </c>
      <c r="W12" s="34">
        <v>0.26180407304688302</v>
      </c>
      <c r="X12" s="34">
        <v>0.35510601139430997</v>
      </c>
      <c r="Y12" s="34">
        <v>0.155578390220317</v>
      </c>
      <c r="Z12" s="34">
        <v>0.25110492211517299</v>
      </c>
      <c r="AA12" s="34">
        <v>0.24481421609304299</v>
      </c>
      <c r="AB12" s="34">
        <v>0.23695208897134601</v>
      </c>
      <c r="AC12" s="34">
        <v>0.19163437177331699</v>
      </c>
      <c r="AD12" s="34">
        <v>0.17288387136320801</v>
      </c>
      <c r="AE12" s="34"/>
      <c r="AF12" s="34">
        <v>0.25261480953933102</v>
      </c>
      <c r="AG12" s="34">
        <v>0.262699896655197</v>
      </c>
      <c r="AH12" s="34">
        <v>0.236508062655782</v>
      </c>
      <c r="AI12" s="34">
        <v>0.29176505734303898</v>
      </c>
      <c r="AJ12" s="34">
        <v>0.176268737056439</v>
      </c>
      <c r="AK12" s="34">
        <v>0.29193235315077398</v>
      </c>
      <c r="AL12" s="34"/>
      <c r="AM12" s="34">
        <v>0.259200176376359</v>
      </c>
      <c r="AN12" s="34">
        <v>0.22818887861470999</v>
      </c>
      <c r="AO12" s="34">
        <v>0.301213359098008</v>
      </c>
      <c r="AP12" s="34"/>
      <c r="AQ12" s="34">
        <v>0.240151774458079</v>
      </c>
      <c r="AR12" s="34">
        <v>0.29815066658225597</v>
      </c>
      <c r="AS12" s="34">
        <v>0.202534588382771</v>
      </c>
    </row>
    <row r="13" spans="2:45" x14ac:dyDescent="0.25">
      <c r="B13" s="16" t="s">
        <v>84</v>
      </c>
      <c r="C13" s="34">
        <v>0.53269238740817004</v>
      </c>
      <c r="D13" s="34">
        <v>0.53877644494378196</v>
      </c>
      <c r="E13" s="34">
        <v>0.52887143362126698</v>
      </c>
      <c r="F13" s="34"/>
      <c r="G13" s="34">
        <v>0.34802066650790398</v>
      </c>
      <c r="H13" s="34">
        <v>0.39812566054987902</v>
      </c>
      <c r="I13" s="34">
        <v>0.49318089942638799</v>
      </c>
      <c r="J13" s="34">
        <v>0.56285593403551004</v>
      </c>
      <c r="K13" s="34">
        <v>0.62300045393181103</v>
      </c>
      <c r="L13" s="34">
        <v>0.71327445882179297</v>
      </c>
      <c r="M13" s="34"/>
      <c r="N13" s="34">
        <v>0.615536998422341</v>
      </c>
      <c r="O13" s="34">
        <v>0.54565847845808801</v>
      </c>
      <c r="P13" s="34">
        <v>0.49394977183528699</v>
      </c>
      <c r="Q13" s="34">
        <v>0.46060546889967202</v>
      </c>
      <c r="R13" s="34"/>
      <c r="S13" s="34">
        <v>0.47917192424475302</v>
      </c>
      <c r="T13" s="34">
        <v>0.50894778982996003</v>
      </c>
      <c r="U13" s="34">
        <v>0.61048984938934103</v>
      </c>
      <c r="V13" s="34">
        <v>0.47286878885454597</v>
      </c>
      <c r="W13" s="34">
        <v>0.45419091315203902</v>
      </c>
      <c r="X13" s="34">
        <v>0.45469924805769601</v>
      </c>
      <c r="Y13" s="34">
        <v>0.57353783897569799</v>
      </c>
      <c r="Z13" s="34">
        <v>0.67208979268304103</v>
      </c>
      <c r="AA13" s="34">
        <v>0.52314883934554801</v>
      </c>
      <c r="AB13" s="34">
        <v>0.60805170799516195</v>
      </c>
      <c r="AC13" s="34">
        <v>0.58050383107347503</v>
      </c>
      <c r="AD13" s="34">
        <v>0.71722120380191501</v>
      </c>
      <c r="AE13" s="34"/>
      <c r="AF13" s="34">
        <v>0.46609942601848497</v>
      </c>
      <c r="AG13" s="34">
        <v>0.54533721568177895</v>
      </c>
      <c r="AH13" s="34">
        <v>0.440385452085511</v>
      </c>
      <c r="AI13" s="34">
        <v>0.51732305125955302</v>
      </c>
      <c r="AJ13" s="34">
        <v>0.71297870003034103</v>
      </c>
      <c r="AK13" s="34">
        <v>0.64185553735699397</v>
      </c>
      <c r="AL13" s="34"/>
      <c r="AM13" s="34">
        <v>0.55453678514896598</v>
      </c>
      <c r="AN13" s="34">
        <v>0.57800634647703297</v>
      </c>
      <c r="AO13" s="34">
        <v>0.37759075059469699</v>
      </c>
      <c r="AP13" s="34"/>
      <c r="AQ13" s="34">
        <v>0.61211457592726903</v>
      </c>
      <c r="AR13" s="34">
        <v>0.46528450794308701</v>
      </c>
      <c r="AS13" s="34">
        <v>0.55075138933247403</v>
      </c>
    </row>
    <row r="14" spans="2:45" x14ac:dyDescent="0.25">
      <c r="B14" s="16" t="s">
        <v>85</v>
      </c>
      <c r="C14" s="35">
        <v>1.26204921948707E-2</v>
      </c>
      <c r="D14" s="35">
        <v>1.60048861150793E-2</v>
      </c>
      <c r="E14" s="35">
        <v>9.4649094410058296E-3</v>
      </c>
      <c r="F14" s="35"/>
      <c r="G14" s="35">
        <v>1.9139750142457501E-2</v>
      </c>
      <c r="H14" s="35">
        <v>1.7128919322189701E-2</v>
      </c>
      <c r="I14" s="35">
        <v>1.6923140929727E-2</v>
      </c>
      <c r="J14" s="35">
        <v>1.1815451328991E-2</v>
      </c>
      <c r="K14" s="35">
        <v>8.4838804547234404E-3</v>
      </c>
      <c r="L14" s="35">
        <v>4.5253267035832096E-3</v>
      </c>
      <c r="M14" s="35"/>
      <c r="N14" s="35">
        <v>6.6052951070635496E-3</v>
      </c>
      <c r="O14" s="35">
        <v>7.33877282653144E-3</v>
      </c>
      <c r="P14" s="35">
        <v>2.3887970317988502E-2</v>
      </c>
      <c r="Q14" s="35">
        <v>1.4887372797140501E-2</v>
      </c>
      <c r="R14" s="35"/>
      <c r="S14" s="35">
        <v>2.7472906168722701E-2</v>
      </c>
      <c r="T14" s="35">
        <v>7.07096314639666E-3</v>
      </c>
      <c r="U14" s="35">
        <v>0</v>
      </c>
      <c r="V14" s="35">
        <v>1.03084535191555E-2</v>
      </c>
      <c r="W14" s="35">
        <v>2.8261393039721701E-2</v>
      </c>
      <c r="X14" s="35">
        <v>0</v>
      </c>
      <c r="Y14" s="35">
        <v>1.1553493087220999E-2</v>
      </c>
      <c r="Z14" s="35">
        <v>0</v>
      </c>
      <c r="AA14" s="35">
        <v>9.3079921590792404E-3</v>
      </c>
      <c r="AB14" s="35">
        <v>2.09288725486158E-2</v>
      </c>
      <c r="AC14" s="35">
        <v>2.3422835196066999E-2</v>
      </c>
      <c r="AD14" s="35">
        <v>0</v>
      </c>
      <c r="AE14" s="35"/>
      <c r="AF14" s="35">
        <v>1.3959561397867699E-2</v>
      </c>
      <c r="AG14" s="35">
        <v>9.8561820527332603E-3</v>
      </c>
      <c r="AH14" s="35">
        <v>3.3691140534231501E-2</v>
      </c>
      <c r="AI14" s="35">
        <v>1.03075304143546E-2</v>
      </c>
      <c r="AJ14" s="35">
        <v>0</v>
      </c>
      <c r="AK14" s="35">
        <v>0</v>
      </c>
      <c r="AL14" s="35"/>
      <c r="AM14" s="35">
        <v>0</v>
      </c>
      <c r="AN14" s="35">
        <v>9.7299995729850704E-3</v>
      </c>
      <c r="AO14" s="35">
        <v>4.3283036515882001E-2</v>
      </c>
      <c r="AP14" s="35"/>
      <c r="AQ14" s="35">
        <v>0</v>
      </c>
      <c r="AR14" s="35">
        <v>6.3881890138253097E-3</v>
      </c>
      <c r="AS14" s="35">
        <v>2.5218195055238E-2</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S25"/>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102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40" t="s">
        <v>8</v>
      </c>
      <c r="C7" s="40">
        <v>1005</v>
      </c>
      <c r="D7" s="40">
        <v>484</v>
      </c>
      <c r="E7" s="40">
        <v>515</v>
      </c>
      <c r="F7" s="40"/>
      <c r="G7" s="40">
        <v>152</v>
      </c>
      <c r="H7" s="40">
        <v>174</v>
      </c>
      <c r="I7" s="40">
        <v>153</v>
      </c>
      <c r="J7" s="40">
        <v>172</v>
      </c>
      <c r="K7" s="40">
        <v>142</v>
      </c>
      <c r="L7" s="40">
        <v>212</v>
      </c>
      <c r="M7" s="40"/>
      <c r="N7" s="40">
        <v>279</v>
      </c>
      <c r="O7" s="40">
        <v>270</v>
      </c>
      <c r="P7" s="40">
        <v>207</v>
      </c>
      <c r="Q7" s="40">
        <v>245</v>
      </c>
      <c r="R7" s="40"/>
      <c r="S7" s="40">
        <v>146</v>
      </c>
      <c r="T7" s="40">
        <v>136</v>
      </c>
      <c r="U7" s="40">
        <v>83</v>
      </c>
      <c r="V7" s="40">
        <v>95</v>
      </c>
      <c r="W7" s="40">
        <v>70</v>
      </c>
      <c r="X7" s="40">
        <v>76</v>
      </c>
      <c r="Y7" s="40">
        <v>81</v>
      </c>
      <c r="Z7" s="40">
        <v>40</v>
      </c>
      <c r="AA7" s="40">
        <v>112</v>
      </c>
      <c r="AB7" s="40">
        <v>93</v>
      </c>
      <c r="AC7" s="40">
        <v>45</v>
      </c>
      <c r="AD7" s="40">
        <v>28</v>
      </c>
      <c r="AE7" s="40"/>
      <c r="AF7" s="40">
        <v>204</v>
      </c>
      <c r="AG7" s="40">
        <v>290</v>
      </c>
      <c r="AH7" s="40">
        <v>150</v>
      </c>
      <c r="AI7" s="40">
        <v>190</v>
      </c>
      <c r="AJ7" s="40">
        <v>109</v>
      </c>
      <c r="AK7" s="40">
        <v>62</v>
      </c>
      <c r="AL7" s="40"/>
      <c r="AM7" s="40">
        <v>415</v>
      </c>
      <c r="AN7" s="40">
        <v>426</v>
      </c>
      <c r="AO7" s="40">
        <v>111</v>
      </c>
      <c r="AP7" s="40"/>
      <c r="AQ7" s="40">
        <v>312</v>
      </c>
      <c r="AR7" s="40">
        <v>332</v>
      </c>
      <c r="AS7" s="40">
        <v>36</v>
      </c>
    </row>
    <row r="8" spans="2:45" ht="30" customHeight="1" x14ac:dyDescent="0.25">
      <c r="B8" s="41" t="s">
        <v>9</v>
      </c>
      <c r="C8" s="41">
        <v>1005</v>
      </c>
      <c r="D8" s="41">
        <v>494</v>
      </c>
      <c r="E8" s="41">
        <v>505</v>
      </c>
      <c r="F8" s="41"/>
      <c r="G8" s="41">
        <v>140</v>
      </c>
      <c r="H8" s="41">
        <v>173</v>
      </c>
      <c r="I8" s="41">
        <v>170</v>
      </c>
      <c r="J8" s="41">
        <v>170</v>
      </c>
      <c r="K8" s="41">
        <v>141</v>
      </c>
      <c r="L8" s="41">
        <v>211</v>
      </c>
      <c r="M8" s="41"/>
      <c r="N8" s="41">
        <v>270</v>
      </c>
      <c r="O8" s="41">
        <v>260</v>
      </c>
      <c r="P8" s="41">
        <v>220</v>
      </c>
      <c r="Q8" s="41">
        <v>251</v>
      </c>
      <c r="R8" s="41"/>
      <c r="S8" s="41">
        <v>141</v>
      </c>
      <c r="T8" s="41">
        <v>135</v>
      </c>
      <c r="U8" s="41">
        <v>80</v>
      </c>
      <c r="V8" s="41">
        <v>90</v>
      </c>
      <c r="W8" s="41">
        <v>71</v>
      </c>
      <c r="X8" s="41">
        <v>90</v>
      </c>
      <c r="Y8" s="41">
        <v>80</v>
      </c>
      <c r="Z8" s="41">
        <v>41</v>
      </c>
      <c r="AA8" s="41">
        <v>110</v>
      </c>
      <c r="AB8" s="41">
        <v>85</v>
      </c>
      <c r="AC8" s="41">
        <v>51</v>
      </c>
      <c r="AD8" s="41">
        <v>31</v>
      </c>
      <c r="AE8" s="41"/>
      <c r="AF8" s="41">
        <v>205</v>
      </c>
      <c r="AG8" s="41">
        <v>289</v>
      </c>
      <c r="AH8" s="41">
        <v>149</v>
      </c>
      <c r="AI8" s="41">
        <v>189</v>
      </c>
      <c r="AJ8" s="41">
        <v>110</v>
      </c>
      <c r="AK8" s="41">
        <v>63</v>
      </c>
      <c r="AL8" s="41"/>
      <c r="AM8" s="41">
        <v>420</v>
      </c>
      <c r="AN8" s="41">
        <v>424</v>
      </c>
      <c r="AO8" s="41">
        <v>111</v>
      </c>
      <c r="AP8" s="41"/>
      <c r="AQ8" s="41">
        <v>315</v>
      </c>
      <c r="AR8" s="41">
        <v>332</v>
      </c>
      <c r="AS8" s="41">
        <v>36</v>
      </c>
    </row>
    <row r="9" spans="2:45" x14ac:dyDescent="0.25">
      <c r="B9" s="16" t="s">
        <v>90</v>
      </c>
      <c r="C9" s="38">
        <v>0.36389188794313299</v>
      </c>
      <c r="D9" s="38">
        <v>0.36410691942845302</v>
      </c>
      <c r="E9" s="38">
        <v>0.363955153254713</v>
      </c>
      <c r="F9" s="38"/>
      <c r="G9" s="38">
        <v>0.29050195698563203</v>
      </c>
      <c r="H9" s="38">
        <v>0.334740883674922</v>
      </c>
      <c r="I9" s="38">
        <v>0.38283378390565598</v>
      </c>
      <c r="J9" s="38">
        <v>0.33246950669096298</v>
      </c>
      <c r="K9" s="38">
        <v>0.38602825357525899</v>
      </c>
      <c r="L9" s="38">
        <v>0.43192657779566601</v>
      </c>
      <c r="M9" s="38"/>
      <c r="N9" s="38">
        <v>0.38999669296030998</v>
      </c>
      <c r="O9" s="38">
        <v>0.39875176129310003</v>
      </c>
      <c r="P9" s="38">
        <v>0.34400475221492199</v>
      </c>
      <c r="Q9" s="38">
        <v>0.32293122255010198</v>
      </c>
      <c r="R9" s="38"/>
      <c r="S9" s="38">
        <v>0.36969354781220998</v>
      </c>
      <c r="T9" s="38">
        <v>0.29598924725722697</v>
      </c>
      <c r="U9" s="38">
        <v>0.30455008999536298</v>
      </c>
      <c r="V9" s="38">
        <v>0.32586829399989797</v>
      </c>
      <c r="W9" s="38">
        <v>0.25336143716389897</v>
      </c>
      <c r="X9" s="38">
        <v>0.42252174414277099</v>
      </c>
      <c r="Y9" s="38">
        <v>0.34295964249723399</v>
      </c>
      <c r="Z9" s="38">
        <v>0.37816832798552202</v>
      </c>
      <c r="AA9" s="38">
        <v>0.44255209044432597</v>
      </c>
      <c r="AB9" s="38">
        <v>0.39683254950915597</v>
      </c>
      <c r="AC9" s="38">
        <v>0.41178696747786803</v>
      </c>
      <c r="AD9" s="38">
        <v>0.56668098373606102</v>
      </c>
      <c r="AE9" s="38"/>
      <c r="AF9" s="38">
        <v>0.36291058308039398</v>
      </c>
      <c r="AG9" s="38">
        <v>0.37107359451104099</v>
      </c>
      <c r="AH9" s="38">
        <v>0.27686570342941802</v>
      </c>
      <c r="AI9" s="38">
        <v>0.33185725214807099</v>
      </c>
      <c r="AJ9" s="38">
        <v>0.55926535379651898</v>
      </c>
      <c r="AK9" s="38">
        <v>0.29623284693978502</v>
      </c>
      <c r="AL9" s="38"/>
      <c r="AM9" s="38">
        <v>0.37837535799949901</v>
      </c>
      <c r="AN9" s="38">
        <v>0.390798675205764</v>
      </c>
      <c r="AO9" s="38">
        <v>0.23997341301269701</v>
      </c>
      <c r="AP9" s="38"/>
      <c r="AQ9" s="38">
        <v>0.37600569326330502</v>
      </c>
      <c r="AR9" s="38">
        <v>0.384445341507754</v>
      </c>
      <c r="AS9" s="38">
        <v>0.329764893838774</v>
      </c>
    </row>
    <row r="10" spans="2:45" x14ac:dyDescent="0.25">
      <c r="B10" s="16" t="s">
        <v>91</v>
      </c>
      <c r="C10" s="38">
        <v>0.448552344746184</v>
      </c>
      <c r="D10" s="38">
        <v>0.48205267040342797</v>
      </c>
      <c r="E10" s="38">
        <v>0.41502958629706499</v>
      </c>
      <c r="F10" s="38"/>
      <c r="G10" s="38">
        <v>0.31938246400978298</v>
      </c>
      <c r="H10" s="38">
        <v>0.35608982194199401</v>
      </c>
      <c r="I10" s="38">
        <v>0.47364945561917798</v>
      </c>
      <c r="J10" s="38">
        <v>0.52727769843985695</v>
      </c>
      <c r="K10" s="38">
        <v>0.48467083875519001</v>
      </c>
      <c r="L10" s="38">
        <v>0.50265901251267198</v>
      </c>
      <c r="M10" s="38"/>
      <c r="N10" s="38">
        <v>0.44552861198757399</v>
      </c>
      <c r="O10" s="38">
        <v>0.45293055904271901</v>
      </c>
      <c r="P10" s="38">
        <v>0.45879581603696801</v>
      </c>
      <c r="Q10" s="38">
        <v>0.43783688504365798</v>
      </c>
      <c r="R10" s="38"/>
      <c r="S10" s="38">
        <v>0.43795550980016101</v>
      </c>
      <c r="T10" s="38">
        <v>0.4030848500909</v>
      </c>
      <c r="U10" s="38">
        <v>0.49957163972927898</v>
      </c>
      <c r="V10" s="38">
        <v>0.43581947383307801</v>
      </c>
      <c r="W10" s="38">
        <v>0.40410358260394902</v>
      </c>
      <c r="X10" s="38">
        <v>0.47207390957023798</v>
      </c>
      <c r="Y10" s="38">
        <v>0.37295599923001499</v>
      </c>
      <c r="Z10" s="38">
        <v>0.52636046441225603</v>
      </c>
      <c r="AA10" s="38">
        <v>0.47469502938312802</v>
      </c>
      <c r="AB10" s="38">
        <v>0.56082181519277297</v>
      </c>
      <c r="AC10" s="38">
        <v>0.43210963710613698</v>
      </c>
      <c r="AD10" s="38">
        <v>0.35136470982925799</v>
      </c>
      <c r="AE10" s="38"/>
      <c r="AF10" s="38">
        <v>0.44605187992588202</v>
      </c>
      <c r="AG10" s="38">
        <v>0.48899807942142698</v>
      </c>
      <c r="AH10" s="38">
        <v>0.39720888406329502</v>
      </c>
      <c r="AI10" s="38">
        <v>0.40674005291906501</v>
      </c>
      <c r="AJ10" s="38">
        <v>0.50745184812222699</v>
      </c>
      <c r="AK10" s="38">
        <v>0.415195849776054</v>
      </c>
      <c r="AL10" s="38"/>
      <c r="AM10" s="38">
        <v>0.510650836217871</v>
      </c>
      <c r="AN10" s="38">
        <v>0.43734000853574601</v>
      </c>
      <c r="AO10" s="38">
        <v>0.29495238111949901</v>
      </c>
      <c r="AP10" s="38"/>
      <c r="AQ10" s="38">
        <v>0.455645407424559</v>
      </c>
      <c r="AR10" s="38">
        <v>0.43870153972477699</v>
      </c>
      <c r="AS10" s="38">
        <v>0.56828634532167999</v>
      </c>
    </row>
    <row r="11" spans="2:45" x14ac:dyDescent="0.25">
      <c r="B11" s="16" t="s">
        <v>92</v>
      </c>
      <c r="C11" s="38">
        <v>0.15418220784557099</v>
      </c>
      <c r="D11" s="38">
        <v>0.14502550713519899</v>
      </c>
      <c r="E11" s="38">
        <v>0.16494608445888101</v>
      </c>
      <c r="F11" s="38"/>
      <c r="G11" s="38">
        <v>0.20300580098332899</v>
      </c>
      <c r="H11" s="38">
        <v>0.201486972591712</v>
      </c>
      <c r="I11" s="38">
        <v>0.183612342275944</v>
      </c>
      <c r="J11" s="38">
        <v>0.118321661184225</v>
      </c>
      <c r="K11" s="38">
        <v>0.13753732735409599</v>
      </c>
      <c r="L11" s="38">
        <v>9.9150319817598101E-2</v>
      </c>
      <c r="M11" s="38"/>
      <c r="N11" s="38">
        <v>0.129109070425105</v>
      </c>
      <c r="O11" s="38">
        <v>0.17606464379707201</v>
      </c>
      <c r="P11" s="38">
        <v>0.16056580569699599</v>
      </c>
      <c r="Q11" s="38">
        <v>0.15113396930801301</v>
      </c>
      <c r="R11" s="38"/>
      <c r="S11" s="38">
        <v>0.20144634033112399</v>
      </c>
      <c r="T11" s="38">
        <v>0.154007786407964</v>
      </c>
      <c r="U11" s="38">
        <v>0.10879814865500401</v>
      </c>
      <c r="V11" s="38">
        <v>0.13393606535363201</v>
      </c>
      <c r="W11" s="38">
        <v>0.181773655585731</v>
      </c>
      <c r="X11" s="38">
        <v>0.17894921727951199</v>
      </c>
      <c r="Y11" s="38">
        <v>0.18791332048686099</v>
      </c>
      <c r="Z11" s="38">
        <v>0.142675497398291</v>
      </c>
      <c r="AA11" s="38">
        <v>0.124565271329299</v>
      </c>
      <c r="AB11" s="38">
        <v>0.104686497258642</v>
      </c>
      <c r="AC11" s="38">
        <v>0.18151672424565199</v>
      </c>
      <c r="AD11" s="38">
        <v>0.10516613975825199</v>
      </c>
      <c r="AE11" s="38"/>
      <c r="AF11" s="38">
        <v>0.16086991809861301</v>
      </c>
      <c r="AG11" s="38">
        <v>0.16379969406023501</v>
      </c>
      <c r="AH11" s="38">
        <v>0.159676550148179</v>
      </c>
      <c r="AI11" s="38">
        <v>0.15570499882514199</v>
      </c>
      <c r="AJ11" s="38">
        <v>0.12929911649937201</v>
      </c>
      <c r="AK11" s="38">
        <v>0.114054930638331</v>
      </c>
      <c r="AL11" s="38"/>
      <c r="AM11" s="38">
        <v>0.13612475205538199</v>
      </c>
      <c r="AN11" s="38">
        <v>0.17608769577824901</v>
      </c>
      <c r="AO11" s="38">
        <v>0.14163670757972999</v>
      </c>
      <c r="AP11" s="38"/>
      <c r="AQ11" s="38">
        <v>0.14975090643564601</v>
      </c>
      <c r="AR11" s="38">
        <v>0.181579889082259</v>
      </c>
      <c r="AS11" s="38">
        <v>0.23074926980323801</v>
      </c>
    </row>
    <row r="12" spans="2:45" x14ac:dyDescent="0.25">
      <c r="B12" s="16" t="s">
        <v>93</v>
      </c>
      <c r="C12" s="38">
        <v>0.36331271978042101</v>
      </c>
      <c r="D12" s="38">
        <v>0.34472981913233403</v>
      </c>
      <c r="E12" s="38">
        <v>0.38575318067108799</v>
      </c>
      <c r="F12" s="38"/>
      <c r="G12" s="38">
        <v>0.249736542237389</v>
      </c>
      <c r="H12" s="38">
        <v>0.24352469175916</v>
      </c>
      <c r="I12" s="38">
        <v>0.228190145840135</v>
      </c>
      <c r="J12" s="38">
        <v>0.42084132479479203</v>
      </c>
      <c r="K12" s="38">
        <v>0.45338771196528199</v>
      </c>
      <c r="L12" s="38">
        <v>0.53959845504263604</v>
      </c>
      <c r="M12" s="38"/>
      <c r="N12" s="38">
        <v>0.33842889337224102</v>
      </c>
      <c r="O12" s="38">
        <v>0.37363916009600001</v>
      </c>
      <c r="P12" s="38">
        <v>0.36966960071027399</v>
      </c>
      <c r="Q12" s="38">
        <v>0.36366529238086898</v>
      </c>
      <c r="R12" s="38"/>
      <c r="S12" s="38">
        <v>0.14187096093954099</v>
      </c>
      <c r="T12" s="38">
        <v>0.41739250528236899</v>
      </c>
      <c r="U12" s="38">
        <v>0.49688758819413298</v>
      </c>
      <c r="V12" s="38">
        <v>0.40610630310986601</v>
      </c>
      <c r="W12" s="38">
        <v>0.45344033591835903</v>
      </c>
      <c r="X12" s="38">
        <v>0.29866556564716001</v>
      </c>
      <c r="Y12" s="38">
        <v>0.54219511014784705</v>
      </c>
      <c r="Z12" s="38">
        <v>0.35635658098374501</v>
      </c>
      <c r="AA12" s="38">
        <v>0.29546188826553699</v>
      </c>
      <c r="AB12" s="38">
        <v>0.38116188296004899</v>
      </c>
      <c r="AC12" s="38">
        <v>0.41188040597520797</v>
      </c>
      <c r="AD12" s="38">
        <v>0.30624794703218899</v>
      </c>
      <c r="AE12" s="38"/>
      <c r="AF12" s="38">
        <v>0.14815078451449801</v>
      </c>
      <c r="AG12" s="38">
        <v>0.32890119597211598</v>
      </c>
      <c r="AH12" s="38">
        <v>0.30682552485291198</v>
      </c>
      <c r="AI12" s="38">
        <v>0.44027770680459899</v>
      </c>
      <c r="AJ12" s="38">
        <v>0.61766100599571305</v>
      </c>
      <c r="AK12" s="38">
        <v>0.68144047198306001</v>
      </c>
      <c r="AL12" s="38"/>
      <c r="AM12" s="38">
        <v>0.40610508218165903</v>
      </c>
      <c r="AN12" s="38">
        <v>0.37136308429959197</v>
      </c>
      <c r="AO12" s="38">
        <v>0.229632111473064</v>
      </c>
      <c r="AP12" s="38"/>
      <c r="AQ12" s="38">
        <v>0.43217679838867001</v>
      </c>
      <c r="AR12" s="38">
        <v>0.30218894279494501</v>
      </c>
      <c r="AS12" s="38">
        <v>0.43451299829133899</v>
      </c>
    </row>
    <row r="13" spans="2:45" x14ac:dyDescent="0.25">
      <c r="B13" s="16" t="s">
        <v>94</v>
      </c>
      <c r="C13" s="38">
        <v>0.101815766884796</v>
      </c>
      <c r="D13" s="38">
        <v>0.13055215321202199</v>
      </c>
      <c r="E13" s="38">
        <v>7.4959022607646295E-2</v>
      </c>
      <c r="F13" s="38"/>
      <c r="G13" s="38">
        <v>0.119325611201178</v>
      </c>
      <c r="H13" s="38">
        <v>0.13329226773512101</v>
      </c>
      <c r="I13" s="38">
        <v>0.106148376690628</v>
      </c>
      <c r="J13" s="38">
        <v>8.7887626197494795E-2</v>
      </c>
      <c r="K13" s="38">
        <v>0.124900853392145</v>
      </c>
      <c r="L13" s="38">
        <v>5.6644952902901703E-2</v>
      </c>
      <c r="M13" s="38"/>
      <c r="N13" s="38">
        <v>8.6924579569792104E-2</v>
      </c>
      <c r="O13" s="38">
        <v>0.124605981784551</v>
      </c>
      <c r="P13" s="38">
        <v>0.104313214882036</v>
      </c>
      <c r="Q13" s="38">
        <v>9.3660345407748397E-2</v>
      </c>
      <c r="R13" s="38"/>
      <c r="S13" s="38">
        <v>0.12245797160072</v>
      </c>
      <c r="T13" s="38">
        <v>7.2139682041267195E-2</v>
      </c>
      <c r="U13" s="38">
        <v>7.2815323078169597E-2</v>
      </c>
      <c r="V13" s="38">
        <v>3.2918212181504002E-2</v>
      </c>
      <c r="W13" s="38">
        <v>0.113359600504258</v>
      </c>
      <c r="X13" s="38">
        <v>5.2205368783280803E-2</v>
      </c>
      <c r="Y13" s="38">
        <v>8.8182734875164606E-2</v>
      </c>
      <c r="Z13" s="38">
        <v>0.22801335235647799</v>
      </c>
      <c r="AA13" s="38">
        <v>0.16607733731481</v>
      </c>
      <c r="AB13" s="38">
        <v>0.132664430651694</v>
      </c>
      <c r="AC13" s="38">
        <v>0.11236323786168401</v>
      </c>
      <c r="AD13" s="38">
        <v>6.7738750982926796E-2</v>
      </c>
      <c r="AE13" s="38"/>
      <c r="AF13" s="38">
        <v>0.19604474692007501</v>
      </c>
      <c r="AG13" s="38">
        <v>0.114679639105451</v>
      </c>
      <c r="AH13" s="38">
        <v>9.02804729676083E-2</v>
      </c>
      <c r="AI13" s="38">
        <v>5.18097955087874E-2</v>
      </c>
      <c r="AJ13" s="38">
        <v>9.6444432471048998E-3</v>
      </c>
      <c r="AK13" s="38">
        <v>7.3615498145364E-2</v>
      </c>
      <c r="AL13" s="38"/>
      <c r="AM13" s="38">
        <v>0.101747763249827</v>
      </c>
      <c r="AN13" s="38">
        <v>0.12023769270606099</v>
      </c>
      <c r="AO13" s="38">
        <v>5.26304531666505E-2</v>
      </c>
      <c r="AP13" s="38"/>
      <c r="AQ13" s="38">
        <v>9.7313784072435905E-2</v>
      </c>
      <c r="AR13" s="38">
        <v>0.12303993354340299</v>
      </c>
      <c r="AS13" s="38">
        <v>0.15322498067566001</v>
      </c>
    </row>
    <row r="14" spans="2:45" x14ac:dyDescent="0.25">
      <c r="B14" s="16" t="s">
        <v>95</v>
      </c>
      <c r="C14" s="38">
        <v>0.117915434619749</v>
      </c>
      <c r="D14" s="38">
        <v>0.10602460611492</v>
      </c>
      <c r="E14" s="38">
        <v>0.13092040158707499</v>
      </c>
      <c r="F14" s="38"/>
      <c r="G14" s="38">
        <v>0.21821243287450501</v>
      </c>
      <c r="H14" s="38">
        <v>0.16107430129111799</v>
      </c>
      <c r="I14" s="38">
        <v>0.11361123275243599</v>
      </c>
      <c r="J14" s="38">
        <v>0.12659748465147</v>
      </c>
      <c r="K14" s="38">
        <v>6.6263174094242094E-2</v>
      </c>
      <c r="L14" s="38">
        <v>4.6705033268418197E-2</v>
      </c>
      <c r="M14" s="38"/>
      <c r="N14" s="38">
        <v>0.13083613991756901</v>
      </c>
      <c r="O14" s="38">
        <v>0.129571282774392</v>
      </c>
      <c r="P14" s="38">
        <v>0.132708428828088</v>
      </c>
      <c r="Q14" s="38">
        <v>7.6641861428095398E-2</v>
      </c>
      <c r="R14" s="38"/>
      <c r="S14" s="38">
        <v>0.13859225731194799</v>
      </c>
      <c r="T14" s="38">
        <v>0.122476614622559</v>
      </c>
      <c r="U14" s="38">
        <v>0.109179207400256</v>
      </c>
      <c r="V14" s="38">
        <v>0.105397375652675</v>
      </c>
      <c r="W14" s="38">
        <v>0.11010774187597699</v>
      </c>
      <c r="X14" s="38">
        <v>0.15825551189496001</v>
      </c>
      <c r="Y14" s="38">
        <v>0.167466770055157</v>
      </c>
      <c r="Z14" s="38">
        <v>4.9796323195340102E-2</v>
      </c>
      <c r="AA14" s="38">
        <v>8.7745557110301298E-2</v>
      </c>
      <c r="AB14" s="38">
        <v>0.111591344959921</v>
      </c>
      <c r="AC14" s="38">
        <v>0.10529238053449901</v>
      </c>
      <c r="AD14" s="38">
        <v>7.1383361288058902E-2</v>
      </c>
      <c r="AE14" s="38"/>
      <c r="AF14" s="38">
        <v>0.17068566969753601</v>
      </c>
      <c r="AG14" s="38">
        <v>0.16073030091889901</v>
      </c>
      <c r="AH14" s="38">
        <v>8.4786982921182905E-2</v>
      </c>
      <c r="AI14" s="38">
        <v>7.7663318165415204E-2</v>
      </c>
      <c r="AJ14" s="38">
        <v>7.7103582188417702E-2</v>
      </c>
      <c r="AK14" s="38">
        <v>1.9695159957543999E-2</v>
      </c>
      <c r="AL14" s="38"/>
      <c r="AM14" s="38">
        <v>9.1412887859206704E-2</v>
      </c>
      <c r="AN14" s="38">
        <v>0.13181438971106799</v>
      </c>
      <c r="AO14" s="38">
        <v>0.10694723321100801</v>
      </c>
      <c r="AP14" s="38"/>
      <c r="AQ14" s="38">
        <v>0.110641188931281</v>
      </c>
      <c r="AR14" s="38">
        <v>0.137910235803405</v>
      </c>
      <c r="AS14" s="38">
        <v>0.155014445846476</v>
      </c>
    </row>
    <row r="15" spans="2:45" x14ac:dyDescent="0.25">
      <c r="B15" s="16" t="s">
        <v>96</v>
      </c>
      <c r="C15" s="38">
        <v>0.10108750835986199</v>
      </c>
      <c r="D15" s="38">
        <v>0.10965749834460201</v>
      </c>
      <c r="E15" s="38">
        <v>9.18295079863366E-2</v>
      </c>
      <c r="F15" s="38"/>
      <c r="G15" s="38">
        <v>0.13759897334791699</v>
      </c>
      <c r="H15" s="38">
        <v>0.103887827756293</v>
      </c>
      <c r="I15" s="38">
        <v>0.104057888604236</v>
      </c>
      <c r="J15" s="38">
        <v>0.140106195439124</v>
      </c>
      <c r="K15" s="38">
        <v>5.3915552462772499E-2</v>
      </c>
      <c r="L15" s="38">
        <v>7.2166710535747594E-2</v>
      </c>
      <c r="M15" s="38"/>
      <c r="N15" s="38">
        <v>0.127221485544493</v>
      </c>
      <c r="O15" s="38">
        <v>7.8643897932092602E-2</v>
      </c>
      <c r="P15" s="38">
        <v>0.121044970460887</v>
      </c>
      <c r="Q15" s="38">
        <v>8.0341983429916303E-2</v>
      </c>
      <c r="R15" s="38"/>
      <c r="S15" s="38">
        <v>0.19594136209940899</v>
      </c>
      <c r="T15" s="38">
        <v>7.9474305270862494E-2</v>
      </c>
      <c r="U15" s="38">
        <v>7.5800613438779404E-2</v>
      </c>
      <c r="V15" s="38">
        <v>6.0328746201556399E-2</v>
      </c>
      <c r="W15" s="38">
        <v>4.0379757520203501E-2</v>
      </c>
      <c r="X15" s="38">
        <v>6.6772915529244498E-2</v>
      </c>
      <c r="Y15" s="38">
        <v>9.9012677316535597E-2</v>
      </c>
      <c r="Z15" s="38">
        <v>7.2733389240793603E-2</v>
      </c>
      <c r="AA15" s="38">
        <v>0.12366714003455299</v>
      </c>
      <c r="AB15" s="38">
        <v>9.7311730753680603E-2</v>
      </c>
      <c r="AC15" s="38">
        <v>0.10779996352007699</v>
      </c>
      <c r="AD15" s="38">
        <v>0.148557329350124</v>
      </c>
      <c r="AE15" s="38"/>
      <c r="AF15" s="38">
        <v>0.21368090356009001</v>
      </c>
      <c r="AG15" s="38">
        <v>0.100732192461328</v>
      </c>
      <c r="AH15" s="38">
        <v>8.4998215363155896E-2</v>
      </c>
      <c r="AI15" s="38">
        <v>6.2058882565147702E-2</v>
      </c>
      <c r="AJ15" s="38">
        <v>2.2470052226820698E-2</v>
      </c>
      <c r="AK15" s="38">
        <v>2.82991944549442E-2</v>
      </c>
      <c r="AL15" s="38"/>
      <c r="AM15" s="38">
        <v>7.22779490941379E-2</v>
      </c>
      <c r="AN15" s="38">
        <v>0.124837978749103</v>
      </c>
      <c r="AO15" s="38">
        <v>0.10573820626217301</v>
      </c>
      <c r="AP15" s="38"/>
      <c r="AQ15" s="38">
        <v>7.6931224554674701E-2</v>
      </c>
      <c r="AR15" s="38">
        <v>0.141761055089969</v>
      </c>
      <c r="AS15" s="38">
        <v>0.147241572394221</v>
      </c>
    </row>
    <row r="16" spans="2:45" ht="30" x14ac:dyDescent="0.25">
      <c r="B16" s="16" t="s">
        <v>97</v>
      </c>
      <c r="C16" s="38">
        <v>0.18911782475775399</v>
      </c>
      <c r="D16" s="38">
        <v>0.19606761874438899</v>
      </c>
      <c r="E16" s="38">
        <v>0.17845415618629601</v>
      </c>
      <c r="F16" s="38"/>
      <c r="G16" s="38">
        <v>0.15680174818245499</v>
      </c>
      <c r="H16" s="38">
        <v>0.215598767507824</v>
      </c>
      <c r="I16" s="38">
        <v>0.173100608207681</v>
      </c>
      <c r="J16" s="38">
        <v>0.258912270632775</v>
      </c>
      <c r="K16" s="38">
        <v>0.174319308790293</v>
      </c>
      <c r="L16" s="38">
        <v>0.155485013176557</v>
      </c>
      <c r="M16" s="38"/>
      <c r="N16" s="38">
        <v>0.23471847586604799</v>
      </c>
      <c r="O16" s="38">
        <v>0.14802927616469799</v>
      </c>
      <c r="P16" s="38">
        <v>0.226142869907176</v>
      </c>
      <c r="Q16" s="38">
        <v>0.15318877376617501</v>
      </c>
      <c r="R16" s="38"/>
      <c r="S16" s="38">
        <v>0.27717541008046198</v>
      </c>
      <c r="T16" s="38">
        <v>0.15992634537332101</v>
      </c>
      <c r="U16" s="38">
        <v>0.16311757692048301</v>
      </c>
      <c r="V16" s="38">
        <v>0.156183034384723</v>
      </c>
      <c r="W16" s="38">
        <v>0.19226008916406701</v>
      </c>
      <c r="X16" s="38">
        <v>0.19163853186652599</v>
      </c>
      <c r="Y16" s="38">
        <v>0.116997713262015</v>
      </c>
      <c r="Z16" s="38">
        <v>0.18022842810671399</v>
      </c>
      <c r="AA16" s="38">
        <v>0.26230327667369702</v>
      </c>
      <c r="AB16" s="38">
        <v>0.18314385249096701</v>
      </c>
      <c r="AC16" s="38">
        <v>8.9418681672460101E-2</v>
      </c>
      <c r="AD16" s="38">
        <v>0.18260404673990699</v>
      </c>
      <c r="AE16" s="38"/>
      <c r="AF16" s="38">
        <v>0.30293526635064499</v>
      </c>
      <c r="AG16" s="38">
        <v>0.19876298061310399</v>
      </c>
      <c r="AH16" s="38">
        <v>0.170693923017015</v>
      </c>
      <c r="AI16" s="38">
        <v>0.141559575622831</v>
      </c>
      <c r="AJ16" s="38">
        <v>0.111956330498658</v>
      </c>
      <c r="AK16" s="38">
        <v>9.4982286605002297E-2</v>
      </c>
      <c r="AL16" s="38"/>
      <c r="AM16" s="38">
        <v>0.180814293019112</v>
      </c>
      <c r="AN16" s="38">
        <v>0.21639144534093199</v>
      </c>
      <c r="AO16" s="38">
        <v>0.124656595026666</v>
      </c>
      <c r="AP16" s="38"/>
      <c r="AQ16" s="38">
        <v>0.195761761381084</v>
      </c>
      <c r="AR16" s="38">
        <v>0.19376035473141401</v>
      </c>
      <c r="AS16" s="38">
        <v>0.15509760017254101</v>
      </c>
    </row>
    <row r="17" spans="2:45" ht="30" x14ac:dyDescent="0.25">
      <c r="B17" s="16" t="s">
        <v>98</v>
      </c>
      <c r="C17" s="38">
        <v>0.10145592202508601</v>
      </c>
      <c r="D17" s="38">
        <v>0.109792438109458</v>
      </c>
      <c r="E17" s="38">
        <v>9.4514855161749595E-2</v>
      </c>
      <c r="F17" s="38"/>
      <c r="G17" s="38">
        <v>0.14342106057902099</v>
      </c>
      <c r="H17" s="38">
        <v>9.1967858715226197E-2</v>
      </c>
      <c r="I17" s="38">
        <v>0.139847025012408</v>
      </c>
      <c r="J17" s="38">
        <v>8.6235309513442202E-2</v>
      </c>
      <c r="K17" s="38">
        <v>5.8607197812850398E-2</v>
      </c>
      <c r="L17" s="38">
        <v>9.1239768300037494E-2</v>
      </c>
      <c r="M17" s="38"/>
      <c r="N17" s="38">
        <v>0.122939142913617</v>
      </c>
      <c r="O17" s="38">
        <v>0.101975901467244</v>
      </c>
      <c r="P17" s="38">
        <v>0.101311199366247</v>
      </c>
      <c r="Q17" s="38">
        <v>7.9551533093534799E-2</v>
      </c>
      <c r="R17" s="38"/>
      <c r="S17" s="38">
        <v>0.101982680662784</v>
      </c>
      <c r="T17" s="38">
        <v>0.10966646057167501</v>
      </c>
      <c r="U17" s="38">
        <v>0.18637980392459499</v>
      </c>
      <c r="V17" s="38">
        <v>0.10836824319991401</v>
      </c>
      <c r="W17" s="38">
        <v>4.4673957923508097E-2</v>
      </c>
      <c r="X17" s="38">
        <v>0.105256799239726</v>
      </c>
      <c r="Y17" s="38">
        <v>0.14694802947948499</v>
      </c>
      <c r="Z17" s="38">
        <v>4.3575616573882099E-2</v>
      </c>
      <c r="AA17" s="38">
        <v>8.0387005156546704E-2</v>
      </c>
      <c r="AB17" s="38">
        <v>6.2758294097743195E-2</v>
      </c>
      <c r="AC17" s="38">
        <v>6.8033982682300001E-2</v>
      </c>
      <c r="AD17" s="38">
        <v>0.13830344387590801</v>
      </c>
      <c r="AE17" s="38"/>
      <c r="AF17" s="38">
        <v>0.155588153696093</v>
      </c>
      <c r="AG17" s="38">
        <v>7.0224686324445298E-2</v>
      </c>
      <c r="AH17" s="38">
        <v>0.100494288146026</v>
      </c>
      <c r="AI17" s="38">
        <v>9.5236215020146398E-2</v>
      </c>
      <c r="AJ17" s="38">
        <v>0.118957999909693</v>
      </c>
      <c r="AK17" s="38">
        <v>5.9368449901421802E-2</v>
      </c>
      <c r="AL17" s="38"/>
      <c r="AM17" s="38">
        <v>9.0388752409616899E-2</v>
      </c>
      <c r="AN17" s="38">
        <v>0.107740666072714</v>
      </c>
      <c r="AO17" s="38">
        <v>0.107653925379276</v>
      </c>
      <c r="AP17" s="38"/>
      <c r="AQ17" s="38">
        <v>0.11421222992364199</v>
      </c>
      <c r="AR17" s="38">
        <v>0.109259339973261</v>
      </c>
      <c r="AS17" s="38">
        <v>8.4968689068948E-2</v>
      </c>
    </row>
    <row r="18" spans="2:45" x14ac:dyDescent="0.25">
      <c r="B18" s="16" t="s">
        <v>99</v>
      </c>
      <c r="C18" s="38">
        <v>3.1439020650510199E-2</v>
      </c>
      <c r="D18" s="38">
        <v>2.77340403811005E-2</v>
      </c>
      <c r="E18" s="38">
        <v>3.54284789074929E-2</v>
      </c>
      <c r="F18" s="38"/>
      <c r="G18" s="38">
        <v>3.0863323780510599E-2</v>
      </c>
      <c r="H18" s="38">
        <v>6.1623297949232802E-3</v>
      </c>
      <c r="I18" s="38">
        <v>2.2242432154082701E-2</v>
      </c>
      <c r="J18" s="38">
        <v>1.15050075100094E-2</v>
      </c>
      <c r="K18" s="38">
        <v>4.7968284268262003E-2</v>
      </c>
      <c r="L18" s="38">
        <v>6.4986418273246804E-2</v>
      </c>
      <c r="M18" s="38"/>
      <c r="N18" s="38">
        <v>2.0969517627264098E-2</v>
      </c>
      <c r="O18" s="38">
        <v>4.68846812146302E-2</v>
      </c>
      <c r="P18" s="38">
        <v>1.4147224482787501E-2</v>
      </c>
      <c r="Q18" s="38">
        <v>4.2358723077228398E-2</v>
      </c>
      <c r="R18" s="38"/>
      <c r="S18" s="38">
        <v>2.0817514478772E-2</v>
      </c>
      <c r="T18" s="38">
        <v>9.3286961470942995E-2</v>
      </c>
      <c r="U18" s="38">
        <v>6.9831161162550406E-2</v>
      </c>
      <c r="V18" s="38">
        <v>1.8756209573100001E-2</v>
      </c>
      <c r="W18" s="38">
        <v>1.21906154206167E-2</v>
      </c>
      <c r="X18" s="38">
        <v>1.2707259422791E-2</v>
      </c>
      <c r="Y18" s="38">
        <v>2.3523023364750099E-2</v>
      </c>
      <c r="Z18" s="38">
        <v>0</v>
      </c>
      <c r="AA18" s="38">
        <v>2.7472374781812001E-2</v>
      </c>
      <c r="AB18" s="38">
        <v>2.2195629768015399E-2</v>
      </c>
      <c r="AC18" s="38">
        <v>0</v>
      </c>
      <c r="AD18" s="38">
        <v>0</v>
      </c>
      <c r="AE18" s="38"/>
      <c r="AF18" s="38">
        <v>1.9708769325077501E-2</v>
      </c>
      <c r="AG18" s="38">
        <v>3.3101440887319498E-2</v>
      </c>
      <c r="AH18" s="38">
        <v>3.04664417278394E-2</v>
      </c>
      <c r="AI18" s="38">
        <v>6.0396512240245101E-2</v>
      </c>
      <c r="AJ18" s="38">
        <v>8.1474772928875998E-3</v>
      </c>
      <c r="AK18" s="38">
        <v>1.8112349381746499E-2</v>
      </c>
      <c r="AL18" s="38"/>
      <c r="AM18" s="38">
        <v>3.6938225148530901E-2</v>
      </c>
      <c r="AN18" s="38">
        <v>2.92428715981836E-2</v>
      </c>
      <c r="AO18" s="38">
        <v>9.2139687410652798E-3</v>
      </c>
      <c r="AP18" s="38"/>
      <c r="AQ18" s="38">
        <v>3.36818314314557E-2</v>
      </c>
      <c r="AR18" s="38">
        <v>2.0301263233592801E-2</v>
      </c>
      <c r="AS18" s="38">
        <v>0</v>
      </c>
    </row>
    <row r="19" spans="2:45" ht="45" x14ac:dyDescent="0.25">
      <c r="B19" s="16" t="s">
        <v>100</v>
      </c>
      <c r="C19" s="38">
        <v>0.131216743561236</v>
      </c>
      <c r="D19" s="38">
        <v>0.115542823989964</v>
      </c>
      <c r="E19" s="38">
        <v>0.14617011538502001</v>
      </c>
      <c r="F19" s="38"/>
      <c r="G19" s="38">
        <v>0.109857254624644</v>
      </c>
      <c r="H19" s="38">
        <v>0.12535328121174799</v>
      </c>
      <c r="I19" s="38">
        <v>0.12112024726848</v>
      </c>
      <c r="J19" s="38">
        <v>0.135399196106396</v>
      </c>
      <c r="K19" s="38">
        <v>0.132271965531782</v>
      </c>
      <c r="L19" s="38">
        <v>0.15430938202116901</v>
      </c>
      <c r="M19" s="38"/>
      <c r="N19" s="38">
        <v>9.6428983519386793E-2</v>
      </c>
      <c r="O19" s="38">
        <v>0.14243900264276799</v>
      </c>
      <c r="P19" s="38">
        <v>0.108870592629196</v>
      </c>
      <c r="Q19" s="38">
        <v>0.17869056041141401</v>
      </c>
      <c r="R19" s="38"/>
      <c r="S19" s="38">
        <v>0.12152933782952099</v>
      </c>
      <c r="T19" s="38">
        <v>0.150609687575229</v>
      </c>
      <c r="U19" s="38">
        <v>0.11752835370812199</v>
      </c>
      <c r="V19" s="38">
        <v>0.143807721981843</v>
      </c>
      <c r="W19" s="38">
        <v>0.12550293397916701</v>
      </c>
      <c r="X19" s="38">
        <v>0.12365015079824</v>
      </c>
      <c r="Y19" s="38">
        <v>0.140119649111378</v>
      </c>
      <c r="Z19" s="38">
        <v>0.15133932205336201</v>
      </c>
      <c r="AA19" s="38">
        <v>0.13174176201485999</v>
      </c>
      <c r="AB19" s="38">
        <v>0.10417580119395201</v>
      </c>
      <c r="AC19" s="38">
        <v>0.112414305862636</v>
      </c>
      <c r="AD19" s="38">
        <v>0.178432724104645</v>
      </c>
      <c r="AE19" s="38"/>
      <c r="AF19" s="38">
        <v>8.5281096992992203E-2</v>
      </c>
      <c r="AG19" s="38">
        <v>0.128035693334311</v>
      </c>
      <c r="AH19" s="38">
        <v>0.16555590749868099</v>
      </c>
      <c r="AI19" s="38">
        <v>0.17986645472018001</v>
      </c>
      <c r="AJ19" s="38">
        <v>9.2185612488262597E-2</v>
      </c>
      <c r="AK19" s="38">
        <v>0.136221469643586</v>
      </c>
      <c r="AL19" s="38"/>
      <c r="AM19" s="38">
        <v>0.13453905735434199</v>
      </c>
      <c r="AN19" s="38">
        <v>0.105038094070816</v>
      </c>
      <c r="AO19" s="38">
        <v>0.254554882507391</v>
      </c>
      <c r="AP19" s="38"/>
      <c r="AQ19" s="38">
        <v>0.12011283902183199</v>
      </c>
      <c r="AR19" s="38">
        <v>0.107698219199134</v>
      </c>
      <c r="AS19" s="38">
        <v>9.1145230108735695E-2</v>
      </c>
    </row>
    <row r="20" spans="2:45" x14ac:dyDescent="0.25">
      <c r="B20" s="16" t="s">
        <v>101</v>
      </c>
      <c r="C20" s="39">
        <v>4.08622134178903E-2</v>
      </c>
      <c r="D20" s="39">
        <v>3.6300975653022698E-2</v>
      </c>
      <c r="E20" s="39">
        <v>4.1993964291152597E-2</v>
      </c>
      <c r="F20" s="39"/>
      <c r="G20" s="39">
        <v>7.8077774692212304E-2</v>
      </c>
      <c r="H20" s="39">
        <v>6.3870224099497594E-2</v>
      </c>
      <c r="I20" s="39">
        <v>3.3962192593743903E-2</v>
      </c>
      <c r="J20" s="39">
        <v>1.9219530415583101E-2</v>
      </c>
      <c r="K20" s="39">
        <v>4.3008391437242603E-2</v>
      </c>
      <c r="L20" s="39">
        <v>1.87672044872834E-2</v>
      </c>
      <c r="M20" s="39"/>
      <c r="N20" s="39">
        <v>4.6675866587216099E-2</v>
      </c>
      <c r="O20" s="39">
        <v>2.13947326644836E-2</v>
      </c>
      <c r="P20" s="39">
        <v>4.0914414328344001E-2</v>
      </c>
      <c r="Q20" s="39">
        <v>5.5379437694940303E-2</v>
      </c>
      <c r="R20" s="39"/>
      <c r="S20" s="39">
        <v>5.8723569033784798E-2</v>
      </c>
      <c r="T20" s="39">
        <v>2.8838820270987699E-2</v>
      </c>
      <c r="U20" s="39">
        <v>1.46191623648889E-2</v>
      </c>
      <c r="V20" s="39">
        <v>4.2829208904956097E-2</v>
      </c>
      <c r="W20" s="39">
        <v>4.8338485509851703E-2</v>
      </c>
      <c r="X20" s="39">
        <v>6.6428204230545101E-2</v>
      </c>
      <c r="Y20" s="39">
        <v>6.04178111541014E-2</v>
      </c>
      <c r="Z20" s="39">
        <v>2.5134615287502101E-2</v>
      </c>
      <c r="AA20" s="39">
        <v>3.6162514896680098E-2</v>
      </c>
      <c r="AB20" s="39">
        <v>3.0040131806226899E-2</v>
      </c>
      <c r="AC20" s="39">
        <v>4.0515793705537199E-2</v>
      </c>
      <c r="AD20" s="39">
        <v>0</v>
      </c>
      <c r="AE20" s="39"/>
      <c r="AF20" s="39">
        <v>3.8061832938652597E-2</v>
      </c>
      <c r="AG20" s="39">
        <v>3.3555252684586902E-2</v>
      </c>
      <c r="AH20" s="39">
        <v>6.5251095863105499E-2</v>
      </c>
      <c r="AI20" s="39">
        <v>4.7256536772810297E-2</v>
      </c>
      <c r="AJ20" s="39">
        <v>3.5577578810753498E-2</v>
      </c>
      <c r="AK20" s="39">
        <v>1.5916235958012899E-2</v>
      </c>
      <c r="AL20" s="39"/>
      <c r="AM20" s="39">
        <v>3.34800630010876E-2</v>
      </c>
      <c r="AN20" s="39">
        <v>2.5646117740488202E-2</v>
      </c>
      <c r="AO20" s="39">
        <v>4.99712551056678E-2</v>
      </c>
      <c r="AP20" s="39"/>
      <c r="AQ20" s="39">
        <v>2.6159834839127E-2</v>
      </c>
      <c r="AR20" s="39">
        <v>4.1044705779238903E-2</v>
      </c>
      <c r="AS20" s="39">
        <v>2.4711071355518099E-2</v>
      </c>
    </row>
    <row r="21" spans="2:45" x14ac:dyDescent="0.25">
      <c r="B21" s="17"/>
    </row>
    <row r="22" spans="2:45" x14ac:dyDescent="0.25">
      <c r="B22" t="s">
        <v>69</v>
      </c>
    </row>
    <row r="23" spans="2:45" x14ac:dyDescent="0.25">
      <c r="B23" t="s">
        <v>70</v>
      </c>
    </row>
    <row r="25" spans="2:45" x14ac:dyDescent="0.25">
      <c r="B25"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S3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119</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44" t="s">
        <v>8</v>
      </c>
      <c r="C7" s="44">
        <v>1005</v>
      </c>
      <c r="D7" s="44">
        <v>484</v>
      </c>
      <c r="E7" s="44">
        <v>515</v>
      </c>
      <c r="F7" s="44"/>
      <c r="G7" s="44">
        <v>152</v>
      </c>
      <c r="H7" s="44">
        <v>174</v>
      </c>
      <c r="I7" s="44">
        <v>153</v>
      </c>
      <c r="J7" s="44">
        <v>172</v>
      </c>
      <c r="K7" s="44">
        <v>142</v>
      </c>
      <c r="L7" s="44">
        <v>212</v>
      </c>
      <c r="M7" s="44"/>
      <c r="N7" s="44">
        <v>279</v>
      </c>
      <c r="O7" s="44">
        <v>270</v>
      </c>
      <c r="P7" s="44">
        <v>207</v>
      </c>
      <c r="Q7" s="44">
        <v>245</v>
      </c>
      <c r="R7" s="44"/>
      <c r="S7" s="44">
        <v>146</v>
      </c>
      <c r="T7" s="44">
        <v>136</v>
      </c>
      <c r="U7" s="44">
        <v>83</v>
      </c>
      <c r="V7" s="44">
        <v>95</v>
      </c>
      <c r="W7" s="44">
        <v>70</v>
      </c>
      <c r="X7" s="44">
        <v>76</v>
      </c>
      <c r="Y7" s="44">
        <v>81</v>
      </c>
      <c r="Z7" s="44">
        <v>40</v>
      </c>
      <c r="AA7" s="44">
        <v>112</v>
      </c>
      <c r="AB7" s="44">
        <v>93</v>
      </c>
      <c r="AC7" s="44">
        <v>45</v>
      </c>
      <c r="AD7" s="44">
        <v>28</v>
      </c>
      <c r="AE7" s="44"/>
      <c r="AF7" s="44">
        <v>204</v>
      </c>
      <c r="AG7" s="44">
        <v>290</v>
      </c>
      <c r="AH7" s="44">
        <v>150</v>
      </c>
      <c r="AI7" s="44">
        <v>190</v>
      </c>
      <c r="AJ7" s="44">
        <v>109</v>
      </c>
      <c r="AK7" s="44">
        <v>62</v>
      </c>
      <c r="AL7" s="44"/>
      <c r="AM7" s="44">
        <v>415</v>
      </c>
      <c r="AN7" s="44">
        <v>426</v>
      </c>
      <c r="AO7" s="44">
        <v>111</v>
      </c>
      <c r="AP7" s="44"/>
      <c r="AQ7" s="44">
        <v>312</v>
      </c>
      <c r="AR7" s="44">
        <v>332</v>
      </c>
      <c r="AS7" s="44">
        <v>36</v>
      </c>
    </row>
    <row r="8" spans="2:45" ht="30" customHeight="1" x14ac:dyDescent="0.25">
      <c r="B8" s="45" t="s">
        <v>9</v>
      </c>
      <c r="C8" s="45">
        <v>1005</v>
      </c>
      <c r="D8" s="45">
        <v>494</v>
      </c>
      <c r="E8" s="45">
        <v>505</v>
      </c>
      <c r="F8" s="45"/>
      <c r="G8" s="45">
        <v>140</v>
      </c>
      <c r="H8" s="45">
        <v>173</v>
      </c>
      <c r="I8" s="45">
        <v>170</v>
      </c>
      <c r="J8" s="45">
        <v>170</v>
      </c>
      <c r="K8" s="45">
        <v>141</v>
      </c>
      <c r="L8" s="45">
        <v>211</v>
      </c>
      <c r="M8" s="45"/>
      <c r="N8" s="45">
        <v>270</v>
      </c>
      <c r="O8" s="45">
        <v>260</v>
      </c>
      <c r="P8" s="45">
        <v>220</v>
      </c>
      <c r="Q8" s="45">
        <v>251</v>
      </c>
      <c r="R8" s="45"/>
      <c r="S8" s="45">
        <v>141</v>
      </c>
      <c r="T8" s="45">
        <v>135</v>
      </c>
      <c r="U8" s="45">
        <v>80</v>
      </c>
      <c r="V8" s="45">
        <v>90</v>
      </c>
      <c r="W8" s="45">
        <v>71</v>
      </c>
      <c r="X8" s="45">
        <v>90</v>
      </c>
      <c r="Y8" s="45">
        <v>80</v>
      </c>
      <c r="Z8" s="45">
        <v>41</v>
      </c>
      <c r="AA8" s="45">
        <v>110</v>
      </c>
      <c r="AB8" s="45">
        <v>85</v>
      </c>
      <c r="AC8" s="45">
        <v>51</v>
      </c>
      <c r="AD8" s="45">
        <v>31</v>
      </c>
      <c r="AE8" s="45"/>
      <c r="AF8" s="45">
        <v>205</v>
      </c>
      <c r="AG8" s="45">
        <v>289</v>
      </c>
      <c r="AH8" s="45">
        <v>149</v>
      </c>
      <c r="AI8" s="45">
        <v>189</v>
      </c>
      <c r="AJ8" s="45">
        <v>110</v>
      </c>
      <c r="AK8" s="45">
        <v>63</v>
      </c>
      <c r="AL8" s="45"/>
      <c r="AM8" s="45">
        <v>420</v>
      </c>
      <c r="AN8" s="45">
        <v>424</v>
      </c>
      <c r="AO8" s="45">
        <v>111</v>
      </c>
      <c r="AP8" s="45"/>
      <c r="AQ8" s="45">
        <v>315</v>
      </c>
      <c r="AR8" s="45">
        <v>332</v>
      </c>
      <c r="AS8" s="45">
        <v>36</v>
      </c>
    </row>
    <row r="9" spans="2:45" x14ac:dyDescent="0.25">
      <c r="B9" s="16" t="s">
        <v>103</v>
      </c>
      <c r="C9" s="42">
        <v>0.178899782388691</v>
      </c>
      <c r="D9" s="42">
        <v>0.18240253108263901</v>
      </c>
      <c r="E9" s="42">
        <v>0.17366965483518099</v>
      </c>
      <c r="F9" s="42"/>
      <c r="G9" s="42">
        <v>0.23485065432029101</v>
      </c>
      <c r="H9" s="42">
        <v>0.19990764893614399</v>
      </c>
      <c r="I9" s="42">
        <v>0.20291017445808501</v>
      </c>
      <c r="J9" s="42">
        <v>0.216282096258816</v>
      </c>
      <c r="K9" s="42">
        <v>0.103390081207408</v>
      </c>
      <c r="L9" s="42">
        <v>0.12538737042738499</v>
      </c>
      <c r="M9" s="42"/>
      <c r="N9" s="42">
        <v>0.15619470380691799</v>
      </c>
      <c r="O9" s="42">
        <v>0.163359178405485</v>
      </c>
      <c r="P9" s="42">
        <v>0.19142258231800599</v>
      </c>
      <c r="Q9" s="42">
        <v>0.20734697072460001</v>
      </c>
      <c r="R9" s="42"/>
      <c r="S9" s="42">
        <v>0.18190578210396799</v>
      </c>
      <c r="T9" s="42">
        <v>0.16662738463434201</v>
      </c>
      <c r="U9" s="42">
        <v>0.17747389617603301</v>
      </c>
      <c r="V9" s="42">
        <v>0.20199590048636501</v>
      </c>
      <c r="W9" s="42">
        <v>0.20359146215063501</v>
      </c>
      <c r="X9" s="42">
        <v>0.26040496847552602</v>
      </c>
      <c r="Y9" s="42">
        <v>0.20531755737372001</v>
      </c>
      <c r="Z9" s="42">
        <v>0.24581970723944399</v>
      </c>
      <c r="AA9" s="42">
        <v>0.13717062415050199</v>
      </c>
      <c r="AB9" s="42">
        <v>0.154811690441093</v>
      </c>
      <c r="AC9" s="42">
        <v>0.10738342589979701</v>
      </c>
      <c r="AD9" s="42">
        <v>3.7008758771809001E-2</v>
      </c>
      <c r="AE9" s="42"/>
      <c r="AF9" s="42">
        <v>0.20750969192459201</v>
      </c>
      <c r="AG9" s="42">
        <v>0.16430316168310499</v>
      </c>
      <c r="AH9" s="42">
        <v>0.21244637094640501</v>
      </c>
      <c r="AI9" s="42">
        <v>0.14989122335735899</v>
      </c>
      <c r="AJ9" s="42">
        <v>0.219352263520566</v>
      </c>
      <c r="AK9" s="42">
        <v>9.0148577994802803E-2</v>
      </c>
      <c r="AL9" s="42"/>
      <c r="AM9" s="42">
        <v>0.166506666646073</v>
      </c>
      <c r="AN9" s="42">
        <v>0.20188234724328899</v>
      </c>
      <c r="AO9" s="42">
        <v>0.138898513125676</v>
      </c>
      <c r="AP9" s="42"/>
      <c r="AQ9" s="42">
        <v>0.17436294118474199</v>
      </c>
      <c r="AR9" s="42">
        <v>0.19438481370796301</v>
      </c>
      <c r="AS9" s="42">
        <v>0.13802331623240999</v>
      </c>
    </row>
    <row r="10" spans="2:45" x14ac:dyDescent="0.25">
      <c r="B10" s="16" t="s">
        <v>104</v>
      </c>
      <c r="C10" s="42">
        <v>0.26522754864767401</v>
      </c>
      <c r="D10" s="42">
        <v>0.24013050847422901</v>
      </c>
      <c r="E10" s="42">
        <v>0.29286942006945799</v>
      </c>
      <c r="F10" s="42"/>
      <c r="G10" s="42">
        <v>0.26490576332495203</v>
      </c>
      <c r="H10" s="42">
        <v>0.276913143381392</v>
      </c>
      <c r="I10" s="42">
        <v>0.324631028261607</v>
      </c>
      <c r="J10" s="42">
        <v>0.238510958675548</v>
      </c>
      <c r="K10" s="42">
        <v>0.26231346552512202</v>
      </c>
      <c r="L10" s="42">
        <v>0.23145071290821401</v>
      </c>
      <c r="M10" s="42"/>
      <c r="N10" s="42">
        <v>0.20645080306331701</v>
      </c>
      <c r="O10" s="42">
        <v>0.276384879332917</v>
      </c>
      <c r="P10" s="42">
        <v>0.28218034093294603</v>
      </c>
      <c r="Q10" s="42">
        <v>0.30626384833470299</v>
      </c>
      <c r="R10" s="42"/>
      <c r="S10" s="42">
        <v>0.22195825377735801</v>
      </c>
      <c r="T10" s="42">
        <v>0.20367189727648199</v>
      </c>
      <c r="U10" s="42">
        <v>0.24426652540905799</v>
      </c>
      <c r="V10" s="42">
        <v>0.29194419905766</v>
      </c>
      <c r="W10" s="42">
        <v>0.30026506993319202</v>
      </c>
      <c r="X10" s="42">
        <v>0.25967825016059598</v>
      </c>
      <c r="Y10" s="42">
        <v>0.339937441895103</v>
      </c>
      <c r="Z10" s="42">
        <v>0.27249867979277698</v>
      </c>
      <c r="AA10" s="42">
        <v>0.26911264190844097</v>
      </c>
      <c r="AB10" s="42">
        <v>0.34876688857705301</v>
      </c>
      <c r="AC10" s="42">
        <v>0.21553460452140799</v>
      </c>
      <c r="AD10" s="42">
        <v>0.278600746909824</v>
      </c>
      <c r="AE10" s="42"/>
      <c r="AF10" s="42">
        <v>0.28710691322865201</v>
      </c>
      <c r="AG10" s="42">
        <v>0.277943228508232</v>
      </c>
      <c r="AH10" s="42">
        <v>0.29935069627467897</v>
      </c>
      <c r="AI10" s="42">
        <v>0.29380763246407798</v>
      </c>
      <c r="AJ10" s="42">
        <v>0.13236565826842001</v>
      </c>
      <c r="AK10" s="42">
        <v>0.20057967960058001</v>
      </c>
      <c r="AL10" s="42"/>
      <c r="AM10" s="42">
        <v>0.27811905786126401</v>
      </c>
      <c r="AN10" s="42">
        <v>0.236311966610151</v>
      </c>
      <c r="AO10" s="42">
        <v>0.252777340783021</v>
      </c>
      <c r="AP10" s="42"/>
      <c r="AQ10" s="42">
        <v>0.244427825629877</v>
      </c>
      <c r="AR10" s="42">
        <v>0.26221010584655102</v>
      </c>
      <c r="AS10" s="42">
        <v>0.280962308080761</v>
      </c>
    </row>
    <row r="11" spans="2:45" x14ac:dyDescent="0.25">
      <c r="B11" s="16" t="s">
        <v>105</v>
      </c>
      <c r="C11" s="42">
        <v>0.15724592061925899</v>
      </c>
      <c r="D11" s="42">
        <v>0.160536356634844</v>
      </c>
      <c r="E11" s="42">
        <v>0.15589171542177099</v>
      </c>
      <c r="F11" s="42"/>
      <c r="G11" s="42">
        <v>0.19076241938420599</v>
      </c>
      <c r="H11" s="42">
        <v>0.17831824882120401</v>
      </c>
      <c r="I11" s="42">
        <v>0.12075487210527699</v>
      </c>
      <c r="J11" s="42">
        <v>0.165555897628756</v>
      </c>
      <c r="K11" s="42">
        <v>0.14713353982039101</v>
      </c>
      <c r="L11" s="42">
        <v>0.14710897171770801</v>
      </c>
      <c r="M11" s="42"/>
      <c r="N11" s="42">
        <v>0.15431878703007501</v>
      </c>
      <c r="O11" s="42">
        <v>0.19119702192442301</v>
      </c>
      <c r="P11" s="42">
        <v>0.14756458933091901</v>
      </c>
      <c r="Q11" s="42">
        <v>0.13200351967311599</v>
      </c>
      <c r="R11" s="42"/>
      <c r="S11" s="42">
        <v>0.180361740341591</v>
      </c>
      <c r="T11" s="42">
        <v>0.20465442296026701</v>
      </c>
      <c r="U11" s="42">
        <v>8.3774037049645506E-2</v>
      </c>
      <c r="V11" s="42">
        <v>0.112717196897201</v>
      </c>
      <c r="W11" s="42">
        <v>0.21665443014670799</v>
      </c>
      <c r="X11" s="42">
        <v>0.17821153473542201</v>
      </c>
      <c r="Y11" s="42">
        <v>0.14815642737412499</v>
      </c>
      <c r="Z11" s="42">
        <v>0.16958853480194699</v>
      </c>
      <c r="AA11" s="42">
        <v>0.141634574347968</v>
      </c>
      <c r="AB11" s="42">
        <v>0.14438049006222101</v>
      </c>
      <c r="AC11" s="42">
        <v>0.155700507438399</v>
      </c>
      <c r="AD11" s="42">
        <v>6.8324676995022399E-2</v>
      </c>
      <c r="AE11" s="42"/>
      <c r="AF11" s="42">
        <v>0.14480398286851001</v>
      </c>
      <c r="AG11" s="42">
        <v>0.179910001874453</v>
      </c>
      <c r="AH11" s="42">
        <v>0.156829829126721</v>
      </c>
      <c r="AI11" s="42">
        <v>0.16892668960343299</v>
      </c>
      <c r="AJ11" s="42">
        <v>0.12894997738502201</v>
      </c>
      <c r="AK11" s="42">
        <v>0.10894527334501999</v>
      </c>
      <c r="AL11" s="42"/>
      <c r="AM11" s="42">
        <v>0.175068958186294</v>
      </c>
      <c r="AN11" s="42">
        <v>0.13341209642151999</v>
      </c>
      <c r="AO11" s="42">
        <v>0.16186338044984699</v>
      </c>
      <c r="AP11" s="42"/>
      <c r="AQ11" s="42">
        <v>0.18170946361666901</v>
      </c>
      <c r="AR11" s="42">
        <v>0.14931087531197701</v>
      </c>
      <c r="AS11" s="42">
        <v>0.162892348287037</v>
      </c>
    </row>
    <row r="12" spans="2:45" x14ac:dyDescent="0.25">
      <c r="B12" s="16" t="s">
        <v>106</v>
      </c>
      <c r="C12" s="42">
        <v>0.103388967024622</v>
      </c>
      <c r="D12" s="42">
        <v>0.104330828800189</v>
      </c>
      <c r="E12" s="42">
        <v>9.9451457021209999E-2</v>
      </c>
      <c r="F12" s="42"/>
      <c r="G12" s="42">
        <v>0.110087423447986</v>
      </c>
      <c r="H12" s="42">
        <v>0.116339236784797</v>
      </c>
      <c r="I12" s="42">
        <v>0.109993457958366</v>
      </c>
      <c r="J12" s="42">
        <v>0.10806845428527299</v>
      </c>
      <c r="K12" s="42">
        <v>0.113743676317451</v>
      </c>
      <c r="L12" s="42">
        <v>7.2299763762282906E-2</v>
      </c>
      <c r="M12" s="42"/>
      <c r="N12" s="42">
        <v>9.9891920835392306E-2</v>
      </c>
      <c r="O12" s="42">
        <v>9.9442650744055297E-2</v>
      </c>
      <c r="P12" s="42">
        <v>0.116858941978969</v>
      </c>
      <c r="Q12" s="42">
        <v>9.6960533651651706E-2</v>
      </c>
      <c r="R12" s="42"/>
      <c r="S12" s="42">
        <v>0.160157687632835</v>
      </c>
      <c r="T12" s="42">
        <v>5.2453533342109102E-2</v>
      </c>
      <c r="U12" s="42">
        <v>0.112077346818216</v>
      </c>
      <c r="V12" s="42">
        <v>4.9249274532125999E-2</v>
      </c>
      <c r="W12" s="42">
        <v>7.2764755230754194E-2</v>
      </c>
      <c r="X12" s="42">
        <v>0.125061349836044</v>
      </c>
      <c r="Y12" s="42">
        <v>0.107808666869203</v>
      </c>
      <c r="Z12" s="42">
        <v>0.12856650919999801</v>
      </c>
      <c r="AA12" s="42">
        <v>0.14117197819986599</v>
      </c>
      <c r="AB12" s="42">
        <v>8.5990950876950203E-2</v>
      </c>
      <c r="AC12" s="42">
        <v>4.7056146004731902E-2</v>
      </c>
      <c r="AD12" s="42">
        <v>0.17073916175033199</v>
      </c>
      <c r="AE12" s="42"/>
      <c r="AF12" s="42">
        <v>0.15646774282849901</v>
      </c>
      <c r="AG12" s="42">
        <v>0.111465050604097</v>
      </c>
      <c r="AH12" s="42">
        <v>0.125371630179275</v>
      </c>
      <c r="AI12" s="42">
        <v>7.7919219852709803E-2</v>
      </c>
      <c r="AJ12" s="42">
        <v>1.75572735740014E-2</v>
      </c>
      <c r="AK12" s="42">
        <v>6.7243026912970003E-2</v>
      </c>
      <c r="AL12" s="42"/>
      <c r="AM12" s="42">
        <v>9.1469482519956902E-2</v>
      </c>
      <c r="AN12" s="42">
        <v>0.106772776808116</v>
      </c>
      <c r="AO12" s="42">
        <v>0.13022148389670199</v>
      </c>
      <c r="AP12" s="42"/>
      <c r="AQ12" s="42">
        <v>9.3000299189358496E-2</v>
      </c>
      <c r="AR12" s="42">
        <v>0.119722724018871</v>
      </c>
      <c r="AS12" s="42">
        <v>8.9242847192414806E-2</v>
      </c>
    </row>
    <row r="13" spans="2:45" ht="30" x14ac:dyDescent="0.25">
      <c r="B13" s="16" t="s">
        <v>107</v>
      </c>
      <c r="C13" s="42">
        <v>0.119331365097553</v>
      </c>
      <c r="D13" s="42">
        <v>0.116722774353698</v>
      </c>
      <c r="E13" s="42">
        <v>0.12328921140492401</v>
      </c>
      <c r="F13" s="42"/>
      <c r="G13" s="42">
        <v>0.117014559920181</v>
      </c>
      <c r="H13" s="42">
        <v>9.5174940289769305E-2</v>
      </c>
      <c r="I13" s="42">
        <v>0.12719283521720401</v>
      </c>
      <c r="J13" s="42">
        <v>0.161780875606583</v>
      </c>
      <c r="K13" s="42">
        <v>0.151341042189679</v>
      </c>
      <c r="L13" s="42">
        <v>7.8795343711173804E-2</v>
      </c>
      <c r="M13" s="42"/>
      <c r="N13" s="42">
        <v>0.15316631869329</v>
      </c>
      <c r="O13" s="42">
        <v>0.146007457882181</v>
      </c>
      <c r="P13" s="42">
        <v>0.11510399891964</v>
      </c>
      <c r="Q13" s="42">
        <v>6.09095500564346E-2</v>
      </c>
      <c r="R13" s="42"/>
      <c r="S13" s="42">
        <v>0.143350471414631</v>
      </c>
      <c r="T13" s="42">
        <v>0.113722849182555</v>
      </c>
      <c r="U13" s="42">
        <v>8.4722270123004095E-2</v>
      </c>
      <c r="V13" s="42">
        <v>7.2378207873649097E-2</v>
      </c>
      <c r="W13" s="42">
        <v>0.139573159601562</v>
      </c>
      <c r="X13" s="42">
        <v>7.6446041637551296E-2</v>
      </c>
      <c r="Y13" s="42">
        <v>0.14053881287116701</v>
      </c>
      <c r="Z13" s="42">
        <v>0.17574564959830899</v>
      </c>
      <c r="AA13" s="42">
        <v>0.16475721971065499</v>
      </c>
      <c r="AB13" s="42">
        <v>0.102979448690988</v>
      </c>
      <c r="AC13" s="42">
        <v>6.6235247612178E-2</v>
      </c>
      <c r="AD13" s="42">
        <v>0.180201647585125</v>
      </c>
      <c r="AE13" s="42"/>
      <c r="AF13" s="42">
        <v>0.173456171751871</v>
      </c>
      <c r="AG13" s="42">
        <v>0.114858625542844</v>
      </c>
      <c r="AH13" s="42">
        <v>0.136546623687854</v>
      </c>
      <c r="AI13" s="42">
        <v>0.112632437909978</v>
      </c>
      <c r="AJ13" s="42">
        <v>2.6638269507355501E-2</v>
      </c>
      <c r="AK13" s="42">
        <v>0.10440554222076</v>
      </c>
      <c r="AL13" s="42"/>
      <c r="AM13" s="42">
        <v>0.10685917602320601</v>
      </c>
      <c r="AN13" s="42">
        <v>0.136677432005508</v>
      </c>
      <c r="AO13" s="42">
        <v>8.7130000932067603E-2</v>
      </c>
      <c r="AP13" s="42"/>
      <c r="AQ13" s="42">
        <v>0.11713775092992799</v>
      </c>
      <c r="AR13" s="42">
        <v>0.140784291547907</v>
      </c>
      <c r="AS13" s="42">
        <v>0.112594406634864</v>
      </c>
    </row>
    <row r="14" spans="2:45" ht="30" x14ac:dyDescent="0.25">
      <c r="B14" s="16" t="s">
        <v>108</v>
      </c>
      <c r="C14" s="42">
        <v>0.31854335698521502</v>
      </c>
      <c r="D14" s="42">
        <v>0.29000229504249397</v>
      </c>
      <c r="E14" s="42">
        <v>0.346253898183014</v>
      </c>
      <c r="F14" s="42"/>
      <c r="G14" s="42">
        <v>0.153308101894504</v>
      </c>
      <c r="H14" s="42">
        <v>0.192609617445308</v>
      </c>
      <c r="I14" s="42">
        <v>0.25451101291322897</v>
      </c>
      <c r="J14" s="42">
        <v>0.31179897992171601</v>
      </c>
      <c r="K14" s="42">
        <v>0.439808552777119</v>
      </c>
      <c r="L14" s="42">
        <v>0.50791309240738203</v>
      </c>
      <c r="M14" s="42"/>
      <c r="N14" s="42">
        <v>0.35097648064451697</v>
      </c>
      <c r="O14" s="42">
        <v>0.32723464759744803</v>
      </c>
      <c r="P14" s="42">
        <v>0.23506966771754301</v>
      </c>
      <c r="Q14" s="42">
        <v>0.34472933332386502</v>
      </c>
      <c r="R14" s="42"/>
      <c r="S14" s="42">
        <v>0.20501868620875599</v>
      </c>
      <c r="T14" s="42">
        <v>0.37183784630512201</v>
      </c>
      <c r="U14" s="42">
        <v>0.43060267983661499</v>
      </c>
      <c r="V14" s="42">
        <v>0.40134664468207298</v>
      </c>
      <c r="W14" s="42">
        <v>0.33524371529027702</v>
      </c>
      <c r="X14" s="42">
        <v>0.25003950743936998</v>
      </c>
      <c r="Y14" s="42">
        <v>0.386502214302688</v>
      </c>
      <c r="Z14" s="42">
        <v>0.204582878326797</v>
      </c>
      <c r="AA14" s="42">
        <v>0.23219514589176901</v>
      </c>
      <c r="AB14" s="42">
        <v>0.29294065427327398</v>
      </c>
      <c r="AC14" s="42">
        <v>0.49947511019700103</v>
      </c>
      <c r="AD14" s="42">
        <v>0.28787566953412502</v>
      </c>
      <c r="AE14" s="42"/>
      <c r="AF14" s="42">
        <v>0.15983804790695599</v>
      </c>
      <c r="AG14" s="42">
        <v>0.30840950588150201</v>
      </c>
      <c r="AH14" s="42">
        <v>0.252993251382511</v>
      </c>
      <c r="AI14" s="42">
        <v>0.37876410911813702</v>
      </c>
      <c r="AJ14" s="42">
        <v>0.50835889922061706</v>
      </c>
      <c r="AK14" s="42">
        <v>0.52556780984215001</v>
      </c>
      <c r="AL14" s="42"/>
      <c r="AM14" s="42">
        <v>0.34637368952654002</v>
      </c>
      <c r="AN14" s="42">
        <v>0.33153972453486202</v>
      </c>
      <c r="AO14" s="42">
        <v>0.22795197071381401</v>
      </c>
      <c r="AP14" s="42"/>
      <c r="AQ14" s="42">
        <v>0.32029720417507301</v>
      </c>
      <c r="AR14" s="42">
        <v>0.31383337539608203</v>
      </c>
      <c r="AS14" s="42">
        <v>0.240832137348924</v>
      </c>
    </row>
    <row r="15" spans="2:45" x14ac:dyDescent="0.25">
      <c r="B15" s="16" t="s">
        <v>109</v>
      </c>
      <c r="C15" s="42">
        <v>0.22489649670995601</v>
      </c>
      <c r="D15" s="42">
        <v>0.23011257637718999</v>
      </c>
      <c r="E15" s="42">
        <v>0.22058867424863399</v>
      </c>
      <c r="F15" s="42"/>
      <c r="G15" s="42">
        <v>0.18490532360956799</v>
      </c>
      <c r="H15" s="42">
        <v>0.212516373760021</v>
      </c>
      <c r="I15" s="42">
        <v>0.135951320809785</v>
      </c>
      <c r="J15" s="42">
        <v>0.233987180012207</v>
      </c>
      <c r="K15" s="42">
        <v>0.178286765174274</v>
      </c>
      <c r="L15" s="42">
        <v>0.35715081380935099</v>
      </c>
      <c r="M15" s="42"/>
      <c r="N15" s="42">
        <v>0.21444776552469699</v>
      </c>
      <c r="O15" s="42">
        <v>0.212286607080588</v>
      </c>
      <c r="P15" s="42">
        <v>0.227416299601815</v>
      </c>
      <c r="Q15" s="42">
        <v>0.24692011022277999</v>
      </c>
      <c r="R15" s="42"/>
      <c r="S15" s="42">
        <v>0.13823882799433199</v>
      </c>
      <c r="T15" s="42">
        <v>0.10432904870733201</v>
      </c>
      <c r="U15" s="42">
        <v>0.22098851869248801</v>
      </c>
      <c r="V15" s="42">
        <v>0.24087001074895201</v>
      </c>
      <c r="W15" s="42">
        <v>0.20284978468841799</v>
      </c>
      <c r="X15" s="42">
        <v>0.35338567240145702</v>
      </c>
      <c r="Y15" s="42">
        <v>0.182673487483652</v>
      </c>
      <c r="Z15" s="42">
        <v>0.35538214075089902</v>
      </c>
      <c r="AA15" s="42">
        <v>0.270989959350879</v>
      </c>
      <c r="AB15" s="42">
        <v>0.273003494741903</v>
      </c>
      <c r="AC15" s="42">
        <v>0.24137907518160201</v>
      </c>
      <c r="AD15" s="42">
        <v>0.39807699737149499</v>
      </c>
      <c r="AE15" s="42"/>
      <c r="AF15" s="42">
        <v>0.160551245069534</v>
      </c>
      <c r="AG15" s="42">
        <v>0.231604021494839</v>
      </c>
      <c r="AH15" s="42">
        <v>0.17990266030725599</v>
      </c>
      <c r="AI15" s="42">
        <v>0.23731912355521201</v>
      </c>
      <c r="AJ15" s="42">
        <v>0.338764807032093</v>
      </c>
      <c r="AK15" s="42">
        <v>0.27450307740999702</v>
      </c>
      <c r="AL15" s="42"/>
      <c r="AM15" s="42">
        <v>0.27335627821380099</v>
      </c>
      <c r="AN15" s="42">
        <v>0.19980684488610201</v>
      </c>
      <c r="AO15" s="42">
        <v>0.160517752421274</v>
      </c>
      <c r="AP15" s="42"/>
      <c r="AQ15" s="42">
        <v>0.290581376639716</v>
      </c>
      <c r="AR15" s="42">
        <v>0.17741611637137</v>
      </c>
      <c r="AS15" s="42">
        <v>0.29785605702604101</v>
      </c>
    </row>
    <row r="16" spans="2:45" x14ac:dyDescent="0.25">
      <c r="B16" s="16" t="s">
        <v>110</v>
      </c>
      <c r="C16" s="42">
        <v>0.18204996476404001</v>
      </c>
      <c r="D16" s="42">
        <v>0.200119608087897</v>
      </c>
      <c r="E16" s="42">
        <v>0.166557467212955</v>
      </c>
      <c r="F16" s="42"/>
      <c r="G16" s="42">
        <v>0.13588326492575301</v>
      </c>
      <c r="H16" s="42">
        <v>0.12768323033534101</v>
      </c>
      <c r="I16" s="42">
        <v>0.22433623316457199</v>
      </c>
      <c r="J16" s="42">
        <v>0.22279116876267299</v>
      </c>
      <c r="K16" s="42">
        <v>0.17597389303354399</v>
      </c>
      <c r="L16" s="42">
        <v>0.19456126349293401</v>
      </c>
      <c r="M16" s="42"/>
      <c r="N16" s="42">
        <v>0.205447626495004</v>
      </c>
      <c r="O16" s="42">
        <v>0.18358410792148699</v>
      </c>
      <c r="P16" s="42">
        <v>0.22611998858412899</v>
      </c>
      <c r="Q16" s="42">
        <v>0.115912584874689</v>
      </c>
      <c r="R16" s="42"/>
      <c r="S16" s="42">
        <v>0.197854342707738</v>
      </c>
      <c r="T16" s="42">
        <v>0.22260662912759599</v>
      </c>
      <c r="U16" s="42">
        <v>0.31132787142740997</v>
      </c>
      <c r="V16" s="42">
        <v>0.23217513157288799</v>
      </c>
      <c r="W16" s="42">
        <v>0.100551913887492</v>
      </c>
      <c r="X16" s="42">
        <v>0.170884943291995</v>
      </c>
      <c r="Y16" s="42">
        <v>0.11228183283610101</v>
      </c>
      <c r="Z16" s="42">
        <v>0.149995179081751</v>
      </c>
      <c r="AA16" s="42">
        <v>9.5604723558279994E-2</v>
      </c>
      <c r="AB16" s="42">
        <v>0.221236537105158</v>
      </c>
      <c r="AC16" s="42">
        <v>0.153084693981657</v>
      </c>
      <c r="AD16" s="42">
        <v>0.14260727769887299</v>
      </c>
      <c r="AE16" s="42"/>
      <c r="AF16" s="42">
        <v>0.19992145521003399</v>
      </c>
      <c r="AG16" s="42">
        <v>0.14960294173104999</v>
      </c>
      <c r="AH16" s="42">
        <v>9.8386439275659196E-2</v>
      </c>
      <c r="AI16" s="42">
        <v>0.210493239902628</v>
      </c>
      <c r="AJ16" s="42">
        <v>0.24850312511550199</v>
      </c>
      <c r="AK16" s="42">
        <v>0.27003343867885099</v>
      </c>
      <c r="AL16" s="42"/>
      <c r="AM16" s="42">
        <v>0.18584591669633099</v>
      </c>
      <c r="AN16" s="42">
        <v>0.19715306834903801</v>
      </c>
      <c r="AO16" s="42">
        <v>0.13379587255206099</v>
      </c>
      <c r="AP16" s="42"/>
      <c r="AQ16" s="42">
        <v>0.21109782219249601</v>
      </c>
      <c r="AR16" s="42">
        <v>0.21245024440582599</v>
      </c>
      <c r="AS16" s="42">
        <v>0.16448091213950899</v>
      </c>
    </row>
    <row r="17" spans="2:45" x14ac:dyDescent="0.25">
      <c r="B17" s="16" t="s">
        <v>111</v>
      </c>
      <c r="C17" s="42">
        <v>0.24970664929265099</v>
      </c>
      <c r="D17" s="42">
        <v>0.28041074884670097</v>
      </c>
      <c r="E17" s="42">
        <v>0.22052133686428099</v>
      </c>
      <c r="F17" s="42"/>
      <c r="G17" s="42">
        <v>0.191778512694979</v>
      </c>
      <c r="H17" s="42">
        <v>0.20087286370069199</v>
      </c>
      <c r="I17" s="42">
        <v>0.30139696020898799</v>
      </c>
      <c r="J17" s="42">
        <v>0.254350092544675</v>
      </c>
      <c r="K17" s="42">
        <v>0.23780325474807401</v>
      </c>
      <c r="L17" s="42">
        <v>0.29089371168427403</v>
      </c>
      <c r="M17" s="42"/>
      <c r="N17" s="42">
        <v>0.28341386702734001</v>
      </c>
      <c r="O17" s="42">
        <v>0.20925062667528599</v>
      </c>
      <c r="P17" s="42">
        <v>0.25444992683290202</v>
      </c>
      <c r="Q17" s="42">
        <v>0.247573678863935</v>
      </c>
      <c r="R17" s="42"/>
      <c r="S17" s="42">
        <v>0.22303325359519299</v>
      </c>
      <c r="T17" s="42">
        <v>0.27096439575742798</v>
      </c>
      <c r="U17" s="42">
        <v>0.33314876844677999</v>
      </c>
      <c r="V17" s="42">
        <v>0.319977272451964</v>
      </c>
      <c r="W17" s="42">
        <v>0.18949781595957099</v>
      </c>
      <c r="X17" s="42">
        <v>0.176079586592229</v>
      </c>
      <c r="Y17" s="42">
        <v>0.244826268401413</v>
      </c>
      <c r="Z17" s="42">
        <v>0.14962170348682699</v>
      </c>
      <c r="AA17" s="42">
        <v>0.22696382746094501</v>
      </c>
      <c r="AB17" s="42">
        <v>0.26098196504212401</v>
      </c>
      <c r="AC17" s="42">
        <v>0.26939574173730002</v>
      </c>
      <c r="AD17" s="42">
        <v>0.37308751575562998</v>
      </c>
      <c r="AE17" s="42"/>
      <c r="AF17" s="42">
        <v>0.22055056810069301</v>
      </c>
      <c r="AG17" s="42">
        <v>0.20835368466274501</v>
      </c>
      <c r="AH17" s="42">
        <v>0.21080222704386001</v>
      </c>
      <c r="AI17" s="42">
        <v>0.25330518244623002</v>
      </c>
      <c r="AJ17" s="42">
        <v>0.402852053342585</v>
      </c>
      <c r="AK17" s="42">
        <v>0.34919445798835602</v>
      </c>
      <c r="AL17" s="42"/>
      <c r="AM17" s="42">
        <v>0.26596856848896899</v>
      </c>
      <c r="AN17" s="42">
        <v>0.26243553063264402</v>
      </c>
      <c r="AO17" s="42">
        <v>0.20129452477250501</v>
      </c>
      <c r="AP17" s="42"/>
      <c r="AQ17" s="42">
        <v>0.27340565496403002</v>
      </c>
      <c r="AR17" s="42">
        <v>0.252328416756115</v>
      </c>
      <c r="AS17" s="42">
        <v>0.28022665741653202</v>
      </c>
    </row>
    <row r="18" spans="2:45" ht="30" x14ac:dyDescent="0.25">
      <c r="B18" s="16" t="s">
        <v>112</v>
      </c>
      <c r="C18" s="42">
        <v>0.121051751800117</v>
      </c>
      <c r="D18" s="42">
        <v>0.12881317946104501</v>
      </c>
      <c r="E18" s="42">
        <v>0.110916371159255</v>
      </c>
      <c r="F18" s="42"/>
      <c r="G18" s="42">
        <v>0.11429266117961601</v>
      </c>
      <c r="H18" s="42">
        <v>0.140189380678648</v>
      </c>
      <c r="I18" s="42">
        <v>1.8369307110261399E-2</v>
      </c>
      <c r="J18" s="42">
        <v>7.7746183662359594E-2</v>
      </c>
      <c r="K18" s="42">
        <v>0.13427643139637599</v>
      </c>
      <c r="L18" s="42">
        <v>0.21863498705482701</v>
      </c>
      <c r="M18" s="42"/>
      <c r="N18" s="42">
        <v>9.6834436714216696E-2</v>
      </c>
      <c r="O18" s="42">
        <v>0.13261715112377101</v>
      </c>
      <c r="P18" s="42">
        <v>0.136103795564849</v>
      </c>
      <c r="Q18" s="42">
        <v>0.123858240357895</v>
      </c>
      <c r="R18" s="42"/>
      <c r="S18" s="42">
        <v>0.108249255954773</v>
      </c>
      <c r="T18" s="42">
        <v>0.109168277147591</v>
      </c>
      <c r="U18" s="42">
        <v>5.82452317919206E-2</v>
      </c>
      <c r="V18" s="42">
        <v>6.3052765637770805E-2</v>
      </c>
      <c r="W18" s="42">
        <v>0.112586044607666</v>
      </c>
      <c r="X18" s="42">
        <v>0.18603302277269601</v>
      </c>
      <c r="Y18" s="42">
        <v>0.158262123573396</v>
      </c>
      <c r="Z18" s="42">
        <v>0.155327811496558</v>
      </c>
      <c r="AA18" s="42">
        <v>0.135899035095154</v>
      </c>
      <c r="AB18" s="42">
        <v>8.3648178914108806E-2</v>
      </c>
      <c r="AC18" s="42">
        <v>0.15584715859569401</v>
      </c>
      <c r="AD18" s="42">
        <v>0.24390882560482899</v>
      </c>
      <c r="AE18" s="42"/>
      <c r="AF18" s="42">
        <v>0.18147596006532199</v>
      </c>
      <c r="AG18" s="42">
        <v>0.123232559224254</v>
      </c>
      <c r="AH18" s="42">
        <v>0.11581838806143301</v>
      </c>
      <c r="AI18" s="42">
        <v>0.10782013525907599</v>
      </c>
      <c r="AJ18" s="42">
        <v>8.1200205199081693E-2</v>
      </c>
      <c r="AK18" s="42">
        <v>3.5978158379573202E-2</v>
      </c>
      <c r="AL18" s="42"/>
      <c r="AM18" s="42">
        <v>0.12625555109210401</v>
      </c>
      <c r="AN18" s="42">
        <v>0.122945350604621</v>
      </c>
      <c r="AO18" s="42">
        <v>0.103711611045504</v>
      </c>
      <c r="AP18" s="42"/>
      <c r="AQ18" s="42">
        <v>0.15500095752987</v>
      </c>
      <c r="AR18" s="42">
        <v>0.116424464455352</v>
      </c>
      <c r="AS18" s="42">
        <v>0.110782532011989</v>
      </c>
    </row>
    <row r="19" spans="2:45" ht="30" x14ac:dyDescent="0.25">
      <c r="B19" s="16" t="s">
        <v>113</v>
      </c>
      <c r="C19" s="42">
        <v>0.120900787557012</v>
      </c>
      <c r="D19" s="42">
        <v>0.10970739034758099</v>
      </c>
      <c r="E19" s="42">
        <v>0.131387040584964</v>
      </c>
      <c r="F19" s="42"/>
      <c r="G19" s="42">
        <v>0.146136701844885</v>
      </c>
      <c r="H19" s="42">
        <v>0.11470278118475299</v>
      </c>
      <c r="I19" s="42">
        <v>8.4418996721471601E-2</v>
      </c>
      <c r="J19" s="42">
        <v>0.117961517715769</v>
      </c>
      <c r="K19" s="42">
        <v>0.110179123352007</v>
      </c>
      <c r="L19" s="42">
        <v>0.14810882821608901</v>
      </c>
      <c r="M19" s="42"/>
      <c r="N19" s="42">
        <v>0.134484663748453</v>
      </c>
      <c r="O19" s="42">
        <v>0.12872640928214499</v>
      </c>
      <c r="P19" s="42">
        <v>0.12662524392374699</v>
      </c>
      <c r="Q19" s="42">
        <v>9.0972387837990207E-2</v>
      </c>
      <c r="R19" s="42"/>
      <c r="S19" s="42">
        <v>9.6368687550750606E-2</v>
      </c>
      <c r="T19" s="42">
        <v>0.104098389616541</v>
      </c>
      <c r="U19" s="42">
        <v>0.101098397976513</v>
      </c>
      <c r="V19" s="42">
        <v>0.151446470398129</v>
      </c>
      <c r="W19" s="42">
        <v>0.123493202538711</v>
      </c>
      <c r="X19" s="42">
        <v>0.17582723034075501</v>
      </c>
      <c r="Y19" s="42">
        <v>0.131718165054304</v>
      </c>
      <c r="Z19" s="42">
        <v>0.11887001253722899</v>
      </c>
      <c r="AA19" s="42">
        <v>0.113308326415571</v>
      </c>
      <c r="AB19" s="42">
        <v>0.155289478394536</v>
      </c>
      <c r="AC19" s="42">
        <v>8.6278178671425898E-2</v>
      </c>
      <c r="AD19" s="42">
        <v>6.6823202599915102E-2</v>
      </c>
      <c r="AE19" s="42"/>
      <c r="AF19" s="42">
        <v>8.4522174281702403E-2</v>
      </c>
      <c r="AG19" s="42">
        <v>0.107750457740464</v>
      </c>
      <c r="AH19" s="42">
        <v>4.5607364774163002E-2</v>
      </c>
      <c r="AI19" s="42">
        <v>0.116704631556219</v>
      </c>
      <c r="AJ19" s="42">
        <v>0.31021069349466401</v>
      </c>
      <c r="AK19" s="42">
        <v>0.16099889502648801</v>
      </c>
      <c r="AL19" s="42"/>
      <c r="AM19" s="42">
        <v>0.129753476056331</v>
      </c>
      <c r="AN19" s="42">
        <v>0.10972605574488301</v>
      </c>
      <c r="AO19" s="42">
        <v>0.125797877560861</v>
      </c>
      <c r="AP19" s="42"/>
      <c r="AQ19" s="42">
        <v>0.108305750681316</v>
      </c>
      <c r="AR19" s="42">
        <v>0.13215595077075301</v>
      </c>
      <c r="AS19" s="42">
        <v>6.8231630006475003E-2</v>
      </c>
    </row>
    <row r="20" spans="2:45" ht="30" x14ac:dyDescent="0.25">
      <c r="B20" s="16" t="s">
        <v>114</v>
      </c>
      <c r="C20" s="42">
        <v>0.186959215153707</v>
      </c>
      <c r="D20" s="42">
        <v>0.19622887789996299</v>
      </c>
      <c r="E20" s="42">
        <v>0.175877720208756</v>
      </c>
      <c r="F20" s="42"/>
      <c r="G20" s="42">
        <v>0.13861210590277301</v>
      </c>
      <c r="H20" s="42">
        <v>0.17619116332710799</v>
      </c>
      <c r="I20" s="42">
        <v>0.14908408290012801</v>
      </c>
      <c r="J20" s="42">
        <v>0.211687910959137</v>
      </c>
      <c r="K20" s="42">
        <v>0.218647909218393</v>
      </c>
      <c r="L20" s="42">
        <v>0.21742203689321499</v>
      </c>
      <c r="M20" s="42"/>
      <c r="N20" s="42">
        <v>0.191120171681368</v>
      </c>
      <c r="O20" s="42">
        <v>0.20298726452236299</v>
      </c>
      <c r="P20" s="42">
        <v>0.145008123017933</v>
      </c>
      <c r="Q20" s="42">
        <v>0.19729636352118601</v>
      </c>
      <c r="R20" s="42"/>
      <c r="S20" s="42">
        <v>0.33619434667404902</v>
      </c>
      <c r="T20" s="42">
        <v>0.226480904352549</v>
      </c>
      <c r="U20" s="42">
        <v>6.4479301173434006E-2</v>
      </c>
      <c r="V20" s="42">
        <v>0.123062855610664</v>
      </c>
      <c r="W20" s="42">
        <v>0.196470884497943</v>
      </c>
      <c r="X20" s="42">
        <v>0.119412651209012</v>
      </c>
      <c r="Y20" s="42">
        <v>0.15432041813557101</v>
      </c>
      <c r="Z20" s="42">
        <v>0.20864553363060701</v>
      </c>
      <c r="AA20" s="42">
        <v>0.19743457027688999</v>
      </c>
      <c r="AB20" s="42">
        <v>0.14107473589341599</v>
      </c>
      <c r="AC20" s="42">
        <v>0.171696295968959</v>
      </c>
      <c r="AD20" s="42">
        <v>0.1822598068115</v>
      </c>
      <c r="AE20" s="42"/>
      <c r="AF20" s="42">
        <v>0.187308767922306</v>
      </c>
      <c r="AG20" s="42">
        <v>0.25170432260797598</v>
      </c>
      <c r="AH20" s="42">
        <v>0.20168719661263801</v>
      </c>
      <c r="AI20" s="42">
        <v>0.15831983945874201</v>
      </c>
      <c r="AJ20" s="42">
        <v>0.10394103486185</v>
      </c>
      <c r="AK20" s="42">
        <v>8.3923578895917395E-2</v>
      </c>
      <c r="AL20" s="42"/>
      <c r="AM20" s="42">
        <v>0.171055175775883</v>
      </c>
      <c r="AN20" s="42">
        <v>0.20477004893242501</v>
      </c>
      <c r="AO20" s="42">
        <v>0.20067908158120601</v>
      </c>
      <c r="AP20" s="42"/>
      <c r="AQ20" s="42">
        <v>0.180837999463727</v>
      </c>
      <c r="AR20" s="42">
        <v>0.19387182276687301</v>
      </c>
      <c r="AS20" s="42">
        <v>0.201492803914991</v>
      </c>
    </row>
    <row r="21" spans="2:45" ht="30" x14ac:dyDescent="0.25">
      <c r="B21" s="16" t="s">
        <v>115</v>
      </c>
      <c r="C21" s="42">
        <v>0.125300704298103</v>
      </c>
      <c r="D21" s="42">
        <v>0.12756941876102201</v>
      </c>
      <c r="E21" s="42">
        <v>0.124566555777891</v>
      </c>
      <c r="F21" s="42"/>
      <c r="G21" s="42">
        <v>0.141218779834237</v>
      </c>
      <c r="H21" s="42">
        <v>0.13708508675869199</v>
      </c>
      <c r="I21" s="42">
        <v>0.16408149831917099</v>
      </c>
      <c r="J21" s="42">
        <v>0.17389013791053901</v>
      </c>
      <c r="K21" s="42">
        <v>0.127830882581351</v>
      </c>
      <c r="L21" s="42">
        <v>3.2965294136501601E-2</v>
      </c>
      <c r="M21" s="42"/>
      <c r="N21" s="42">
        <v>0.12516581189651699</v>
      </c>
      <c r="O21" s="42">
        <v>0.15663615890084701</v>
      </c>
      <c r="P21" s="42">
        <v>0.104895333139741</v>
      </c>
      <c r="Q21" s="42">
        <v>0.11286878088673601</v>
      </c>
      <c r="R21" s="42"/>
      <c r="S21" s="42">
        <v>9.3469284250988993E-2</v>
      </c>
      <c r="T21" s="42">
        <v>0.11609802985803901</v>
      </c>
      <c r="U21" s="42">
        <v>0.13482197882313399</v>
      </c>
      <c r="V21" s="42">
        <v>0.132812610267249</v>
      </c>
      <c r="W21" s="42">
        <v>0.14343744514517301</v>
      </c>
      <c r="X21" s="42">
        <v>0.15561212869513899</v>
      </c>
      <c r="Y21" s="42">
        <v>0.11248853800741</v>
      </c>
      <c r="Z21" s="42">
        <v>0.103166614607486</v>
      </c>
      <c r="AA21" s="42">
        <v>0.14293598653373599</v>
      </c>
      <c r="AB21" s="42">
        <v>8.8427594306579899E-2</v>
      </c>
      <c r="AC21" s="42">
        <v>0.11852770543202699</v>
      </c>
      <c r="AD21" s="42">
        <v>0.24621957352829699</v>
      </c>
      <c r="AE21" s="42"/>
      <c r="AF21" s="42">
        <v>9.4280275551087395E-2</v>
      </c>
      <c r="AG21" s="42">
        <v>0.18485409039783299</v>
      </c>
      <c r="AH21" s="42">
        <v>0.106220559076804</v>
      </c>
      <c r="AI21" s="42">
        <v>9.7985715618588903E-2</v>
      </c>
      <c r="AJ21" s="42">
        <v>0.10616069484779</v>
      </c>
      <c r="AK21" s="42">
        <v>0.112898529549563</v>
      </c>
      <c r="AL21" s="42"/>
      <c r="AM21" s="42">
        <v>0.110236870774348</v>
      </c>
      <c r="AN21" s="42">
        <v>0.13813998890490201</v>
      </c>
      <c r="AO21" s="42">
        <v>0.13934171701583001</v>
      </c>
      <c r="AP21" s="42"/>
      <c r="AQ21" s="42">
        <v>0.108353188590726</v>
      </c>
      <c r="AR21" s="42">
        <v>0.154069199312138</v>
      </c>
      <c r="AS21" s="42">
        <v>0.19990545042383201</v>
      </c>
    </row>
    <row r="22" spans="2:45" x14ac:dyDescent="0.25">
      <c r="B22" s="16" t="s">
        <v>116</v>
      </c>
      <c r="C22" s="42">
        <v>8.3467062388229304E-2</v>
      </c>
      <c r="D22" s="42">
        <v>8.5762206805702401E-2</v>
      </c>
      <c r="E22" s="42">
        <v>8.2212586487106401E-2</v>
      </c>
      <c r="F22" s="42"/>
      <c r="G22" s="42">
        <v>7.0194080316037993E-2</v>
      </c>
      <c r="H22" s="42">
        <v>0.13137790181079401</v>
      </c>
      <c r="I22" s="42">
        <v>8.7692916141851193E-2</v>
      </c>
      <c r="J22" s="42">
        <v>7.4145597388106305E-2</v>
      </c>
      <c r="K22" s="42">
        <v>9.5661596612908795E-2</v>
      </c>
      <c r="L22" s="42">
        <v>4.8954473546481102E-2</v>
      </c>
      <c r="M22" s="42"/>
      <c r="N22" s="42">
        <v>5.9026720259306199E-2</v>
      </c>
      <c r="O22" s="42">
        <v>9.0084757156402198E-2</v>
      </c>
      <c r="P22" s="42">
        <v>0.101663671330271</v>
      </c>
      <c r="Q22" s="42">
        <v>8.8283421023241701E-2</v>
      </c>
      <c r="R22" s="42"/>
      <c r="S22" s="42">
        <v>5.3510682735006102E-2</v>
      </c>
      <c r="T22" s="42">
        <v>4.3574645089227898E-2</v>
      </c>
      <c r="U22" s="42">
        <v>6.5584382933123297E-2</v>
      </c>
      <c r="V22" s="42">
        <v>4.5523314663812202E-2</v>
      </c>
      <c r="W22" s="42">
        <v>0.123484792093253</v>
      </c>
      <c r="X22" s="42">
        <v>5.00745522923738E-2</v>
      </c>
      <c r="Y22" s="42">
        <v>0.158712516779936</v>
      </c>
      <c r="Z22" s="42">
        <v>0.10157528525064</v>
      </c>
      <c r="AA22" s="42">
        <v>0.14984269618342899</v>
      </c>
      <c r="AB22" s="42">
        <v>6.3567116575039606E-2</v>
      </c>
      <c r="AC22" s="42">
        <v>0.13481711666086901</v>
      </c>
      <c r="AD22" s="42">
        <v>7.1404805463009299E-2</v>
      </c>
      <c r="AE22" s="42"/>
      <c r="AF22" s="42">
        <v>6.8017492089762599E-2</v>
      </c>
      <c r="AG22" s="42">
        <v>9.06780906847897E-2</v>
      </c>
      <c r="AH22" s="42">
        <v>0.13966639469870401</v>
      </c>
      <c r="AI22" s="42">
        <v>9.1282031985678594E-2</v>
      </c>
      <c r="AJ22" s="42">
        <v>2.5729179799923101E-2</v>
      </c>
      <c r="AK22" s="42">
        <v>4.4714915177704297E-2</v>
      </c>
      <c r="AL22" s="42"/>
      <c r="AM22" s="42">
        <v>8.2384469429719498E-2</v>
      </c>
      <c r="AN22" s="42">
        <v>9.1434502824169706E-2</v>
      </c>
      <c r="AO22" s="42">
        <v>8.5973447150246796E-2</v>
      </c>
      <c r="AP22" s="42"/>
      <c r="AQ22" s="42">
        <v>7.1346750955153096E-2</v>
      </c>
      <c r="AR22" s="42">
        <v>7.8402338808607197E-2</v>
      </c>
      <c r="AS22" s="42">
        <v>0.136057463458304</v>
      </c>
    </row>
    <row r="23" spans="2:45" x14ac:dyDescent="0.25">
      <c r="B23" s="16" t="s">
        <v>117</v>
      </c>
      <c r="C23" s="42">
        <v>6.5196350841633194E-2</v>
      </c>
      <c r="D23" s="42">
        <v>7.0337678508712906E-2</v>
      </c>
      <c r="E23" s="42">
        <v>5.9073691975736101E-2</v>
      </c>
      <c r="F23" s="42"/>
      <c r="G23" s="42">
        <v>8.7338786478961997E-2</v>
      </c>
      <c r="H23" s="42">
        <v>7.7777846133339004E-2</v>
      </c>
      <c r="I23" s="42">
        <v>6.2441787320990601E-2</v>
      </c>
      <c r="J23" s="42">
        <v>4.7350296237566702E-2</v>
      </c>
      <c r="K23" s="42">
        <v>6.5733410906142903E-2</v>
      </c>
      <c r="L23" s="42">
        <v>5.6366690110512201E-2</v>
      </c>
      <c r="M23" s="42"/>
      <c r="N23" s="42">
        <v>9.0734785829018005E-2</v>
      </c>
      <c r="O23" s="42">
        <v>6.8271924200568504E-2</v>
      </c>
      <c r="P23" s="42">
        <v>4.3450335784339301E-2</v>
      </c>
      <c r="Q23" s="42">
        <v>5.46381125789005E-2</v>
      </c>
      <c r="R23" s="42"/>
      <c r="S23" s="42">
        <v>0.115909629189528</v>
      </c>
      <c r="T23" s="42">
        <v>7.5121595796656906E-2</v>
      </c>
      <c r="U23" s="42">
        <v>6.8473952066999799E-2</v>
      </c>
      <c r="V23" s="42">
        <v>6.1255471097991898E-2</v>
      </c>
      <c r="W23" s="42">
        <v>4.52953863255613E-2</v>
      </c>
      <c r="X23" s="42">
        <v>5.34097045383446E-2</v>
      </c>
      <c r="Y23" s="42">
        <v>5.9991263337237699E-2</v>
      </c>
      <c r="Z23" s="42">
        <v>2.5917604025006698E-2</v>
      </c>
      <c r="AA23" s="42">
        <v>6.0683318101291399E-2</v>
      </c>
      <c r="AB23" s="42">
        <v>6.3863336122597605E-2</v>
      </c>
      <c r="AC23" s="42">
        <v>2.0410185765540101E-2</v>
      </c>
      <c r="AD23" s="42">
        <v>3.3074083743735501E-2</v>
      </c>
      <c r="AE23" s="42"/>
      <c r="AF23" s="42">
        <v>0.119827069324952</v>
      </c>
      <c r="AG23" s="42">
        <v>6.9216910045253405E-2</v>
      </c>
      <c r="AH23" s="42">
        <v>5.1914752496876798E-2</v>
      </c>
      <c r="AI23" s="42">
        <v>3.44720420237518E-2</v>
      </c>
      <c r="AJ23" s="42">
        <v>1.5923545463874301E-2</v>
      </c>
      <c r="AK23" s="42">
        <v>7.8124626244870904E-2</v>
      </c>
      <c r="AL23" s="42"/>
      <c r="AM23" s="42">
        <v>5.0988160582446498E-2</v>
      </c>
      <c r="AN23" s="42">
        <v>7.8956990548283507E-2</v>
      </c>
      <c r="AO23" s="42">
        <v>6.1084468630736098E-2</v>
      </c>
      <c r="AP23" s="42"/>
      <c r="AQ23" s="42">
        <v>8.1234282936587895E-2</v>
      </c>
      <c r="AR23" s="42">
        <v>7.3546828775611806E-2</v>
      </c>
      <c r="AS23" s="42">
        <v>5.0113581174249799E-2</v>
      </c>
    </row>
    <row r="24" spans="2:45" x14ac:dyDescent="0.25">
      <c r="B24" s="16" t="s">
        <v>99</v>
      </c>
      <c r="C24" s="42">
        <v>1.44999555790597E-2</v>
      </c>
      <c r="D24" s="42">
        <v>1.3613203428150899E-2</v>
      </c>
      <c r="E24" s="42">
        <v>1.35155928562467E-2</v>
      </c>
      <c r="F24" s="42"/>
      <c r="G24" s="42">
        <v>7.2778223859428096E-3</v>
      </c>
      <c r="H24" s="42">
        <v>1.19726885083037E-2</v>
      </c>
      <c r="I24" s="42">
        <v>1.1326922915032501E-2</v>
      </c>
      <c r="J24" s="42">
        <v>5.2312936862037298E-3</v>
      </c>
      <c r="K24" s="42">
        <v>3.3243552649631497E-2</v>
      </c>
      <c r="L24" s="42">
        <v>1.8886034257480401E-2</v>
      </c>
      <c r="M24" s="42"/>
      <c r="N24" s="42">
        <v>2.12320661426121E-2</v>
      </c>
      <c r="O24" s="42">
        <v>2.12484295195518E-2</v>
      </c>
      <c r="P24" s="42">
        <v>1.02317106552367E-2</v>
      </c>
      <c r="Q24" s="42">
        <v>4.2399580845186103E-3</v>
      </c>
      <c r="R24" s="42"/>
      <c r="S24" s="42">
        <v>2.7371727816054001E-2</v>
      </c>
      <c r="T24" s="42">
        <v>4.2699575127861503E-2</v>
      </c>
      <c r="U24" s="42">
        <v>0</v>
      </c>
      <c r="V24" s="42">
        <v>1.13447375464158E-2</v>
      </c>
      <c r="W24" s="42">
        <v>0</v>
      </c>
      <c r="X24" s="42">
        <v>1.38880978855399E-2</v>
      </c>
      <c r="Y24" s="42">
        <v>1.18771094425997E-2</v>
      </c>
      <c r="Z24" s="42">
        <v>0</v>
      </c>
      <c r="AA24" s="42">
        <v>8.3052131856733696E-3</v>
      </c>
      <c r="AB24" s="42">
        <v>9.6620223174959403E-3</v>
      </c>
      <c r="AC24" s="42">
        <v>0</v>
      </c>
      <c r="AD24" s="42">
        <v>0</v>
      </c>
      <c r="AE24" s="42"/>
      <c r="AF24" s="42">
        <v>2.4162750961765098E-2</v>
      </c>
      <c r="AG24" s="42">
        <v>6.9194276913829896E-3</v>
      </c>
      <c r="AH24" s="42">
        <v>3.8566445442311498E-2</v>
      </c>
      <c r="AI24" s="42">
        <v>9.8856071877722104E-3</v>
      </c>
      <c r="AJ24" s="42">
        <v>0</v>
      </c>
      <c r="AK24" s="42">
        <v>0</v>
      </c>
      <c r="AL24" s="42"/>
      <c r="AM24" s="42">
        <v>1.44363186717891E-2</v>
      </c>
      <c r="AN24" s="42">
        <v>1.3059331301720999E-2</v>
      </c>
      <c r="AO24" s="42">
        <v>1.7577203683998802E-2</v>
      </c>
      <c r="AP24" s="42"/>
      <c r="AQ24" s="42">
        <v>1.22671763372119E-2</v>
      </c>
      <c r="AR24" s="42">
        <v>9.9445470276491796E-3</v>
      </c>
      <c r="AS24" s="42">
        <v>2.6100478520562999E-2</v>
      </c>
    </row>
    <row r="25" spans="2:45" ht="30" x14ac:dyDescent="0.25">
      <c r="B25" s="16" t="s">
        <v>118</v>
      </c>
      <c r="C25" s="42">
        <v>2.51876904268203E-2</v>
      </c>
      <c r="D25" s="42">
        <v>1.5795774139926399E-2</v>
      </c>
      <c r="E25" s="42">
        <v>3.4656393041191301E-2</v>
      </c>
      <c r="F25" s="42"/>
      <c r="G25" s="42">
        <v>4.4081501510831698E-2</v>
      </c>
      <c r="H25" s="42">
        <v>2.5285816796808799E-2</v>
      </c>
      <c r="I25" s="42">
        <v>1.67180807231165E-2</v>
      </c>
      <c r="J25" s="42">
        <v>3.6040839843885002E-2</v>
      </c>
      <c r="K25" s="42">
        <v>2.1045114924872401E-2</v>
      </c>
      <c r="L25" s="42">
        <v>1.3379457813523199E-2</v>
      </c>
      <c r="M25" s="42"/>
      <c r="N25" s="42">
        <v>1.9546180670464999E-2</v>
      </c>
      <c r="O25" s="42">
        <v>2.5367744800098901E-2</v>
      </c>
      <c r="P25" s="42">
        <v>2.7287126223834501E-2</v>
      </c>
      <c r="Q25" s="42">
        <v>2.9630990759599699E-2</v>
      </c>
      <c r="R25" s="42"/>
      <c r="S25" s="42">
        <v>1.9657191193393899E-2</v>
      </c>
      <c r="T25" s="42">
        <v>3.5270776940080302E-2</v>
      </c>
      <c r="U25" s="42">
        <v>2.3277431831868999E-2</v>
      </c>
      <c r="V25" s="42">
        <v>2.14627627670303E-2</v>
      </c>
      <c r="W25" s="42">
        <v>2.51820989575092E-2</v>
      </c>
      <c r="X25" s="42">
        <v>1.4430921071606E-2</v>
      </c>
      <c r="Y25" s="42">
        <v>1.1553493087220999E-2</v>
      </c>
      <c r="Z25" s="42">
        <v>2.5134615287502101E-2</v>
      </c>
      <c r="AA25" s="42">
        <v>6.0840771239034801E-2</v>
      </c>
      <c r="AB25" s="42">
        <v>0</v>
      </c>
      <c r="AC25" s="42">
        <v>2.2657264409533601E-2</v>
      </c>
      <c r="AD25" s="42">
        <v>3.5425018947718601E-2</v>
      </c>
      <c r="AE25" s="42"/>
      <c r="AF25" s="42">
        <v>2.4050256303358102E-2</v>
      </c>
      <c r="AG25" s="42">
        <v>1.6859549629106699E-2</v>
      </c>
      <c r="AH25" s="42">
        <v>5.2658540804613997E-2</v>
      </c>
      <c r="AI25" s="42">
        <v>3.0277803464636901E-2</v>
      </c>
      <c r="AJ25" s="42">
        <v>7.6724990192319998E-3</v>
      </c>
      <c r="AK25" s="42">
        <v>1.7374946663648801E-2</v>
      </c>
      <c r="AL25" s="42"/>
      <c r="AM25" s="42">
        <v>2.8208905039894799E-2</v>
      </c>
      <c r="AN25" s="42">
        <v>2.20499383673807E-2</v>
      </c>
      <c r="AO25" s="42">
        <v>2.9435151745415299E-2</v>
      </c>
      <c r="AP25" s="42"/>
      <c r="AQ25" s="42">
        <v>1.4974750251452401E-2</v>
      </c>
      <c r="AR25" s="42">
        <v>2.25535891851898E-2</v>
      </c>
      <c r="AS25" s="42">
        <v>0</v>
      </c>
    </row>
    <row r="26" spans="2:45" x14ac:dyDescent="0.25">
      <c r="B26" s="16" t="s">
        <v>101</v>
      </c>
      <c r="C26" s="43">
        <v>2.9902253929797298E-2</v>
      </c>
      <c r="D26" s="43">
        <v>2.95195765604414E-2</v>
      </c>
      <c r="E26" s="43">
        <v>2.88458508650189E-2</v>
      </c>
      <c r="F26" s="43"/>
      <c r="G26" s="43">
        <v>4.9850824715194801E-2</v>
      </c>
      <c r="H26" s="43">
        <v>5.9747162937682598E-2</v>
      </c>
      <c r="I26" s="43">
        <v>3.2728902242351601E-2</v>
      </c>
      <c r="J26" s="43">
        <v>1.7564547267081398E-2</v>
      </c>
      <c r="K26" s="43">
        <v>2.9595183211997601E-2</v>
      </c>
      <c r="L26" s="43">
        <v>0</v>
      </c>
      <c r="M26" s="43"/>
      <c r="N26" s="43">
        <v>2.86531248989206E-2</v>
      </c>
      <c r="O26" s="43">
        <v>9.9313037154796797E-3</v>
      </c>
      <c r="P26" s="43">
        <v>4.0344772479009E-2</v>
      </c>
      <c r="Q26" s="43">
        <v>4.3256703447533802E-2</v>
      </c>
      <c r="R26" s="43"/>
      <c r="S26" s="43">
        <v>4.0120942802633397E-2</v>
      </c>
      <c r="T26" s="43">
        <v>4.6904351137609303E-2</v>
      </c>
      <c r="U26" s="43">
        <v>3.9492272474340499E-2</v>
      </c>
      <c r="V26" s="43">
        <v>4.1717007552731299E-2</v>
      </c>
      <c r="W26" s="43">
        <v>1.5712060375090601E-2</v>
      </c>
      <c r="X26" s="43">
        <v>2.7257586764884E-2</v>
      </c>
      <c r="Y26" s="43">
        <v>2.29748762299334E-2</v>
      </c>
      <c r="Z26" s="43">
        <v>2.5134615287502101E-2</v>
      </c>
      <c r="AA26" s="43">
        <v>1.86630017428949E-2</v>
      </c>
      <c r="AB26" s="43">
        <v>1.9138186761477001E-2</v>
      </c>
      <c r="AC26" s="43">
        <v>2.0267581179892701E-2</v>
      </c>
      <c r="AD26" s="43">
        <v>0</v>
      </c>
      <c r="AE26" s="43"/>
      <c r="AF26" s="43">
        <v>3.8221154042732297E-2</v>
      </c>
      <c r="AG26" s="43">
        <v>2.72779666355445E-2</v>
      </c>
      <c r="AH26" s="43">
        <v>3.2946515466696802E-2</v>
      </c>
      <c r="AI26" s="43">
        <v>2.8438416729504399E-2</v>
      </c>
      <c r="AJ26" s="43">
        <v>2.7446783901100499E-2</v>
      </c>
      <c r="AK26" s="43">
        <v>1.6373375239201699E-2</v>
      </c>
      <c r="AL26" s="43"/>
      <c r="AM26" s="43">
        <v>1.57857083501548E-2</v>
      </c>
      <c r="AN26" s="43">
        <v>2.4304091609289299E-2</v>
      </c>
      <c r="AO26" s="43">
        <v>6.0056587792982799E-2</v>
      </c>
      <c r="AP26" s="43"/>
      <c r="AQ26" s="43">
        <v>1.0995404673199901E-2</v>
      </c>
      <c r="AR26" s="43">
        <v>2.0326221810843498E-2</v>
      </c>
      <c r="AS26" s="43">
        <v>2.4711071355518099E-2</v>
      </c>
    </row>
    <row r="27" spans="2:45" x14ac:dyDescent="0.25">
      <c r="B27" s="17"/>
    </row>
    <row r="28" spans="2:45" x14ac:dyDescent="0.25">
      <c r="B28" t="s">
        <v>69</v>
      </c>
    </row>
    <row r="29" spans="2:45" x14ac:dyDescent="0.25">
      <c r="B29" t="s">
        <v>70</v>
      </c>
    </row>
    <row r="31" spans="2:45" x14ac:dyDescent="0.25">
      <c r="B3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S3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135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48" t="s">
        <v>8</v>
      </c>
      <c r="C7" s="48">
        <v>1005</v>
      </c>
      <c r="D7" s="48">
        <v>484</v>
      </c>
      <c r="E7" s="48">
        <v>515</v>
      </c>
      <c r="F7" s="48"/>
      <c r="G7" s="48">
        <v>152</v>
      </c>
      <c r="H7" s="48">
        <v>174</v>
      </c>
      <c r="I7" s="48">
        <v>153</v>
      </c>
      <c r="J7" s="48">
        <v>172</v>
      </c>
      <c r="K7" s="48">
        <v>142</v>
      </c>
      <c r="L7" s="48">
        <v>212</v>
      </c>
      <c r="M7" s="48"/>
      <c r="N7" s="48">
        <v>279</v>
      </c>
      <c r="O7" s="48">
        <v>270</v>
      </c>
      <c r="P7" s="48">
        <v>207</v>
      </c>
      <c r="Q7" s="48">
        <v>245</v>
      </c>
      <c r="R7" s="48"/>
      <c r="S7" s="48">
        <v>146</v>
      </c>
      <c r="T7" s="48">
        <v>136</v>
      </c>
      <c r="U7" s="48">
        <v>83</v>
      </c>
      <c r="V7" s="48">
        <v>95</v>
      </c>
      <c r="W7" s="48">
        <v>70</v>
      </c>
      <c r="X7" s="48">
        <v>76</v>
      </c>
      <c r="Y7" s="48">
        <v>81</v>
      </c>
      <c r="Z7" s="48">
        <v>40</v>
      </c>
      <c r="AA7" s="48">
        <v>112</v>
      </c>
      <c r="AB7" s="48">
        <v>93</v>
      </c>
      <c r="AC7" s="48">
        <v>45</v>
      </c>
      <c r="AD7" s="48">
        <v>28</v>
      </c>
      <c r="AE7" s="48"/>
      <c r="AF7" s="48">
        <v>204</v>
      </c>
      <c r="AG7" s="48">
        <v>290</v>
      </c>
      <c r="AH7" s="48">
        <v>150</v>
      </c>
      <c r="AI7" s="48">
        <v>190</v>
      </c>
      <c r="AJ7" s="48">
        <v>109</v>
      </c>
      <c r="AK7" s="48">
        <v>62</v>
      </c>
      <c r="AL7" s="48"/>
      <c r="AM7" s="48">
        <v>415</v>
      </c>
      <c r="AN7" s="48">
        <v>426</v>
      </c>
      <c r="AO7" s="48">
        <v>111</v>
      </c>
      <c r="AP7" s="48"/>
      <c r="AQ7" s="48">
        <v>312</v>
      </c>
      <c r="AR7" s="48">
        <v>332</v>
      </c>
      <c r="AS7" s="48">
        <v>36</v>
      </c>
    </row>
    <row r="8" spans="2:45" ht="30" customHeight="1" x14ac:dyDescent="0.25">
      <c r="B8" s="49" t="s">
        <v>9</v>
      </c>
      <c r="C8" s="49">
        <v>1005</v>
      </c>
      <c r="D8" s="49">
        <v>494</v>
      </c>
      <c r="E8" s="49">
        <v>505</v>
      </c>
      <c r="F8" s="49"/>
      <c r="G8" s="49">
        <v>140</v>
      </c>
      <c r="H8" s="49">
        <v>173</v>
      </c>
      <c r="I8" s="49">
        <v>170</v>
      </c>
      <c r="J8" s="49">
        <v>170</v>
      </c>
      <c r="K8" s="49">
        <v>141</v>
      </c>
      <c r="L8" s="49">
        <v>211</v>
      </c>
      <c r="M8" s="49"/>
      <c r="N8" s="49">
        <v>270</v>
      </c>
      <c r="O8" s="49">
        <v>260</v>
      </c>
      <c r="P8" s="49">
        <v>220</v>
      </c>
      <c r="Q8" s="49">
        <v>251</v>
      </c>
      <c r="R8" s="49"/>
      <c r="S8" s="49">
        <v>141</v>
      </c>
      <c r="T8" s="49">
        <v>135</v>
      </c>
      <c r="U8" s="49">
        <v>80</v>
      </c>
      <c r="V8" s="49">
        <v>90</v>
      </c>
      <c r="W8" s="49">
        <v>71</v>
      </c>
      <c r="X8" s="49">
        <v>90</v>
      </c>
      <c r="Y8" s="49">
        <v>80</v>
      </c>
      <c r="Z8" s="49">
        <v>41</v>
      </c>
      <c r="AA8" s="49">
        <v>110</v>
      </c>
      <c r="AB8" s="49">
        <v>85</v>
      </c>
      <c r="AC8" s="49">
        <v>51</v>
      </c>
      <c r="AD8" s="49">
        <v>31</v>
      </c>
      <c r="AE8" s="49"/>
      <c r="AF8" s="49">
        <v>205</v>
      </c>
      <c r="AG8" s="49">
        <v>289</v>
      </c>
      <c r="AH8" s="49">
        <v>149</v>
      </c>
      <c r="AI8" s="49">
        <v>189</v>
      </c>
      <c r="AJ8" s="49">
        <v>110</v>
      </c>
      <c r="AK8" s="49">
        <v>63</v>
      </c>
      <c r="AL8" s="49"/>
      <c r="AM8" s="49">
        <v>420</v>
      </c>
      <c r="AN8" s="49">
        <v>424</v>
      </c>
      <c r="AO8" s="49">
        <v>111</v>
      </c>
      <c r="AP8" s="49"/>
      <c r="AQ8" s="49">
        <v>315</v>
      </c>
      <c r="AR8" s="49">
        <v>332</v>
      </c>
      <c r="AS8" s="49">
        <v>36</v>
      </c>
    </row>
    <row r="9" spans="2:45" ht="30" x14ac:dyDescent="0.25">
      <c r="B9" s="16" t="s">
        <v>120</v>
      </c>
      <c r="C9" s="46">
        <v>9.3551041016145003E-2</v>
      </c>
      <c r="D9" s="46">
        <v>9.4789124218950901E-2</v>
      </c>
      <c r="E9" s="46">
        <v>9.3447960915775299E-2</v>
      </c>
      <c r="F9" s="46"/>
      <c r="G9" s="46">
        <v>9.6585283585000195E-2</v>
      </c>
      <c r="H9" s="46">
        <v>7.9572281831258196E-2</v>
      </c>
      <c r="I9" s="46">
        <v>0.115538086141801</v>
      </c>
      <c r="J9" s="46">
        <v>0.123641178558795</v>
      </c>
      <c r="K9" s="46">
        <v>7.0055475085532101E-2</v>
      </c>
      <c r="L9" s="46">
        <v>7.6739619839107695E-2</v>
      </c>
      <c r="M9" s="46"/>
      <c r="N9" s="46">
        <v>0.109170722810545</v>
      </c>
      <c r="O9" s="46">
        <v>7.8145964158094203E-2</v>
      </c>
      <c r="P9" s="46">
        <v>6.4180518311745996E-2</v>
      </c>
      <c r="Q9" s="46">
        <v>0.119940383875258</v>
      </c>
      <c r="R9" s="46"/>
      <c r="S9" s="46">
        <v>0.12363009621118</v>
      </c>
      <c r="T9" s="46">
        <v>5.5971985350247201E-2</v>
      </c>
      <c r="U9" s="46">
        <v>0.11258000547220801</v>
      </c>
      <c r="V9" s="46">
        <v>0.127050086918303</v>
      </c>
      <c r="W9" s="46">
        <v>6.9531187493326096E-2</v>
      </c>
      <c r="X9" s="46">
        <v>9.8811450741852894E-2</v>
      </c>
      <c r="Y9" s="46">
        <v>4.4962565582844102E-2</v>
      </c>
      <c r="Z9" s="46">
        <v>0</v>
      </c>
      <c r="AA9" s="46">
        <v>0.100830394729851</v>
      </c>
      <c r="AB9" s="46">
        <v>7.7681604742475804E-2</v>
      </c>
      <c r="AC9" s="46">
        <v>0.19436607056011501</v>
      </c>
      <c r="AD9" s="46">
        <v>0.11455860222809</v>
      </c>
      <c r="AE9" s="46"/>
      <c r="AF9" s="46">
        <v>5.3377309322897103E-2</v>
      </c>
      <c r="AG9" s="46">
        <v>0.12448865165364099</v>
      </c>
      <c r="AH9" s="46">
        <v>0.105765835595672</v>
      </c>
      <c r="AI9" s="46">
        <v>8.1282887301207807E-2</v>
      </c>
      <c r="AJ9" s="46">
        <v>0.116867750603954</v>
      </c>
      <c r="AK9" s="46">
        <v>4.9466637940907998E-2</v>
      </c>
      <c r="AL9" s="46"/>
      <c r="AM9" s="46">
        <v>9.0912402300964604E-2</v>
      </c>
      <c r="AN9" s="46">
        <v>0.10206977668780499</v>
      </c>
      <c r="AO9" s="46">
        <v>7.2522261249656994E-2</v>
      </c>
      <c r="AP9" s="46"/>
      <c r="AQ9" s="46">
        <v>7.8042772974286995E-2</v>
      </c>
      <c r="AR9" s="46">
        <v>0.113727987403763</v>
      </c>
      <c r="AS9" s="46">
        <v>0.13807564218511101</v>
      </c>
    </row>
    <row r="10" spans="2:45" ht="30" x14ac:dyDescent="0.25">
      <c r="B10" s="16" t="s">
        <v>121</v>
      </c>
      <c r="C10" s="46">
        <v>0.10241249670548</v>
      </c>
      <c r="D10" s="46">
        <v>0.105560056701613</v>
      </c>
      <c r="E10" s="46">
        <v>9.6562098921203099E-2</v>
      </c>
      <c r="F10" s="46"/>
      <c r="G10" s="46">
        <v>0.10852481054912801</v>
      </c>
      <c r="H10" s="46">
        <v>0.13738871424458399</v>
      </c>
      <c r="I10" s="46">
        <v>9.2585799974279598E-2</v>
      </c>
      <c r="J10" s="46">
        <v>8.5284499342603196E-2</v>
      </c>
      <c r="K10" s="46">
        <v>0.115195301794116</v>
      </c>
      <c r="L10" s="46">
        <v>8.2824021466462602E-2</v>
      </c>
      <c r="M10" s="46"/>
      <c r="N10" s="46">
        <v>0.100118842881269</v>
      </c>
      <c r="O10" s="46">
        <v>8.8320404051890206E-2</v>
      </c>
      <c r="P10" s="46">
        <v>0.109462345389796</v>
      </c>
      <c r="Q10" s="46">
        <v>0.10659660868482</v>
      </c>
      <c r="R10" s="46"/>
      <c r="S10" s="46">
        <v>0.173439180623953</v>
      </c>
      <c r="T10" s="46">
        <v>6.9047838841392303E-2</v>
      </c>
      <c r="U10" s="46">
        <v>8.2202224676845695E-2</v>
      </c>
      <c r="V10" s="46">
        <v>6.7162018996637304E-2</v>
      </c>
      <c r="W10" s="46">
        <v>6.9834309236681893E-2</v>
      </c>
      <c r="X10" s="46">
        <v>8.8999174825915003E-2</v>
      </c>
      <c r="Y10" s="46">
        <v>3.7939455105132101E-2</v>
      </c>
      <c r="Z10" s="46">
        <v>0.14417025964883401</v>
      </c>
      <c r="AA10" s="46">
        <v>0.11934124124169899</v>
      </c>
      <c r="AB10" s="46">
        <v>6.5100381448865902E-2</v>
      </c>
      <c r="AC10" s="46">
        <v>0.27112666307454097</v>
      </c>
      <c r="AD10" s="46">
        <v>6.8499102691453997E-2</v>
      </c>
      <c r="AE10" s="46"/>
      <c r="AF10" s="46">
        <v>0.14613873817013401</v>
      </c>
      <c r="AG10" s="46">
        <v>8.8845196278431904E-2</v>
      </c>
      <c r="AH10" s="46">
        <v>0.14755987233097501</v>
      </c>
      <c r="AI10" s="46">
        <v>9.5452607988569194E-2</v>
      </c>
      <c r="AJ10" s="46">
        <v>3.9500345256042402E-2</v>
      </c>
      <c r="AK10" s="46">
        <v>4.6041416340577901E-2</v>
      </c>
      <c r="AL10" s="46"/>
      <c r="AM10" s="46">
        <v>8.8427408596509993E-2</v>
      </c>
      <c r="AN10" s="46">
        <v>0.121596283846111</v>
      </c>
      <c r="AO10" s="46">
        <v>7.3633569798794901E-2</v>
      </c>
      <c r="AP10" s="46"/>
      <c r="AQ10" s="46">
        <v>8.51149235041542E-2</v>
      </c>
      <c r="AR10" s="46">
        <v>0.13969496240030299</v>
      </c>
      <c r="AS10" s="46">
        <v>0.165793905222163</v>
      </c>
    </row>
    <row r="11" spans="2:45" ht="30" x14ac:dyDescent="0.25">
      <c r="B11" s="16" t="s">
        <v>122</v>
      </c>
      <c r="C11" s="46">
        <v>6.2818059813580296E-2</v>
      </c>
      <c r="D11" s="46">
        <v>5.88850746710105E-2</v>
      </c>
      <c r="E11" s="46">
        <v>6.53164958060692E-2</v>
      </c>
      <c r="F11" s="46"/>
      <c r="G11" s="46">
        <v>0.109772782600805</v>
      </c>
      <c r="H11" s="46">
        <v>8.3673304683824903E-2</v>
      </c>
      <c r="I11" s="46">
        <v>7.0940076323655996E-2</v>
      </c>
      <c r="J11" s="46">
        <v>8.5331389408685301E-2</v>
      </c>
      <c r="K11" s="46">
        <v>1.3708409728702299E-2</v>
      </c>
      <c r="L11" s="46">
        <v>2.25676776392746E-2</v>
      </c>
      <c r="M11" s="46"/>
      <c r="N11" s="46">
        <v>7.3981921545598794E-2</v>
      </c>
      <c r="O11" s="46">
        <v>5.17601250665592E-2</v>
      </c>
      <c r="P11" s="46">
        <v>6.4388647942800595E-2</v>
      </c>
      <c r="Q11" s="46">
        <v>6.1888032791294602E-2</v>
      </c>
      <c r="R11" s="46"/>
      <c r="S11" s="46">
        <v>0.13604137282050199</v>
      </c>
      <c r="T11" s="46">
        <v>6.5249853099103999E-2</v>
      </c>
      <c r="U11" s="46">
        <v>8.7959698709980397E-2</v>
      </c>
      <c r="V11" s="46">
        <v>8.1997193494873499E-2</v>
      </c>
      <c r="W11" s="46">
        <v>4.0710562573867203E-2</v>
      </c>
      <c r="X11" s="46">
        <v>1.14643527054992E-2</v>
      </c>
      <c r="Y11" s="46">
        <v>4.8139493926786202E-2</v>
      </c>
      <c r="Z11" s="46">
        <v>2.3436769209513101E-2</v>
      </c>
      <c r="AA11" s="46">
        <v>7.1116690024046497E-2</v>
      </c>
      <c r="AB11" s="46">
        <v>2.0272210030713299E-2</v>
      </c>
      <c r="AC11" s="46">
        <v>0</v>
      </c>
      <c r="AD11" s="46">
        <v>7.91335832803714E-2</v>
      </c>
      <c r="AE11" s="46"/>
      <c r="AF11" s="46">
        <v>0.11027330289998</v>
      </c>
      <c r="AG11" s="46">
        <v>5.8727562036430203E-2</v>
      </c>
      <c r="AH11" s="46">
        <v>5.7183755906329098E-2</v>
      </c>
      <c r="AI11" s="46">
        <v>6.1919520118040097E-2</v>
      </c>
      <c r="AJ11" s="46">
        <v>1.28256089797158E-2</v>
      </c>
      <c r="AK11" s="46">
        <v>3.02983300879387E-2</v>
      </c>
      <c r="AL11" s="46"/>
      <c r="AM11" s="46">
        <v>5.7324617971443302E-2</v>
      </c>
      <c r="AN11" s="46">
        <v>6.7063530115271497E-2</v>
      </c>
      <c r="AO11" s="46">
        <v>6.8783451938834103E-2</v>
      </c>
      <c r="AP11" s="46"/>
      <c r="AQ11" s="46">
        <v>5.6353698750297797E-2</v>
      </c>
      <c r="AR11" s="46">
        <v>8.2837069354230797E-2</v>
      </c>
      <c r="AS11" s="46">
        <v>0</v>
      </c>
    </row>
    <row r="12" spans="2:45" x14ac:dyDescent="0.25">
      <c r="B12" s="16" t="s">
        <v>123</v>
      </c>
      <c r="C12" s="46">
        <v>0.210548755611284</v>
      </c>
      <c r="D12" s="46">
        <v>0.192539195891021</v>
      </c>
      <c r="E12" s="46">
        <v>0.228468147941601</v>
      </c>
      <c r="F12" s="46"/>
      <c r="G12" s="46">
        <v>0.145470769536239</v>
      </c>
      <c r="H12" s="46">
        <v>0.15642378503596599</v>
      </c>
      <c r="I12" s="46">
        <v>0.25348036104156701</v>
      </c>
      <c r="J12" s="46">
        <v>0.25590368464711599</v>
      </c>
      <c r="K12" s="46">
        <v>0.15580407967989399</v>
      </c>
      <c r="L12" s="46">
        <v>0.26371576066900299</v>
      </c>
      <c r="M12" s="46"/>
      <c r="N12" s="46">
        <v>0.20872910069172801</v>
      </c>
      <c r="O12" s="46">
        <v>0.239712345971723</v>
      </c>
      <c r="P12" s="46">
        <v>0.191041662500951</v>
      </c>
      <c r="Q12" s="46">
        <v>0.202750065735923</v>
      </c>
      <c r="R12" s="46"/>
      <c r="S12" s="46">
        <v>0.108551262529375</v>
      </c>
      <c r="T12" s="46">
        <v>0.266627359554864</v>
      </c>
      <c r="U12" s="46">
        <v>0.22813392051165801</v>
      </c>
      <c r="V12" s="46">
        <v>0.18032270207836601</v>
      </c>
      <c r="W12" s="46">
        <v>0.248655945614144</v>
      </c>
      <c r="X12" s="46">
        <v>0.18731232933442399</v>
      </c>
      <c r="Y12" s="46">
        <v>0.15691903126162701</v>
      </c>
      <c r="Z12" s="46">
        <v>0.17863779519702699</v>
      </c>
      <c r="AA12" s="46">
        <v>0.205777755225062</v>
      </c>
      <c r="AB12" s="46">
        <v>0.22745659983503799</v>
      </c>
      <c r="AC12" s="46">
        <v>0.46370668532494902</v>
      </c>
      <c r="AD12" s="46">
        <v>0.187194201955591</v>
      </c>
      <c r="AE12" s="46"/>
      <c r="AF12" s="46">
        <v>0.107474686861108</v>
      </c>
      <c r="AG12" s="46">
        <v>0.174453762371202</v>
      </c>
      <c r="AH12" s="46">
        <v>0.20227346762941101</v>
      </c>
      <c r="AI12" s="46">
        <v>0.30829780921824401</v>
      </c>
      <c r="AJ12" s="46">
        <v>0.38892949523099601</v>
      </c>
      <c r="AK12" s="46">
        <v>0.12844116056230601</v>
      </c>
      <c r="AL12" s="46"/>
      <c r="AM12" s="46">
        <v>0.217479653596206</v>
      </c>
      <c r="AN12" s="46">
        <v>0.207159572336128</v>
      </c>
      <c r="AO12" s="46">
        <v>0.18945713479208001</v>
      </c>
      <c r="AP12" s="46"/>
      <c r="AQ12" s="46">
        <v>0.20600797180962299</v>
      </c>
      <c r="AR12" s="46">
        <v>0.19323520354717999</v>
      </c>
      <c r="AS12" s="46">
        <v>0.21491234661758499</v>
      </c>
    </row>
    <row r="13" spans="2:45" ht="45" x14ac:dyDescent="0.25">
      <c r="B13" s="16" t="s">
        <v>124</v>
      </c>
      <c r="C13" s="46">
        <v>0.128613180216224</v>
      </c>
      <c r="D13" s="46">
        <v>0.13326007050992</v>
      </c>
      <c r="E13" s="46">
        <v>0.12344058341104</v>
      </c>
      <c r="F13" s="46"/>
      <c r="G13" s="46">
        <v>9.2738827121823797E-2</v>
      </c>
      <c r="H13" s="46">
        <v>0.17338593442537401</v>
      </c>
      <c r="I13" s="46">
        <v>0.14953144590327599</v>
      </c>
      <c r="J13" s="46">
        <v>0.10997093250123301</v>
      </c>
      <c r="K13" s="46">
        <v>0.130349518287595</v>
      </c>
      <c r="L13" s="46">
        <v>0.112761373271566</v>
      </c>
      <c r="M13" s="46"/>
      <c r="N13" s="46">
        <v>0.13253948993505901</v>
      </c>
      <c r="O13" s="46">
        <v>0.14644535945962101</v>
      </c>
      <c r="P13" s="46">
        <v>9.8999865772415693E-2</v>
      </c>
      <c r="Q13" s="46">
        <v>0.13392358528050399</v>
      </c>
      <c r="R13" s="46"/>
      <c r="S13" s="46">
        <v>0.104923290204197</v>
      </c>
      <c r="T13" s="46">
        <v>0.14749797808822801</v>
      </c>
      <c r="U13" s="46">
        <v>0.171258020331893</v>
      </c>
      <c r="V13" s="46">
        <v>0.11182783036081199</v>
      </c>
      <c r="W13" s="46">
        <v>8.4013687421368999E-2</v>
      </c>
      <c r="X13" s="46">
        <v>8.8853570769728302E-2</v>
      </c>
      <c r="Y13" s="46">
        <v>0.14533785852355099</v>
      </c>
      <c r="Z13" s="46">
        <v>7.2114635001384403E-2</v>
      </c>
      <c r="AA13" s="46">
        <v>0.13837531516948401</v>
      </c>
      <c r="AB13" s="46">
        <v>8.8536126131241899E-2</v>
      </c>
      <c r="AC13" s="46">
        <v>0.31807706623043602</v>
      </c>
      <c r="AD13" s="46">
        <v>0.105580501284444</v>
      </c>
      <c r="AE13" s="46"/>
      <c r="AF13" s="46">
        <v>8.8439770059985004E-2</v>
      </c>
      <c r="AG13" s="46">
        <v>0.12836037794550001</v>
      </c>
      <c r="AH13" s="46">
        <v>0.109461577680793</v>
      </c>
      <c r="AI13" s="46">
        <v>0.12596981231104501</v>
      </c>
      <c r="AJ13" s="46">
        <v>0.198336768955019</v>
      </c>
      <c r="AK13" s="46">
        <v>0.19227386560409701</v>
      </c>
      <c r="AL13" s="46"/>
      <c r="AM13" s="46">
        <v>0.13025113149645801</v>
      </c>
      <c r="AN13" s="46">
        <v>0.13212836147884299</v>
      </c>
      <c r="AO13" s="46">
        <v>0.12436698022619699</v>
      </c>
      <c r="AP13" s="46"/>
      <c r="AQ13" s="46">
        <v>0.11918716504032401</v>
      </c>
      <c r="AR13" s="46">
        <v>0.121040685680534</v>
      </c>
      <c r="AS13" s="46">
        <v>0.21738844212512401</v>
      </c>
    </row>
    <row r="14" spans="2:45" x14ac:dyDescent="0.25">
      <c r="B14" s="16" t="s">
        <v>125</v>
      </c>
      <c r="C14" s="46">
        <v>8.1845641591173093E-2</v>
      </c>
      <c r="D14" s="46">
        <v>7.6058506982371293E-2</v>
      </c>
      <c r="E14" s="46">
        <v>8.6442471506317897E-2</v>
      </c>
      <c r="F14" s="46"/>
      <c r="G14" s="46">
        <v>0.16982742462304101</v>
      </c>
      <c r="H14" s="46">
        <v>0.11562895012640299</v>
      </c>
      <c r="I14" s="46">
        <v>6.4946513861092403E-2</v>
      </c>
      <c r="J14" s="46">
        <v>8.3206683942883802E-2</v>
      </c>
      <c r="K14" s="46">
        <v>5.7891166002539497E-2</v>
      </c>
      <c r="L14" s="46">
        <v>2.4074421136313199E-2</v>
      </c>
      <c r="M14" s="46"/>
      <c r="N14" s="46">
        <v>6.8506143122425603E-2</v>
      </c>
      <c r="O14" s="46">
        <v>6.4101515037611995E-2</v>
      </c>
      <c r="P14" s="46">
        <v>9.6883767239201099E-2</v>
      </c>
      <c r="Q14" s="46">
        <v>0.102698758779565</v>
      </c>
      <c r="R14" s="46"/>
      <c r="S14" s="46">
        <v>0.148199084442872</v>
      </c>
      <c r="T14" s="46">
        <v>4.9551499336377099E-2</v>
      </c>
      <c r="U14" s="46">
        <v>4.3800964667681498E-2</v>
      </c>
      <c r="V14" s="46">
        <v>5.1452541232627401E-2</v>
      </c>
      <c r="W14" s="46">
        <v>0.101880460252392</v>
      </c>
      <c r="X14" s="46">
        <v>8.8737426713266399E-2</v>
      </c>
      <c r="Y14" s="46">
        <v>0.103138388399824</v>
      </c>
      <c r="Z14" s="46">
        <v>5.2354789774552303E-2</v>
      </c>
      <c r="AA14" s="46">
        <v>0.107450283338764</v>
      </c>
      <c r="AB14" s="46">
        <v>6.9315606123007995E-2</v>
      </c>
      <c r="AC14" s="46">
        <v>4.29054769351781E-2</v>
      </c>
      <c r="AD14" s="46">
        <v>3.3074083743735501E-2</v>
      </c>
      <c r="AE14" s="46"/>
      <c r="AF14" s="46">
        <v>0.143905704227862</v>
      </c>
      <c r="AG14" s="46">
        <v>9.2580683148066695E-2</v>
      </c>
      <c r="AH14" s="46">
        <v>9.0319227369746694E-2</v>
      </c>
      <c r="AI14" s="46">
        <v>5.04469758653057E-2</v>
      </c>
      <c r="AJ14" s="46">
        <v>1.9559610342909099E-2</v>
      </c>
      <c r="AK14" s="46">
        <v>1.3099040365678299E-2</v>
      </c>
      <c r="AL14" s="46"/>
      <c r="AM14" s="46">
        <v>6.2789390328486405E-2</v>
      </c>
      <c r="AN14" s="46">
        <v>8.21564145538526E-2</v>
      </c>
      <c r="AO14" s="46">
        <v>0.12028906705702699</v>
      </c>
      <c r="AP14" s="46"/>
      <c r="AQ14" s="46">
        <v>7.1963235984743898E-2</v>
      </c>
      <c r="AR14" s="46">
        <v>8.8088235211753102E-2</v>
      </c>
      <c r="AS14" s="46">
        <v>0.17314649418772701</v>
      </c>
    </row>
    <row r="15" spans="2:45" ht="30" x14ac:dyDescent="0.25">
      <c r="B15" s="16" t="s">
        <v>126</v>
      </c>
      <c r="C15" s="46">
        <v>0.115774059995825</v>
      </c>
      <c r="D15" s="46">
        <v>0.11764448931453</v>
      </c>
      <c r="E15" s="46">
        <v>0.115316211017993</v>
      </c>
      <c r="F15" s="46"/>
      <c r="G15" s="46">
        <v>0.12278497079107401</v>
      </c>
      <c r="H15" s="46">
        <v>8.5564041300784002E-2</v>
      </c>
      <c r="I15" s="46">
        <v>0.148827536849963</v>
      </c>
      <c r="J15" s="46">
        <v>9.2058857021232607E-2</v>
      </c>
      <c r="K15" s="46">
        <v>0.11668842141595299</v>
      </c>
      <c r="L15" s="46">
        <v>0.127746589701944</v>
      </c>
      <c r="M15" s="46"/>
      <c r="N15" s="46">
        <v>0.109785456814424</v>
      </c>
      <c r="O15" s="46">
        <v>0.117282104111028</v>
      </c>
      <c r="P15" s="46">
        <v>0.152750367700943</v>
      </c>
      <c r="Q15" s="46">
        <v>7.8367282573570202E-2</v>
      </c>
      <c r="R15" s="46"/>
      <c r="S15" s="46">
        <v>5.0344544036777697E-2</v>
      </c>
      <c r="T15" s="46">
        <v>0.14884665872096101</v>
      </c>
      <c r="U15" s="46">
        <v>0.13595356778221099</v>
      </c>
      <c r="V15" s="46">
        <v>0.189197821112182</v>
      </c>
      <c r="W15" s="46">
        <v>0.13205387105142399</v>
      </c>
      <c r="X15" s="46">
        <v>7.3375164225884901E-2</v>
      </c>
      <c r="Y15" s="46">
        <v>8.7389632523730595E-2</v>
      </c>
      <c r="Z15" s="46">
        <v>2.4661707907838101E-2</v>
      </c>
      <c r="AA15" s="46">
        <v>7.0963141966056395E-2</v>
      </c>
      <c r="AB15" s="46">
        <v>0.18328796390747301</v>
      </c>
      <c r="AC15" s="46">
        <v>0.167518649777154</v>
      </c>
      <c r="AD15" s="46">
        <v>0.172155617342163</v>
      </c>
      <c r="AE15" s="46"/>
      <c r="AF15" s="46">
        <v>6.0832380505800303E-2</v>
      </c>
      <c r="AG15" s="46">
        <v>8.1731098882112593E-2</v>
      </c>
      <c r="AH15" s="46">
        <v>0.100786411255242</v>
      </c>
      <c r="AI15" s="46">
        <v>9.7445741116659407E-2</v>
      </c>
      <c r="AJ15" s="46">
        <v>0.26767794650222798</v>
      </c>
      <c r="AK15" s="46">
        <v>0.27663744401125301</v>
      </c>
      <c r="AL15" s="46"/>
      <c r="AM15" s="46">
        <v>0.11889649239458901</v>
      </c>
      <c r="AN15" s="46">
        <v>0.107876249175621</v>
      </c>
      <c r="AO15" s="46">
        <v>0.144698994496753</v>
      </c>
      <c r="AP15" s="46"/>
      <c r="AQ15" s="46">
        <v>0.120076230961126</v>
      </c>
      <c r="AR15" s="46">
        <v>0.101716300228288</v>
      </c>
      <c r="AS15" s="46">
        <v>0.16225693151387999</v>
      </c>
    </row>
    <row r="16" spans="2:45" x14ac:dyDescent="0.25">
      <c r="B16" s="16" t="s">
        <v>127</v>
      </c>
      <c r="C16" s="46">
        <v>0.16444678619285799</v>
      </c>
      <c r="D16" s="46">
        <v>0.16213099225347499</v>
      </c>
      <c r="E16" s="46">
        <v>0.166630379732081</v>
      </c>
      <c r="F16" s="46"/>
      <c r="G16" s="46">
        <v>0.22986714570684999</v>
      </c>
      <c r="H16" s="46">
        <v>0.19223186412114199</v>
      </c>
      <c r="I16" s="46">
        <v>0.18116236294459701</v>
      </c>
      <c r="J16" s="46">
        <v>0.153491097845288</v>
      </c>
      <c r="K16" s="46">
        <v>0.125635086552916</v>
      </c>
      <c r="L16" s="46">
        <v>0.119371041233911</v>
      </c>
      <c r="M16" s="46"/>
      <c r="N16" s="46">
        <v>0.17966180722413899</v>
      </c>
      <c r="O16" s="46">
        <v>0.12810820512269899</v>
      </c>
      <c r="P16" s="46">
        <v>0.15819474689239299</v>
      </c>
      <c r="Q16" s="46">
        <v>0.18970283532382301</v>
      </c>
      <c r="R16" s="46"/>
      <c r="S16" s="46">
        <v>0.110118291012584</v>
      </c>
      <c r="T16" s="46">
        <v>0.145344552460557</v>
      </c>
      <c r="U16" s="46">
        <v>0.181180135857064</v>
      </c>
      <c r="V16" s="46">
        <v>0.21179582883501</v>
      </c>
      <c r="W16" s="46">
        <v>0.209701239699562</v>
      </c>
      <c r="X16" s="46">
        <v>0.15610509687207499</v>
      </c>
      <c r="Y16" s="46">
        <v>0.131534908658234</v>
      </c>
      <c r="Z16" s="46">
        <v>0.12268711933359901</v>
      </c>
      <c r="AA16" s="46">
        <v>0.194354335110166</v>
      </c>
      <c r="AB16" s="46">
        <v>0.17856149461974999</v>
      </c>
      <c r="AC16" s="46">
        <v>0.17148267135386999</v>
      </c>
      <c r="AD16" s="46">
        <v>0.217966422994814</v>
      </c>
      <c r="AE16" s="46"/>
      <c r="AF16" s="46">
        <v>0.110394425529779</v>
      </c>
      <c r="AG16" s="46">
        <v>0.13968665082460699</v>
      </c>
      <c r="AH16" s="46">
        <v>0.15358169337333799</v>
      </c>
      <c r="AI16" s="46">
        <v>0.218084201239334</v>
      </c>
      <c r="AJ16" s="46">
        <v>0.25777869467438802</v>
      </c>
      <c r="AK16" s="46">
        <v>0.156799800856397</v>
      </c>
      <c r="AL16" s="46"/>
      <c r="AM16" s="46">
        <v>0.12505066709889801</v>
      </c>
      <c r="AN16" s="46">
        <v>0.18010202440270001</v>
      </c>
      <c r="AO16" s="46">
        <v>0.212877730794579</v>
      </c>
      <c r="AP16" s="46"/>
      <c r="AQ16" s="46">
        <v>0.123837013241794</v>
      </c>
      <c r="AR16" s="46">
        <v>0.185286471133148</v>
      </c>
      <c r="AS16" s="46">
        <v>0.262073381135637</v>
      </c>
    </row>
    <row r="17" spans="2:45" ht="30" x14ac:dyDescent="0.25">
      <c r="B17" s="16" t="s">
        <v>128</v>
      </c>
      <c r="C17" s="46">
        <v>6.5677876917392797E-2</v>
      </c>
      <c r="D17" s="46">
        <v>7.0668344202679603E-2</v>
      </c>
      <c r="E17" s="46">
        <v>6.1581202306401697E-2</v>
      </c>
      <c r="F17" s="46"/>
      <c r="G17" s="46">
        <v>0.141548050497254</v>
      </c>
      <c r="H17" s="46">
        <v>0.10844636876524801</v>
      </c>
      <c r="I17" s="46">
        <v>6.6630745309723294E-2</v>
      </c>
      <c r="J17" s="46">
        <v>4.17453327576651E-2</v>
      </c>
      <c r="K17" s="46">
        <v>3.6911840925337502E-2</v>
      </c>
      <c r="L17" s="46">
        <v>1.7796538383754099E-2</v>
      </c>
      <c r="M17" s="46"/>
      <c r="N17" s="46">
        <v>7.7208598561504097E-2</v>
      </c>
      <c r="O17" s="46">
        <v>6.3223089126258694E-2</v>
      </c>
      <c r="P17" s="46">
        <v>6.8806316084153704E-2</v>
      </c>
      <c r="Q17" s="46">
        <v>5.4121721032002398E-2</v>
      </c>
      <c r="R17" s="46"/>
      <c r="S17" s="46">
        <v>0.12384471130232701</v>
      </c>
      <c r="T17" s="46">
        <v>1.4306534625671099E-2</v>
      </c>
      <c r="U17" s="46">
        <v>4.5809917203953297E-2</v>
      </c>
      <c r="V17" s="46">
        <v>4.1523692285222E-2</v>
      </c>
      <c r="W17" s="46">
        <v>2.8401071127291198E-2</v>
      </c>
      <c r="X17" s="46">
        <v>0.14583294681598399</v>
      </c>
      <c r="Y17" s="46">
        <v>4.8183495506226297E-2</v>
      </c>
      <c r="Z17" s="46">
        <v>2.1659286779770699E-2</v>
      </c>
      <c r="AA17" s="46">
        <v>0.11500632965041201</v>
      </c>
      <c r="AB17" s="46">
        <v>4.05845039563449E-2</v>
      </c>
      <c r="AC17" s="46">
        <v>4.0255929355788297E-2</v>
      </c>
      <c r="AD17" s="46">
        <v>3.7955031780844098E-2</v>
      </c>
      <c r="AE17" s="46"/>
      <c r="AF17" s="46">
        <v>0.12963112277946301</v>
      </c>
      <c r="AG17" s="46">
        <v>8.1119157025808006E-2</v>
      </c>
      <c r="AH17" s="46">
        <v>6.0766339311653303E-2</v>
      </c>
      <c r="AI17" s="46">
        <v>1.5779770936419898E-2</v>
      </c>
      <c r="AJ17" s="46">
        <v>1.7737919324277401E-2</v>
      </c>
      <c r="AK17" s="46">
        <v>3.11911285650735E-2</v>
      </c>
      <c r="AL17" s="46"/>
      <c r="AM17" s="46">
        <v>6.1980223373906101E-2</v>
      </c>
      <c r="AN17" s="46">
        <v>6.7186510632378904E-2</v>
      </c>
      <c r="AO17" s="46">
        <v>5.2895585955514197E-2</v>
      </c>
      <c r="AP17" s="46"/>
      <c r="AQ17" s="46">
        <v>5.03716566535128E-2</v>
      </c>
      <c r="AR17" s="46">
        <v>9.8172081338504399E-2</v>
      </c>
      <c r="AS17" s="46">
        <v>8.9648767450006606E-2</v>
      </c>
    </row>
    <row r="18" spans="2:45" x14ac:dyDescent="0.25">
      <c r="B18" s="16" t="s">
        <v>129</v>
      </c>
      <c r="C18" s="46">
        <v>0.16505213818971501</v>
      </c>
      <c r="D18" s="46">
        <v>0.17634784126678901</v>
      </c>
      <c r="E18" s="46">
        <v>0.15198576404068101</v>
      </c>
      <c r="F18" s="46"/>
      <c r="G18" s="46">
        <v>0.15635508502147599</v>
      </c>
      <c r="H18" s="46">
        <v>0.21646214279374201</v>
      </c>
      <c r="I18" s="46">
        <v>0.20685129183604101</v>
      </c>
      <c r="J18" s="46">
        <v>0.214115823675192</v>
      </c>
      <c r="K18" s="46">
        <v>0.103285965315805</v>
      </c>
      <c r="L18" s="46">
        <v>9.6715518792605301E-2</v>
      </c>
      <c r="M18" s="46"/>
      <c r="N18" s="46">
        <v>0.21856743204072401</v>
      </c>
      <c r="O18" s="46">
        <v>0.14717993683979699</v>
      </c>
      <c r="P18" s="46">
        <v>0.164509735996069</v>
      </c>
      <c r="Q18" s="46">
        <v>0.129104648335399</v>
      </c>
      <c r="R18" s="46"/>
      <c r="S18" s="46">
        <v>0.30612137008599599</v>
      </c>
      <c r="T18" s="46">
        <v>0.223515543088188</v>
      </c>
      <c r="U18" s="46">
        <v>0.25328127526528998</v>
      </c>
      <c r="V18" s="46">
        <v>0.23421892110096601</v>
      </c>
      <c r="W18" s="46">
        <v>6.5560568553071394E-2</v>
      </c>
      <c r="X18" s="46">
        <v>8.5070770319407796E-2</v>
      </c>
      <c r="Y18" s="46">
        <v>6.1003494961251001E-2</v>
      </c>
      <c r="Z18" s="46">
        <v>2.19163297941114E-2</v>
      </c>
      <c r="AA18" s="46">
        <v>9.1579898500199403E-2</v>
      </c>
      <c r="AB18" s="46">
        <v>0.192371730675025</v>
      </c>
      <c r="AC18" s="46">
        <v>6.3419455844580294E-2</v>
      </c>
      <c r="AD18" s="46">
        <v>0.11157673586507599</v>
      </c>
      <c r="AE18" s="46"/>
      <c r="AF18" s="46">
        <v>0.26083395814396398</v>
      </c>
      <c r="AG18" s="46">
        <v>0.18428693515767899</v>
      </c>
      <c r="AH18" s="46">
        <v>0.111948523021378</v>
      </c>
      <c r="AI18" s="46">
        <v>0.11545666046573801</v>
      </c>
      <c r="AJ18" s="46">
        <v>0.123120690072846</v>
      </c>
      <c r="AK18" s="46">
        <v>0.112338678587091</v>
      </c>
      <c r="AL18" s="46"/>
      <c r="AM18" s="46">
        <v>0.130974461173331</v>
      </c>
      <c r="AN18" s="46">
        <v>0.204488928247026</v>
      </c>
      <c r="AO18" s="46">
        <v>0.13081329280303799</v>
      </c>
      <c r="AP18" s="46"/>
      <c r="AQ18" s="46">
        <v>0.127829911173309</v>
      </c>
      <c r="AR18" s="46">
        <v>0.20383669624922199</v>
      </c>
      <c r="AS18" s="46">
        <v>0.13772237360606099</v>
      </c>
    </row>
    <row r="19" spans="2:45" x14ac:dyDescent="0.25">
      <c r="B19" s="16" t="s">
        <v>130</v>
      </c>
      <c r="C19" s="46">
        <v>0.12998105414508401</v>
      </c>
      <c r="D19" s="46">
        <v>0.123363509608561</v>
      </c>
      <c r="E19" s="46">
        <v>0.13797942822363499</v>
      </c>
      <c r="F19" s="46"/>
      <c r="G19" s="46">
        <v>0.186753867655432</v>
      </c>
      <c r="H19" s="46">
        <v>0.17665078019941699</v>
      </c>
      <c r="I19" s="46">
        <v>9.5440216862366298E-2</v>
      </c>
      <c r="J19" s="46">
        <v>9.6779851700128497E-2</v>
      </c>
      <c r="K19" s="46">
        <v>9.1319449117401696E-2</v>
      </c>
      <c r="L19" s="46">
        <v>0.13428538240160001</v>
      </c>
      <c r="M19" s="46"/>
      <c r="N19" s="46">
        <v>9.7739335444047296E-2</v>
      </c>
      <c r="O19" s="46">
        <v>0.127079468388927</v>
      </c>
      <c r="P19" s="46">
        <v>0.142130278918842</v>
      </c>
      <c r="Q19" s="46">
        <v>0.159091696026496</v>
      </c>
      <c r="R19" s="46"/>
      <c r="S19" s="46">
        <v>0.139285951963695</v>
      </c>
      <c r="T19" s="46">
        <v>0.104427248100277</v>
      </c>
      <c r="U19" s="46">
        <v>0.101436230545993</v>
      </c>
      <c r="V19" s="46">
        <v>0.125234670922651</v>
      </c>
      <c r="W19" s="46">
        <v>0.117615919497823</v>
      </c>
      <c r="X19" s="46">
        <v>0.15287503961285301</v>
      </c>
      <c r="Y19" s="46">
        <v>0.16281801694272499</v>
      </c>
      <c r="Z19" s="46">
        <v>0.148014647625064</v>
      </c>
      <c r="AA19" s="46">
        <v>0.12328451713404499</v>
      </c>
      <c r="AB19" s="46">
        <v>0.15901896604828999</v>
      </c>
      <c r="AC19" s="46">
        <v>0.15779340446263199</v>
      </c>
      <c r="AD19" s="46">
        <v>3.7955031780844098E-2</v>
      </c>
      <c r="AE19" s="46"/>
      <c r="AF19" s="46">
        <v>0.15358116467983099</v>
      </c>
      <c r="AG19" s="46">
        <v>0.11937554297973201</v>
      </c>
      <c r="AH19" s="46">
        <v>0.183070600117726</v>
      </c>
      <c r="AI19" s="46">
        <v>0.148974881353059</v>
      </c>
      <c r="AJ19" s="46">
        <v>4.8213891363683703E-2</v>
      </c>
      <c r="AK19" s="46">
        <v>6.1799105898949699E-2</v>
      </c>
      <c r="AL19" s="46"/>
      <c r="AM19" s="46">
        <v>0.13464592947878001</v>
      </c>
      <c r="AN19" s="46">
        <v>0.124384743179604</v>
      </c>
      <c r="AO19" s="46">
        <v>0.15106527253544</v>
      </c>
      <c r="AP19" s="46"/>
      <c r="AQ19" s="46">
        <v>0.10434547609668</v>
      </c>
      <c r="AR19" s="46">
        <v>0.15600293559393499</v>
      </c>
      <c r="AS19" s="46">
        <v>0.109156134219156</v>
      </c>
    </row>
    <row r="20" spans="2:45" ht="30" x14ac:dyDescent="0.25">
      <c r="B20" s="16" t="s">
        <v>131</v>
      </c>
      <c r="C20" s="46">
        <v>4.9091528359004197E-2</v>
      </c>
      <c r="D20" s="46">
        <v>5.6694912968524303E-2</v>
      </c>
      <c r="E20" s="46">
        <v>4.0225682796283802E-2</v>
      </c>
      <c r="F20" s="46"/>
      <c r="G20" s="46">
        <v>8.7778925939935096E-2</v>
      </c>
      <c r="H20" s="46">
        <v>8.6311027729766898E-2</v>
      </c>
      <c r="I20" s="46">
        <v>1.3581293086205599E-2</v>
      </c>
      <c r="J20" s="46">
        <v>3.5438584803286502E-2</v>
      </c>
      <c r="K20" s="46">
        <v>3.4907126142941898E-2</v>
      </c>
      <c r="L20" s="46">
        <v>4.1881415241594097E-2</v>
      </c>
      <c r="M20" s="46"/>
      <c r="N20" s="46">
        <v>3.5211150001870598E-2</v>
      </c>
      <c r="O20" s="46">
        <v>5.7274083296631299E-2</v>
      </c>
      <c r="P20" s="46">
        <v>6.1565310238916898E-2</v>
      </c>
      <c r="Q20" s="46">
        <v>4.53957991657701E-2</v>
      </c>
      <c r="R20" s="46"/>
      <c r="S20" s="46">
        <v>6.6782586629664895E-2</v>
      </c>
      <c r="T20" s="46">
        <v>7.2854466553431405E-2</v>
      </c>
      <c r="U20" s="46">
        <v>3.8789681575671101E-2</v>
      </c>
      <c r="V20" s="46">
        <v>7.3772207771321194E-2</v>
      </c>
      <c r="W20" s="46">
        <v>2.74640464187739E-2</v>
      </c>
      <c r="X20" s="46">
        <v>5.1084588401751299E-2</v>
      </c>
      <c r="Y20" s="46">
        <v>2.4749208803968199E-2</v>
      </c>
      <c r="Z20" s="46">
        <v>0</v>
      </c>
      <c r="AA20" s="46">
        <v>6.8964900592126996E-2</v>
      </c>
      <c r="AB20" s="46">
        <v>1.08723483553856E-2</v>
      </c>
      <c r="AC20" s="46">
        <v>6.4893130398872706E-2</v>
      </c>
      <c r="AD20" s="46">
        <v>0</v>
      </c>
      <c r="AE20" s="46"/>
      <c r="AF20" s="46">
        <v>5.6418057624341302E-2</v>
      </c>
      <c r="AG20" s="46">
        <v>5.4506232027191202E-2</v>
      </c>
      <c r="AH20" s="46">
        <v>4.4956121976660102E-2</v>
      </c>
      <c r="AI20" s="46">
        <v>3.71525681292003E-2</v>
      </c>
      <c r="AJ20" s="46">
        <v>4.5737742956937E-2</v>
      </c>
      <c r="AK20" s="46">
        <v>5.1745599040519702E-2</v>
      </c>
      <c r="AL20" s="46"/>
      <c r="AM20" s="46">
        <v>5.3089514971713103E-2</v>
      </c>
      <c r="AN20" s="46">
        <v>4.4873828453167099E-2</v>
      </c>
      <c r="AO20" s="46">
        <v>2.8318461629103599E-2</v>
      </c>
      <c r="AP20" s="46"/>
      <c r="AQ20" s="46">
        <v>4.5429761531130597E-2</v>
      </c>
      <c r="AR20" s="46">
        <v>6.66858297219204E-2</v>
      </c>
      <c r="AS20" s="46">
        <v>5.6284188640916097E-2</v>
      </c>
    </row>
    <row r="21" spans="2:45" x14ac:dyDescent="0.25">
      <c r="B21" s="16" t="s">
        <v>132</v>
      </c>
      <c r="C21" s="46">
        <v>6.5336252207717799E-2</v>
      </c>
      <c r="D21" s="46">
        <v>6.6195240330538099E-2</v>
      </c>
      <c r="E21" s="46">
        <v>6.5269818829817999E-2</v>
      </c>
      <c r="F21" s="46"/>
      <c r="G21" s="46">
        <v>0.108877755899463</v>
      </c>
      <c r="H21" s="46">
        <v>0.10947293348503299</v>
      </c>
      <c r="I21" s="46">
        <v>7.6202983757840806E-2</v>
      </c>
      <c r="J21" s="46">
        <v>5.2595692631197198E-2</v>
      </c>
      <c r="K21" s="46">
        <v>4.8156423120608E-2</v>
      </c>
      <c r="L21" s="46">
        <v>1.31154434193545E-2</v>
      </c>
      <c r="M21" s="46"/>
      <c r="N21" s="46">
        <v>5.0311795182684797E-2</v>
      </c>
      <c r="O21" s="46">
        <v>5.8979798980267402E-2</v>
      </c>
      <c r="P21" s="46">
        <v>8.50909472238566E-2</v>
      </c>
      <c r="Q21" s="46">
        <v>7.1808735638698995E-2</v>
      </c>
      <c r="R21" s="46"/>
      <c r="S21" s="46">
        <v>8.49612467932927E-2</v>
      </c>
      <c r="T21" s="46">
        <v>5.23433712553718E-2</v>
      </c>
      <c r="U21" s="46">
        <v>2.20109237664756E-2</v>
      </c>
      <c r="V21" s="46">
        <v>6.2843664563766805E-2</v>
      </c>
      <c r="W21" s="46">
        <v>4.5413796405047599E-2</v>
      </c>
      <c r="X21" s="46">
        <v>9.0875492773559205E-2</v>
      </c>
      <c r="Y21" s="46">
        <v>4.6869844826357199E-2</v>
      </c>
      <c r="Z21" s="46">
        <v>5.0579311932844803E-2</v>
      </c>
      <c r="AA21" s="46">
        <v>9.0017657283190999E-2</v>
      </c>
      <c r="AB21" s="46">
        <v>9.0079457224296999E-2</v>
      </c>
      <c r="AC21" s="46">
        <v>4.3565592907311101E-2</v>
      </c>
      <c r="AD21" s="46">
        <v>7.0818879450913697E-2</v>
      </c>
      <c r="AE21" s="46"/>
      <c r="AF21" s="46">
        <v>6.1062883141452202E-2</v>
      </c>
      <c r="AG21" s="46">
        <v>6.0768607294015599E-2</v>
      </c>
      <c r="AH21" s="46">
        <v>0.10155455960674201</v>
      </c>
      <c r="AI21" s="46">
        <v>7.1129084958385602E-2</v>
      </c>
      <c r="AJ21" s="46">
        <v>4.3563522678293103E-2</v>
      </c>
      <c r="AK21" s="46">
        <v>3.5096070082920199E-2</v>
      </c>
      <c r="AL21" s="46"/>
      <c r="AM21" s="46">
        <v>4.74032872204165E-2</v>
      </c>
      <c r="AN21" s="46">
        <v>6.6923849712539493E-2</v>
      </c>
      <c r="AO21" s="46">
        <v>7.1271961068491096E-2</v>
      </c>
      <c r="AP21" s="46"/>
      <c r="AQ21" s="46">
        <v>4.9698808483560702E-2</v>
      </c>
      <c r="AR21" s="46">
        <v>7.5837533748683295E-2</v>
      </c>
      <c r="AS21" s="46">
        <v>8.4906088524808396E-2</v>
      </c>
    </row>
    <row r="22" spans="2:45" ht="30" x14ac:dyDescent="0.25">
      <c r="B22" s="16" t="s">
        <v>133</v>
      </c>
      <c r="C22" s="46">
        <v>0.13384636088547799</v>
      </c>
      <c r="D22" s="46">
        <v>0.13310730526033401</v>
      </c>
      <c r="E22" s="46">
        <v>0.133994859038266</v>
      </c>
      <c r="F22" s="46"/>
      <c r="G22" s="46">
        <v>0.132294518573144</v>
      </c>
      <c r="H22" s="46">
        <v>0.14259819649345401</v>
      </c>
      <c r="I22" s="46">
        <v>7.0129307823229098E-2</v>
      </c>
      <c r="J22" s="46">
        <v>0.15758696970130601</v>
      </c>
      <c r="K22" s="46">
        <v>0.13739948156099099</v>
      </c>
      <c r="L22" s="46">
        <v>0.15754883827941599</v>
      </c>
      <c r="M22" s="46"/>
      <c r="N22" s="46">
        <v>0.114670050901531</v>
      </c>
      <c r="O22" s="46">
        <v>0.13097873144247099</v>
      </c>
      <c r="P22" s="46">
        <v>0.18108979681288701</v>
      </c>
      <c r="Q22" s="46">
        <v>0.113954958324631</v>
      </c>
      <c r="R22" s="46"/>
      <c r="S22" s="46">
        <v>0.15646995149915699</v>
      </c>
      <c r="T22" s="46">
        <v>0.159674350718013</v>
      </c>
      <c r="U22" s="46">
        <v>0.16447256492358001</v>
      </c>
      <c r="V22" s="46">
        <v>0.15220571812942699</v>
      </c>
      <c r="W22" s="46">
        <v>0.176882352351067</v>
      </c>
      <c r="X22" s="46">
        <v>0.128879550486418</v>
      </c>
      <c r="Y22" s="46">
        <v>0.136009277268517</v>
      </c>
      <c r="Z22" s="46">
        <v>0.128856236824203</v>
      </c>
      <c r="AA22" s="46">
        <v>8.7806184143307806E-2</v>
      </c>
      <c r="AB22" s="46">
        <v>9.8670422088545998E-2</v>
      </c>
      <c r="AC22" s="46">
        <v>6.8033982682300001E-2</v>
      </c>
      <c r="AD22" s="46">
        <v>7.1162664755646504E-2</v>
      </c>
      <c r="AE22" s="46"/>
      <c r="AF22" s="46">
        <v>0.16190147989102399</v>
      </c>
      <c r="AG22" s="46">
        <v>0.12830059228721899</v>
      </c>
      <c r="AH22" s="46">
        <v>0.154669920677005</v>
      </c>
      <c r="AI22" s="46">
        <v>0.13014257519132</v>
      </c>
      <c r="AJ22" s="46">
        <v>8.6163950853351101E-2</v>
      </c>
      <c r="AK22" s="46">
        <v>0.112857199204209</v>
      </c>
      <c r="AL22" s="46"/>
      <c r="AM22" s="46">
        <v>0.169286966665083</v>
      </c>
      <c r="AN22" s="46">
        <v>0.108483135605293</v>
      </c>
      <c r="AO22" s="46">
        <v>9.73112258810956E-2</v>
      </c>
      <c r="AP22" s="46"/>
      <c r="AQ22" s="46">
        <v>0.15771414549580001</v>
      </c>
      <c r="AR22" s="46">
        <v>0.13307725935735701</v>
      </c>
      <c r="AS22" s="46">
        <v>0.139268037583993</v>
      </c>
    </row>
    <row r="23" spans="2:45" x14ac:dyDescent="0.25">
      <c r="B23" s="16" t="s">
        <v>99</v>
      </c>
      <c r="C23" s="46">
        <v>2.5354844390393101E-2</v>
      </c>
      <c r="D23" s="46">
        <v>2.32136586048407E-2</v>
      </c>
      <c r="E23" s="46">
        <v>2.7745377298023899E-2</v>
      </c>
      <c r="F23" s="46"/>
      <c r="G23" s="46">
        <v>6.1174559415382397E-3</v>
      </c>
      <c r="H23" s="46">
        <v>7.2236308872959901E-3</v>
      </c>
      <c r="I23" s="46">
        <v>6.4533540198051702E-3</v>
      </c>
      <c r="J23" s="46">
        <v>3.3654945673072E-2</v>
      </c>
      <c r="K23" s="46">
        <v>4.8204998348842898E-2</v>
      </c>
      <c r="L23" s="46">
        <v>4.6324019632849801E-2</v>
      </c>
      <c r="M23" s="46"/>
      <c r="N23" s="46">
        <v>1.08382719793985E-2</v>
      </c>
      <c r="O23" s="46">
        <v>3.2224656147178697E-2</v>
      </c>
      <c r="P23" s="46">
        <v>2.7688717540026001E-2</v>
      </c>
      <c r="Q23" s="46">
        <v>2.4609794871568901E-2</v>
      </c>
      <c r="R23" s="46"/>
      <c r="S23" s="46">
        <v>6.3058249311415803E-3</v>
      </c>
      <c r="T23" s="46">
        <v>3.5028837628962903E-2</v>
      </c>
      <c r="U23" s="46">
        <v>5.8957349563886097E-2</v>
      </c>
      <c r="V23" s="46">
        <v>1.0942496697329499E-2</v>
      </c>
      <c r="W23" s="46">
        <v>4.5093529420687103E-2</v>
      </c>
      <c r="X23" s="46">
        <v>2.6073743397273801E-2</v>
      </c>
      <c r="Y23" s="46">
        <v>3.6851933588497802E-2</v>
      </c>
      <c r="Z23" s="46">
        <v>0</v>
      </c>
      <c r="AA23" s="46">
        <v>1.7931452450719899E-2</v>
      </c>
      <c r="AB23" s="46">
        <v>4.3428546738064101E-2</v>
      </c>
      <c r="AC23" s="46">
        <v>0</v>
      </c>
      <c r="AD23" s="46">
        <v>0</v>
      </c>
      <c r="AE23" s="46"/>
      <c r="AF23" s="46">
        <v>1.48433438591798E-2</v>
      </c>
      <c r="AG23" s="46">
        <v>2.0964554290735099E-2</v>
      </c>
      <c r="AH23" s="46">
        <v>3.9361546768096299E-2</v>
      </c>
      <c r="AI23" s="46">
        <v>3.0562122777221999E-2</v>
      </c>
      <c r="AJ23" s="46">
        <v>0</v>
      </c>
      <c r="AK23" s="46">
        <v>7.4981409596988804E-2</v>
      </c>
      <c r="AL23" s="46"/>
      <c r="AM23" s="46">
        <v>3.0788490485619002E-2</v>
      </c>
      <c r="AN23" s="46">
        <v>2.7536593777527801E-2</v>
      </c>
      <c r="AO23" s="46">
        <v>0</v>
      </c>
      <c r="AP23" s="46"/>
      <c r="AQ23" s="46">
        <v>2.1475365073869501E-2</v>
      </c>
      <c r="AR23" s="46">
        <v>2.15684905664115E-2</v>
      </c>
      <c r="AS23" s="46">
        <v>7.8377913329336496E-2</v>
      </c>
    </row>
    <row r="24" spans="2:45" ht="45" x14ac:dyDescent="0.25">
      <c r="B24" s="16" t="s">
        <v>134</v>
      </c>
      <c r="C24" s="46">
        <v>0.22194115109610599</v>
      </c>
      <c r="D24" s="46">
        <v>0.21534453906121201</v>
      </c>
      <c r="E24" s="46">
        <v>0.22913317275790099</v>
      </c>
      <c r="F24" s="46"/>
      <c r="G24" s="46">
        <v>0.12922524276535799</v>
      </c>
      <c r="H24" s="46">
        <v>0.10943519055423299</v>
      </c>
      <c r="I24" s="46">
        <v>0.15778047173489601</v>
      </c>
      <c r="J24" s="46">
        <v>0.22979720071562201</v>
      </c>
      <c r="K24" s="46">
        <v>0.33036959897171397</v>
      </c>
      <c r="L24" s="46">
        <v>0.348933466572241</v>
      </c>
      <c r="M24" s="46"/>
      <c r="N24" s="46">
        <v>0.193964498692587</v>
      </c>
      <c r="O24" s="46">
        <v>0.26808450857919902</v>
      </c>
      <c r="P24" s="46">
        <v>0.19933666714435899</v>
      </c>
      <c r="Q24" s="46">
        <v>0.22758726375393301</v>
      </c>
      <c r="R24" s="46"/>
      <c r="S24" s="46">
        <v>0.13429732442461001</v>
      </c>
      <c r="T24" s="46">
        <v>0.187132198632803</v>
      </c>
      <c r="U24" s="46">
        <v>0.19103676344982601</v>
      </c>
      <c r="V24" s="46">
        <v>0.20560404330385801</v>
      </c>
      <c r="W24" s="46">
        <v>0.20840862228259799</v>
      </c>
      <c r="X24" s="46">
        <v>0.21198432168641901</v>
      </c>
      <c r="Y24" s="46">
        <v>0.34828902978516102</v>
      </c>
      <c r="Z24" s="46">
        <v>0.45910385741114301</v>
      </c>
      <c r="AA24" s="46">
        <v>0.247878589095956</v>
      </c>
      <c r="AB24" s="46">
        <v>0.25744245050825298</v>
      </c>
      <c r="AC24" s="46">
        <v>6.4612072702784296E-2</v>
      </c>
      <c r="AD24" s="46">
        <v>0.38883244050500498</v>
      </c>
      <c r="AE24" s="46"/>
      <c r="AF24" s="46">
        <v>0.17152087473358199</v>
      </c>
      <c r="AG24" s="46">
        <v>0.26738387761562299</v>
      </c>
      <c r="AH24" s="46">
        <v>0.20305714689665499</v>
      </c>
      <c r="AI24" s="46">
        <v>0.20189432619849099</v>
      </c>
      <c r="AJ24" s="46">
        <v>0.23723580706102801</v>
      </c>
      <c r="AK24" s="46">
        <v>0.25524376892719902</v>
      </c>
      <c r="AL24" s="46"/>
      <c r="AM24" s="46">
        <v>0.25895612910335197</v>
      </c>
      <c r="AN24" s="46">
        <v>0.204401850226616</v>
      </c>
      <c r="AO24" s="46">
        <v>0.22364270142287701</v>
      </c>
      <c r="AP24" s="46"/>
      <c r="AQ24" s="46">
        <v>0.30096688564496699</v>
      </c>
      <c r="AR24" s="46">
        <v>0.15359649564677699</v>
      </c>
      <c r="AS24" s="46">
        <v>7.88407752953008E-2</v>
      </c>
    </row>
    <row r="25" spans="2:45" x14ac:dyDescent="0.25">
      <c r="B25" s="16" t="s">
        <v>101</v>
      </c>
      <c r="C25" s="47">
        <v>4.4445507926023503E-2</v>
      </c>
      <c r="D25" s="47">
        <v>5.3543960710045899E-2</v>
      </c>
      <c r="E25" s="47">
        <v>3.43029503341774E-2</v>
      </c>
      <c r="F25" s="47"/>
      <c r="G25" s="47">
        <v>5.6720794115538001E-2</v>
      </c>
      <c r="H25" s="47">
        <v>5.6392626962709601E-2</v>
      </c>
      <c r="I25" s="47">
        <v>5.9395603169397397E-2</v>
      </c>
      <c r="J25" s="47">
        <v>3.1711509067556598E-2</v>
      </c>
      <c r="K25" s="47">
        <v>5.3512162940472702E-2</v>
      </c>
      <c r="L25" s="47">
        <v>1.86261238609488E-2</v>
      </c>
      <c r="M25" s="47"/>
      <c r="N25" s="47">
        <v>3.6162491306402103E-2</v>
      </c>
      <c r="O25" s="47">
        <v>3.20801302983812E-2</v>
      </c>
      <c r="P25" s="47">
        <v>5.0979771501600699E-2</v>
      </c>
      <c r="Q25" s="47">
        <v>6.1145335478062703E-2</v>
      </c>
      <c r="R25" s="47"/>
      <c r="S25" s="47">
        <v>5.2671071873873002E-2</v>
      </c>
      <c r="T25" s="47">
        <v>3.7506248506249E-2</v>
      </c>
      <c r="U25" s="47">
        <v>1.46191623648889E-2</v>
      </c>
      <c r="V25" s="47">
        <v>2.99535006709627E-2</v>
      </c>
      <c r="W25" s="47">
        <v>6.82095067401296E-2</v>
      </c>
      <c r="X25" s="47">
        <v>6.8596471151279106E-2</v>
      </c>
      <c r="Y25" s="47">
        <v>6.3104814852180793E-2</v>
      </c>
      <c r="Z25" s="47">
        <v>2.5134615287502101E-2</v>
      </c>
      <c r="AA25" s="47">
        <v>4.4825962480918698E-2</v>
      </c>
      <c r="AB25" s="47">
        <v>6.1822239458811601E-2</v>
      </c>
      <c r="AC25" s="47">
        <v>2.0267581179892701E-2</v>
      </c>
      <c r="AD25" s="47">
        <v>0</v>
      </c>
      <c r="AE25" s="47"/>
      <c r="AF25" s="47">
        <v>5.8807011982818902E-2</v>
      </c>
      <c r="AG25" s="47">
        <v>4.4715850895453803E-2</v>
      </c>
      <c r="AH25" s="47">
        <v>3.9093897176049101E-2</v>
      </c>
      <c r="AI25" s="47">
        <v>6.3508546449420097E-2</v>
      </c>
      <c r="AJ25" s="47">
        <v>1.6951428462108301E-2</v>
      </c>
      <c r="AK25" s="47">
        <v>0</v>
      </c>
      <c r="AL25" s="47"/>
      <c r="AM25" s="47">
        <v>3.6704188894319797E-2</v>
      </c>
      <c r="AN25" s="47">
        <v>3.28418305675129E-2</v>
      </c>
      <c r="AO25" s="47">
        <v>7.0885812558727002E-2</v>
      </c>
      <c r="AP25" s="47"/>
      <c r="AQ25" s="47">
        <v>3.7515022306274702E-2</v>
      </c>
      <c r="AR25" s="47">
        <v>2.3373446842451601E-2</v>
      </c>
      <c r="AS25" s="47">
        <v>5.7333544099298903E-2</v>
      </c>
    </row>
    <row r="26" spans="2:45" x14ac:dyDescent="0.25">
      <c r="B26" s="17"/>
    </row>
    <row r="27" spans="2:45" x14ac:dyDescent="0.25">
      <c r="B27" t="s">
        <v>69</v>
      </c>
    </row>
    <row r="28" spans="2:45" x14ac:dyDescent="0.25">
      <c r="B28" t="s">
        <v>70</v>
      </c>
    </row>
    <row r="30" spans="2:45" x14ac:dyDescent="0.25">
      <c r="B3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141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52" t="s">
        <v>8</v>
      </c>
      <c r="C7" s="52">
        <v>1005</v>
      </c>
      <c r="D7" s="52">
        <v>484</v>
      </c>
      <c r="E7" s="52">
        <v>515</v>
      </c>
      <c r="F7" s="52"/>
      <c r="G7" s="52">
        <v>152</v>
      </c>
      <c r="H7" s="52">
        <v>174</v>
      </c>
      <c r="I7" s="52">
        <v>153</v>
      </c>
      <c r="J7" s="52">
        <v>172</v>
      </c>
      <c r="K7" s="52">
        <v>142</v>
      </c>
      <c r="L7" s="52">
        <v>212</v>
      </c>
      <c r="M7" s="52"/>
      <c r="N7" s="52">
        <v>279</v>
      </c>
      <c r="O7" s="52">
        <v>270</v>
      </c>
      <c r="P7" s="52">
        <v>207</v>
      </c>
      <c r="Q7" s="52">
        <v>245</v>
      </c>
      <c r="R7" s="52"/>
      <c r="S7" s="52">
        <v>146</v>
      </c>
      <c r="T7" s="52">
        <v>136</v>
      </c>
      <c r="U7" s="52">
        <v>83</v>
      </c>
      <c r="V7" s="52">
        <v>95</v>
      </c>
      <c r="W7" s="52">
        <v>70</v>
      </c>
      <c r="X7" s="52">
        <v>76</v>
      </c>
      <c r="Y7" s="52">
        <v>81</v>
      </c>
      <c r="Z7" s="52">
        <v>40</v>
      </c>
      <c r="AA7" s="52">
        <v>112</v>
      </c>
      <c r="AB7" s="52">
        <v>93</v>
      </c>
      <c r="AC7" s="52">
        <v>45</v>
      </c>
      <c r="AD7" s="52">
        <v>28</v>
      </c>
      <c r="AE7" s="52"/>
      <c r="AF7" s="52">
        <v>204</v>
      </c>
      <c r="AG7" s="52">
        <v>290</v>
      </c>
      <c r="AH7" s="52">
        <v>150</v>
      </c>
      <c r="AI7" s="52">
        <v>190</v>
      </c>
      <c r="AJ7" s="52">
        <v>109</v>
      </c>
      <c r="AK7" s="52">
        <v>62</v>
      </c>
      <c r="AL7" s="52"/>
      <c r="AM7" s="52">
        <v>415</v>
      </c>
      <c r="AN7" s="52">
        <v>426</v>
      </c>
      <c r="AO7" s="52">
        <v>111</v>
      </c>
      <c r="AP7" s="52"/>
      <c r="AQ7" s="52">
        <v>312</v>
      </c>
      <c r="AR7" s="52">
        <v>332</v>
      </c>
      <c r="AS7" s="52">
        <v>36</v>
      </c>
    </row>
    <row r="8" spans="2:45" ht="30" customHeight="1" x14ac:dyDescent="0.25">
      <c r="B8" s="53" t="s">
        <v>9</v>
      </c>
      <c r="C8" s="53">
        <v>1005</v>
      </c>
      <c r="D8" s="53">
        <v>494</v>
      </c>
      <c r="E8" s="53">
        <v>505</v>
      </c>
      <c r="F8" s="53"/>
      <c r="G8" s="53">
        <v>140</v>
      </c>
      <c r="H8" s="53">
        <v>173</v>
      </c>
      <c r="I8" s="53">
        <v>170</v>
      </c>
      <c r="J8" s="53">
        <v>170</v>
      </c>
      <c r="K8" s="53">
        <v>141</v>
      </c>
      <c r="L8" s="53">
        <v>211</v>
      </c>
      <c r="M8" s="53"/>
      <c r="N8" s="53">
        <v>270</v>
      </c>
      <c r="O8" s="53">
        <v>260</v>
      </c>
      <c r="P8" s="53">
        <v>220</v>
      </c>
      <c r="Q8" s="53">
        <v>251</v>
      </c>
      <c r="R8" s="53"/>
      <c r="S8" s="53">
        <v>141</v>
      </c>
      <c r="T8" s="53">
        <v>135</v>
      </c>
      <c r="U8" s="53">
        <v>80</v>
      </c>
      <c r="V8" s="53">
        <v>90</v>
      </c>
      <c r="W8" s="53">
        <v>71</v>
      </c>
      <c r="X8" s="53">
        <v>90</v>
      </c>
      <c r="Y8" s="53">
        <v>80</v>
      </c>
      <c r="Z8" s="53">
        <v>41</v>
      </c>
      <c r="AA8" s="53">
        <v>110</v>
      </c>
      <c r="AB8" s="53">
        <v>85</v>
      </c>
      <c r="AC8" s="53">
        <v>51</v>
      </c>
      <c r="AD8" s="53">
        <v>31</v>
      </c>
      <c r="AE8" s="53"/>
      <c r="AF8" s="53">
        <v>205</v>
      </c>
      <c r="AG8" s="53">
        <v>289</v>
      </c>
      <c r="AH8" s="53">
        <v>149</v>
      </c>
      <c r="AI8" s="53">
        <v>189</v>
      </c>
      <c r="AJ8" s="53">
        <v>110</v>
      </c>
      <c r="AK8" s="53">
        <v>63</v>
      </c>
      <c r="AL8" s="53"/>
      <c r="AM8" s="53">
        <v>420</v>
      </c>
      <c r="AN8" s="53">
        <v>424</v>
      </c>
      <c r="AO8" s="53">
        <v>111</v>
      </c>
      <c r="AP8" s="53"/>
      <c r="AQ8" s="53">
        <v>315</v>
      </c>
      <c r="AR8" s="53">
        <v>332</v>
      </c>
      <c r="AS8" s="53">
        <v>36</v>
      </c>
    </row>
    <row r="9" spans="2:45" x14ac:dyDescent="0.25">
      <c r="B9" s="16" t="s">
        <v>136</v>
      </c>
      <c r="C9" s="50">
        <v>4.5640302340582903E-2</v>
      </c>
      <c r="D9" s="50">
        <v>5.6099642387849598E-2</v>
      </c>
      <c r="E9" s="50">
        <v>3.3881955445010298E-2</v>
      </c>
      <c r="F9" s="50"/>
      <c r="G9" s="50">
        <v>9.1517391931547204E-2</v>
      </c>
      <c r="H9" s="50">
        <v>9.2013171719023304E-2</v>
      </c>
      <c r="I9" s="50">
        <v>2.0603172398563602E-2</v>
      </c>
      <c r="J9" s="50">
        <v>4.5094648451740701E-2</v>
      </c>
      <c r="K9" s="50">
        <v>1.29919896426822E-2</v>
      </c>
      <c r="L9" s="50">
        <v>1.9468984444155599E-2</v>
      </c>
      <c r="M9" s="50"/>
      <c r="N9" s="50">
        <v>5.5571219819650901E-2</v>
      </c>
      <c r="O9" s="50">
        <v>3.9696334139436698E-2</v>
      </c>
      <c r="P9" s="50">
        <v>5.4363644737335799E-2</v>
      </c>
      <c r="Q9" s="50">
        <v>3.4196118655428903E-2</v>
      </c>
      <c r="R9" s="50"/>
      <c r="S9" s="50">
        <v>7.5169887623206796E-2</v>
      </c>
      <c r="T9" s="50">
        <v>3.5673809236889897E-2</v>
      </c>
      <c r="U9" s="50">
        <v>4.3315563822499001E-2</v>
      </c>
      <c r="V9" s="50">
        <v>2.1102810700731101E-2</v>
      </c>
      <c r="W9" s="50">
        <v>2.8248159846110999E-2</v>
      </c>
      <c r="X9" s="50">
        <v>4.9076013230942302E-2</v>
      </c>
      <c r="Y9" s="50">
        <v>4.9251072400520603E-2</v>
      </c>
      <c r="Z9" s="50">
        <v>4.6320994687608703E-2</v>
      </c>
      <c r="AA9" s="50">
        <v>5.10357969576151E-2</v>
      </c>
      <c r="AB9" s="50">
        <v>1.9602338536444601E-2</v>
      </c>
      <c r="AC9" s="50">
        <v>6.7782195165421402E-2</v>
      </c>
      <c r="AD9" s="50">
        <v>6.7615982268564398E-2</v>
      </c>
      <c r="AE9" s="50"/>
      <c r="AF9" s="50">
        <v>6.8718882140931498E-2</v>
      </c>
      <c r="AG9" s="50">
        <v>6.5110268196687193E-2</v>
      </c>
      <c r="AH9" s="50">
        <v>3.2600475249598602E-2</v>
      </c>
      <c r="AI9" s="50">
        <v>1.5192295562442899E-2</v>
      </c>
      <c r="AJ9" s="50">
        <v>0</v>
      </c>
      <c r="AK9" s="50">
        <v>8.2469250210731607E-2</v>
      </c>
      <c r="AL9" s="50"/>
      <c r="AM9" s="50">
        <v>4.1403886583133098E-2</v>
      </c>
      <c r="AN9" s="50">
        <v>5.3210337540259202E-2</v>
      </c>
      <c r="AO9" s="50">
        <v>1.8022406947325299E-2</v>
      </c>
      <c r="AP9" s="50"/>
      <c r="AQ9" s="50">
        <v>4.5377052173059901E-2</v>
      </c>
      <c r="AR9" s="50">
        <v>6.5880371258617995E-2</v>
      </c>
      <c r="AS9" s="50">
        <v>0</v>
      </c>
    </row>
    <row r="10" spans="2:45" x14ac:dyDescent="0.25">
      <c r="B10" s="16" t="s">
        <v>137</v>
      </c>
      <c r="C10" s="50">
        <v>0.16651792705308799</v>
      </c>
      <c r="D10" s="50">
        <v>0.19683376868826999</v>
      </c>
      <c r="E10" s="50">
        <v>0.13701075574084801</v>
      </c>
      <c r="F10" s="50"/>
      <c r="G10" s="50">
        <v>0.24579544042830501</v>
      </c>
      <c r="H10" s="50">
        <v>0.20923901178547599</v>
      </c>
      <c r="I10" s="50">
        <v>0.25077345743479901</v>
      </c>
      <c r="J10" s="50">
        <v>0.13335398055887801</v>
      </c>
      <c r="K10" s="50">
        <v>0.103131346239157</v>
      </c>
      <c r="L10" s="50">
        <v>7.9837023423390593E-2</v>
      </c>
      <c r="M10" s="50"/>
      <c r="N10" s="50">
        <v>0.196158109937281</v>
      </c>
      <c r="O10" s="50">
        <v>0.166830769951024</v>
      </c>
      <c r="P10" s="50">
        <v>0.20624262467386301</v>
      </c>
      <c r="Q10" s="50">
        <v>0.102145216692319</v>
      </c>
      <c r="R10" s="50"/>
      <c r="S10" s="50">
        <v>0.28906787810621198</v>
      </c>
      <c r="T10" s="50">
        <v>0.16522504422453199</v>
      </c>
      <c r="U10" s="50">
        <v>0.18456824589197501</v>
      </c>
      <c r="V10" s="50">
        <v>8.0667601148852505E-2</v>
      </c>
      <c r="W10" s="50">
        <v>0.155163270047673</v>
      </c>
      <c r="X10" s="50">
        <v>0.182191195174249</v>
      </c>
      <c r="Y10" s="50">
        <v>0.16648346196260899</v>
      </c>
      <c r="Z10" s="50">
        <v>7.4773087269893193E-2</v>
      </c>
      <c r="AA10" s="50">
        <v>0.113073359095436</v>
      </c>
      <c r="AB10" s="50">
        <v>0.171852154274832</v>
      </c>
      <c r="AC10" s="50">
        <v>0.13506993534761499</v>
      </c>
      <c r="AD10" s="50">
        <v>0.14675759075308401</v>
      </c>
      <c r="AE10" s="50"/>
      <c r="AF10" s="50">
        <v>0.244057315563146</v>
      </c>
      <c r="AG10" s="50">
        <v>0.163642468943036</v>
      </c>
      <c r="AH10" s="50">
        <v>0.133463353663762</v>
      </c>
      <c r="AI10" s="50">
        <v>0.15558082071932</v>
      </c>
      <c r="AJ10" s="50">
        <v>9.5160276019877699E-2</v>
      </c>
      <c r="AK10" s="50">
        <v>0.162613469626465</v>
      </c>
      <c r="AL10" s="50"/>
      <c r="AM10" s="50">
        <v>0.143506663439735</v>
      </c>
      <c r="AN10" s="50">
        <v>0.22540055126327199</v>
      </c>
      <c r="AO10" s="50">
        <v>5.68308571943811E-2</v>
      </c>
      <c r="AP10" s="50"/>
      <c r="AQ10" s="50">
        <v>0.15677662647773799</v>
      </c>
      <c r="AR10" s="50">
        <v>0.236539872256257</v>
      </c>
      <c r="AS10" s="50">
        <v>0.245377367452463</v>
      </c>
    </row>
    <row r="11" spans="2:45" x14ac:dyDescent="0.25">
      <c r="B11" s="16" t="s">
        <v>138</v>
      </c>
      <c r="C11" s="50">
        <v>0.53093029851931595</v>
      </c>
      <c r="D11" s="50">
        <v>0.49511188252999699</v>
      </c>
      <c r="E11" s="50">
        <v>0.56634035110915903</v>
      </c>
      <c r="F11" s="50"/>
      <c r="G11" s="50">
        <v>0.44492754790334699</v>
      </c>
      <c r="H11" s="50">
        <v>0.48829069835819799</v>
      </c>
      <c r="I11" s="50">
        <v>0.501126764469502</v>
      </c>
      <c r="J11" s="50">
        <v>0.501283881260146</v>
      </c>
      <c r="K11" s="50">
        <v>0.61788257012565495</v>
      </c>
      <c r="L11" s="50">
        <v>0.61299300484419605</v>
      </c>
      <c r="M11" s="50"/>
      <c r="N11" s="50">
        <v>0.51316871702366196</v>
      </c>
      <c r="O11" s="50">
        <v>0.54763437273599103</v>
      </c>
      <c r="P11" s="50">
        <v>0.45197467108935602</v>
      </c>
      <c r="Q11" s="50">
        <v>0.59858157260280898</v>
      </c>
      <c r="R11" s="50"/>
      <c r="S11" s="50">
        <v>0.36148487010545999</v>
      </c>
      <c r="T11" s="50">
        <v>0.52241798968424802</v>
      </c>
      <c r="U11" s="50">
        <v>0.50875974608451102</v>
      </c>
      <c r="V11" s="50">
        <v>0.61153300936636201</v>
      </c>
      <c r="W11" s="50">
        <v>0.53942988423753402</v>
      </c>
      <c r="X11" s="50">
        <v>0.54828883937114203</v>
      </c>
      <c r="Y11" s="50">
        <v>0.59898201085729497</v>
      </c>
      <c r="Z11" s="50">
        <v>0.59968985683457299</v>
      </c>
      <c r="AA11" s="50">
        <v>0.54185569942827405</v>
      </c>
      <c r="AB11" s="50">
        <v>0.51714481900088005</v>
      </c>
      <c r="AC11" s="50">
        <v>0.61939026921145102</v>
      </c>
      <c r="AD11" s="50">
        <v>0.67850972396215203</v>
      </c>
      <c r="AE11" s="50"/>
      <c r="AF11" s="50">
        <v>0.42211444181548502</v>
      </c>
      <c r="AG11" s="50">
        <v>0.53398490510545205</v>
      </c>
      <c r="AH11" s="50">
        <v>0.45209565943646801</v>
      </c>
      <c r="AI11" s="50">
        <v>0.56395057335254195</v>
      </c>
      <c r="AJ11" s="50">
        <v>0.74226905594022297</v>
      </c>
      <c r="AK11" s="50">
        <v>0.59082003314645803</v>
      </c>
      <c r="AL11" s="50"/>
      <c r="AM11" s="50">
        <v>0.512438232634711</v>
      </c>
      <c r="AN11" s="50">
        <v>0.52330829474547802</v>
      </c>
      <c r="AO11" s="50">
        <v>0.66880332938656195</v>
      </c>
      <c r="AP11" s="50"/>
      <c r="AQ11" s="50">
        <v>0.55251580638905595</v>
      </c>
      <c r="AR11" s="50">
        <v>0.46564328082019402</v>
      </c>
      <c r="AS11" s="50">
        <v>0.61995333072412695</v>
      </c>
    </row>
    <row r="12" spans="2:45" x14ac:dyDescent="0.25">
      <c r="B12" s="16" t="s">
        <v>139</v>
      </c>
      <c r="C12" s="50">
        <v>0.167495975302069</v>
      </c>
      <c r="D12" s="50">
        <v>0.15983046072548099</v>
      </c>
      <c r="E12" s="50">
        <v>0.17493947361433301</v>
      </c>
      <c r="F12" s="50"/>
      <c r="G12" s="50">
        <v>0.108897299545246</v>
      </c>
      <c r="H12" s="50">
        <v>0.123297441241348</v>
      </c>
      <c r="I12" s="50">
        <v>0.154272637334501</v>
      </c>
      <c r="J12" s="50">
        <v>0.19601173203066299</v>
      </c>
      <c r="K12" s="50">
        <v>0.186213578014504</v>
      </c>
      <c r="L12" s="50">
        <v>0.21795885250104199</v>
      </c>
      <c r="M12" s="50"/>
      <c r="N12" s="50">
        <v>0.16642806946188499</v>
      </c>
      <c r="O12" s="50">
        <v>0.18338266986160601</v>
      </c>
      <c r="P12" s="50">
        <v>0.176747822150191</v>
      </c>
      <c r="Q12" s="50">
        <v>0.146748451740282</v>
      </c>
      <c r="R12" s="50"/>
      <c r="S12" s="50">
        <v>0.17778736104298401</v>
      </c>
      <c r="T12" s="50">
        <v>0.22102296388614301</v>
      </c>
      <c r="U12" s="50">
        <v>0.182766361291718</v>
      </c>
      <c r="V12" s="50">
        <v>0.191334969194385</v>
      </c>
      <c r="W12" s="50">
        <v>0.16966442287255401</v>
      </c>
      <c r="X12" s="50">
        <v>0.13781937893561899</v>
      </c>
      <c r="Y12" s="50">
        <v>4.8969284812288599E-2</v>
      </c>
      <c r="Z12" s="50">
        <v>0.19832580589170801</v>
      </c>
      <c r="AA12" s="50">
        <v>0.18630193593116701</v>
      </c>
      <c r="AB12" s="50">
        <v>0.196828207043349</v>
      </c>
      <c r="AC12" s="50">
        <v>0.133473114471791</v>
      </c>
      <c r="AD12" s="50">
        <v>3.3736652287636303E-2</v>
      </c>
      <c r="AE12" s="50"/>
      <c r="AF12" s="50">
        <v>0.19065080786060701</v>
      </c>
      <c r="AG12" s="50">
        <v>0.14398850271631899</v>
      </c>
      <c r="AH12" s="50">
        <v>0.227843403710415</v>
      </c>
      <c r="AI12" s="50">
        <v>0.19745768954888501</v>
      </c>
      <c r="AJ12" s="50">
        <v>0.120924429813677</v>
      </c>
      <c r="AK12" s="50">
        <v>4.8892273980420099E-2</v>
      </c>
      <c r="AL12" s="50"/>
      <c r="AM12" s="50">
        <v>0.20600355387045499</v>
      </c>
      <c r="AN12" s="50">
        <v>0.132918508175973</v>
      </c>
      <c r="AO12" s="50">
        <v>0.16045377060261801</v>
      </c>
      <c r="AP12" s="50"/>
      <c r="AQ12" s="50">
        <v>0.18502551252187099</v>
      </c>
      <c r="AR12" s="50">
        <v>0.148629618355578</v>
      </c>
      <c r="AS12" s="50">
        <v>8.0462288335524906E-2</v>
      </c>
    </row>
    <row r="13" spans="2:45" x14ac:dyDescent="0.25">
      <c r="B13" s="16" t="s">
        <v>140</v>
      </c>
      <c r="C13" s="50">
        <v>6.0710681058763399E-2</v>
      </c>
      <c r="D13" s="50">
        <v>5.9271558087465002E-2</v>
      </c>
      <c r="E13" s="50">
        <v>6.2833612801336203E-2</v>
      </c>
      <c r="F13" s="50"/>
      <c r="G13" s="50">
        <v>5.5442021282262402E-2</v>
      </c>
      <c r="H13" s="50">
        <v>5.5777297722354097E-2</v>
      </c>
      <c r="I13" s="50">
        <v>5.4579621478659197E-2</v>
      </c>
      <c r="J13" s="50">
        <v>7.6933747505731107E-2</v>
      </c>
      <c r="K13" s="50">
        <v>7.3015321422934404E-2</v>
      </c>
      <c r="L13" s="50">
        <v>5.19238011938329E-2</v>
      </c>
      <c r="M13" s="50"/>
      <c r="N13" s="50">
        <v>2.9468459066999901E-2</v>
      </c>
      <c r="O13" s="50">
        <v>5.0658976567130899E-2</v>
      </c>
      <c r="P13" s="50">
        <v>8.6467611750757498E-2</v>
      </c>
      <c r="Q13" s="50">
        <v>7.9002387109758501E-2</v>
      </c>
      <c r="R13" s="50"/>
      <c r="S13" s="50">
        <v>5.3464659189904798E-2</v>
      </c>
      <c r="T13" s="50">
        <v>3.4940025901577597E-2</v>
      </c>
      <c r="U13" s="50">
        <v>5.7641663544424099E-2</v>
      </c>
      <c r="V13" s="50">
        <v>5.1788486959186898E-2</v>
      </c>
      <c r="W13" s="50">
        <v>7.9854957723927297E-2</v>
      </c>
      <c r="X13" s="50">
        <v>4.0975179930894903E-2</v>
      </c>
      <c r="Y13" s="50">
        <v>8.8133992144998494E-2</v>
      </c>
      <c r="Z13" s="50">
        <v>8.0890255316216894E-2</v>
      </c>
      <c r="AA13" s="50">
        <v>8.1394604310430899E-2</v>
      </c>
      <c r="AB13" s="50">
        <v>7.3786308908833406E-2</v>
      </c>
      <c r="AC13" s="50">
        <v>4.42844858037219E-2</v>
      </c>
      <c r="AD13" s="50">
        <v>7.3380050728562601E-2</v>
      </c>
      <c r="AE13" s="50"/>
      <c r="AF13" s="50">
        <v>4.54523072649239E-2</v>
      </c>
      <c r="AG13" s="50">
        <v>6.0061088976313501E-2</v>
      </c>
      <c r="AH13" s="50">
        <v>0.111327850786863</v>
      </c>
      <c r="AI13" s="50">
        <v>5.5610865264344299E-2</v>
      </c>
      <c r="AJ13" s="50">
        <v>1.6993746995651701E-2</v>
      </c>
      <c r="AK13" s="50">
        <v>8.4802164285667198E-2</v>
      </c>
      <c r="AL13" s="50"/>
      <c r="AM13" s="50">
        <v>7.0724253997043005E-2</v>
      </c>
      <c r="AN13" s="50">
        <v>5.0633445109346399E-2</v>
      </c>
      <c r="AO13" s="50">
        <v>4.9211449662882503E-2</v>
      </c>
      <c r="AP13" s="50"/>
      <c r="AQ13" s="50">
        <v>5.0175788229201497E-2</v>
      </c>
      <c r="AR13" s="50">
        <v>5.0923894813953298E-2</v>
      </c>
      <c r="AS13" s="50">
        <v>2.8895122416559199E-2</v>
      </c>
    </row>
    <row r="14" spans="2:45" x14ac:dyDescent="0.25">
      <c r="B14" s="16" t="s">
        <v>78</v>
      </c>
      <c r="C14" s="51">
        <v>2.87048157261806E-2</v>
      </c>
      <c r="D14" s="51">
        <v>3.2852687580937602E-2</v>
      </c>
      <c r="E14" s="51">
        <v>2.4993851289314702E-2</v>
      </c>
      <c r="F14" s="51"/>
      <c r="G14" s="51">
        <v>5.34202989092913E-2</v>
      </c>
      <c r="H14" s="51">
        <v>3.1382379173600101E-2</v>
      </c>
      <c r="I14" s="51">
        <v>1.86443468839755E-2</v>
      </c>
      <c r="J14" s="51">
        <v>4.7322010192840297E-2</v>
      </c>
      <c r="K14" s="51">
        <v>6.7651945550686304E-3</v>
      </c>
      <c r="L14" s="51">
        <v>1.7818333593382099E-2</v>
      </c>
      <c r="M14" s="51"/>
      <c r="N14" s="51">
        <v>3.9205424690521198E-2</v>
      </c>
      <c r="O14" s="51">
        <v>1.1796876744812499E-2</v>
      </c>
      <c r="P14" s="51">
        <v>2.4203625598497099E-2</v>
      </c>
      <c r="Q14" s="51">
        <v>3.9326253199402798E-2</v>
      </c>
      <c r="R14" s="51"/>
      <c r="S14" s="51">
        <v>4.30253439322325E-2</v>
      </c>
      <c r="T14" s="51">
        <v>2.0720167066609299E-2</v>
      </c>
      <c r="U14" s="51">
        <v>2.2948419364873001E-2</v>
      </c>
      <c r="V14" s="51">
        <v>4.3573122630482297E-2</v>
      </c>
      <c r="W14" s="51">
        <v>2.7639305272200401E-2</v>
      </c>
      <c r="X14" s="51">
        <v>4.16493933571528E-2</v>
      </c>
      <c r="Y14" s="51">
        <v>4.81801778222887E-2</v>
      </c>
      <c r="Z14" s="51">
        <v>0</v>
      </c>
      <c r="AA14" s="51">
        <v>2.6338604277076402E-2</v>
      </c>
      <c r="AB14" s="51">
        <v>2.0786172235661201E-2</v>
      </c>
      <c r="AC14" s="51">
        <v>0</v>
      </c>
      <c r="AD14" s="51">
        <v>0</v>
      </c>
      <c r="AE14" s="51"/>
      <c r="AF14" s="51">
        <v>2.9006245354907E-2</v>
      </c>
      <c r="AG14" s="51">
        <v>3.32127660621927E-2</v>
      </c>
      <c r="AH14" s="51">
        <v>4.2669257152894102E-2</v>
      </c>
      <c r="AI14" s="51">
        <v>1.22077555524653E-2</v>
      </c>
      <c r="AJ14" s="51">
        <v>2.4652491230571099E-2</v>
      </c>
      <c r="AK14" s="51">
        <v>3.0402808750257901E-2</v>
      </c>
      <c r="AL14" s="51"/>
      <c r="AM14" s="51">
        <v>2.59234094749221E-2</v>
      </c>
      <c r="AN14" s="51">
        <v>1.45288631656718E-2</v>
      </c>
      <c r="AO14" s="51">
        <v>4.6678186206231098E-2</v>
      </c>
      <c r="AP14" s="51"/>
      <c r="AQ14" s="51">
        <v>1.01292142090739E-2</v>
      </c>
      <c r="AR14" s="51">
        <v>3.2382962495399799E-2</v>
      </c>
      <c r="AS14" s="51">
        <v>2.5311891071326399E-2</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148</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56" t="s">
        <v>8</v>
      </c>
      <c r="C7" s="56">
        <v>1005</v>
      </c>
      <c r="D7" s="56">
        <v>484</v>
      </c>
      <c r="E7" s="56">
        <v>515</v>
      </c>
      <c r="F7" s="56"/>
      <c r="G7" s="56">
        <v>152</v>
      </c>
      <c r="H7" s="56">
        <v>174</v>
      </c>
      <c r="I7" s="56">
        <v>153</v>
      </c>
      <c r="J7" s="56">
        <v>172</v>
      </c>
      <c r="K7" s="56">
        <v>142</v>
      </c>
      <c r="L7" s="56">
        <v>212</v>
      </c>
      <c r="M7" s="56"/>
      <c r="N7" s="56">
        <v>279</v>
      </c>
      <c r="O7" s="56">
        <v>270</v>
      </c>
      <c r="P7" s="56">
        <v>207</v>
      </c>
      <c r="Q7" s="56">
        <v>245</v>
      </c>
      <c r="R7" s="56"/>
      <c r="S7" s="56">
        <v>146</v>
      </c>
      <c r="T7" s="56">
        <v>136</v>
      </c>
      <c r="U7" s="56">
        <v>83</v>
      </c>
      <c r="V7" s="56">
        <v>95</v>
      </c>
      <c r="W7" s="56">
        <v>70</v>
      </c>
      <c r="X7" s="56">
        <v>76</v>
      </c>
      <c r="Y7" s="56">
        <v>81</v>
      </c>
      <c r="Z7" s="56">
        <v>40</v>
      </c>
      <c r="AA7" s="56">
        <v>112</v>
      </c>
      <c r="AB7" s="56">
        <v>93</v>
      </c>
      <c r="AC7" s="56">
        <v>45</v>
      </c>
      <c r="AD7" s="56">
        <v>28</v>
      </c>
      <c r="AE7" s="56"/>
      <c r="AF7" s="56">
        <v>204</v>
      </c>
      <c r="AG7" s="56">
        <v>290</v>
      </c>
      <c r="AH7" s="56">
        <v>150</v>
      </c>
      <c r="AI7" s="56">
        <v>190</v>
      </c>
      <c r="AJ7" s="56">
        <v>109</v>
      </c>
      <c r="AK7" s="56">
        <v>62</v>
      </c>
      <c r="AL7" s="56"/>
      <c r="AM7" s="56">
        <v>415</v>
      </c>
      <c r="AN7" s="56">
        <v>426</v>
      </c>
      <c r="AO7" s="56">
        <v>111</v>
      </c>
      <c r="AP7" s="56"/>
      <c r="AQ7" s="56">
        <v>312</v>
      </c>
      <c r="AR7" s="56">
        <v>332</v>
      </c>
      <c r="AS7" s="56">
        <v>36</v>
      </c>
    </row>
    <row r="8" spans="2:45" ht="30" customHeight="1" x14ac:dyDescent="0.25">
      <c r="B8" s="57" t="s">
        <v>9</v>
      </c>
      <c r="C8" s="57">
        <v>1005</v>
      </c>
      <c r="D8" s="57">
        <v>494</v>
      </c>
      <c r="E8" s="57">
        <v>505</v>
      </c>
      <c r="F8" s="57"/>
      <c r="G8" s="57">
        <v>140</v>
      </c>
      <c r="H8" s="57">
        <v>173</v>
      </c>
      <c r="I8" s="57">
        <v>170</v>
      </c>
      <c r="J8" s="57">
        <v>170</v>
      </c>
      <c r="K8" s="57">
        <v>141</v>
      </c>
      <c r="L8" s="57">
        <v>211</v>
      </c>
      <c r="M8" s="57"/>
      <c r="N8" s="57">
        <v>270</v>
      </c>
      <c r="O8" s="57">
        <v>260</v>
      </c>
      <c r="P8" s="57">
        <v>220</v>
      </c>
      <c r="Q8" s="57">
        <v>251</v>
      </c>
      <c r="R8" s="57"/>
      <c r="S8" s="57">
        <v>141</v>
      </c>
      <c r="T8" s="57">
        <v>135</v>
      </c>
      <c r="U8" s="57">
        <v>80</v>
      </c>
      <c r="V8" s="57">
        <v>90</v>
      </c>
      <c r="W8" s="57">
        <v>71</v>
      </c>
      <c r="X8" s="57">
        <v>90</v>
      </c>
      <c r="Y8" s="57">
        <v>80</v>
      </c>
      <c r="Z8" s="57">
        <v>41</v>
      </c>
      <c r="AA8" s="57">
        <v>110</v>
      </c>
      <c r="AB8" s="57">
        <v>85</v>
      </c>
      <c r="AC8" s="57">
        <v>51</v>
      </c>
      <c r="AD8" s="57">
        <v>31</v>
      </c>
      <c r="AE8" s="57"/>
      <c r="AF8" s="57">
        <v>205</v>
      </c>
      <c r="AG8" s="57">
        <v>289</v>
      </c>
      <c r="AH8" s="57">
        <v>149</v>
      </c>
      <c r="AI8" s="57">
        <v>189</v>
      </c>
      <c r="AJ8" s="57">
        <v>110</v>
      </c>
      <c r="AK8" s="57">
        <v>63</v>
      </c>
      <c r="AL8" s="57"/>
      <c r="AM8" s="57">
        <v>420</v>
      </c>
      <c r="AN8" s="57">
        <v>424</v>
      </c>
      <c r="AO8" s="57">
        <v>111</v>
      </c>
      <c r="AP8" s="57"/>
      <c r="AQ8" s="57">
        <v>315</v>
      </c>
      <c r="AR8" s="57">
        <v>332</v>
      </c>
      <c r="AS8" s="57">
        <v>36</v>
      </c>
    </row>
    <row r="9" spans="2:45" x14ac:dyDescent="0.25">
      <c r="B9" s="16" t="s">
        <v>142</v>
      </c>
      <c r="C9" s="54">
        <v>0.20436050415172799</v>
      </c>
      <c r="D9" s="54">
        <v>0.22247307097914601</v>
      </c>
      <c r="E9" s="54">
        <v>0.185102311425653</v>
      </c>
      <c r="F9" s="54"/>
      <c r="G9" s="54">
        <v>0.21533246453288199</v>
      </c>
      <c r="H9" s="54">
        <v>0.214121298265012</v>
      </c>
      <c r="I9" s="54">
        <v>0.24940739325354899</v>
      </c>
      <c r="J9" s="54">
        <v>0.251134568109806</v>
      </c>
      <c r="K9" s="54">
        <v>0.160556777872117</v>
      </c>
      <c r="L9" s="54">
        <v>0.144331929838524</v>
      </c>
      <c r="M9" s="54"/>
      <c r="N9" s="54">
        <v>0.24849648637510199</v>
      </c>
      <c r="O9" s="54">
        <v>0.19979318387727599</v>
      </c>
      <c r="P9" s="54">
        <v>0.20741076872221201</v>
      </c>
      <c r="Q9" s="54">
        <v>0.15807854806945601</v>
      </c>
      <c r="R9" s="54"/>
      <c r="S9" s="54">
        <v>0.41826331739671002</v>
      </c>
      <c r="T9" s="54">
        <v>0.16340542479146</v>
      </c>
      <c r="U9" s="54">
        <v>0.14454749959928201</v>
      </c>
      <c r="V9" s="54">
        <v>0.180873374119498</v>
      </c>
      <c r="W9" s="54">
        <v>0.181709977754895</v>
      </c>
      <c r="X9" s="54">
        <v>0.15670418231984801</v>
      </c>
      <c r="Y9" s="54">
        <v>0.218779376788478</v>
      </c>
      <c r="Z9" s="54">
        <v>0.14439858499203301</v>
      </c>
      <c r="AA9" s="54">
        <v>0.16783700352488701</v>
      </c>
      <c r="AB9" s="54">
        <v>0.18233208188701699</v>
      </c>
      <c r="AC9" s="54">
        <v>0.13324031782200399</v>
      </c>
      <c r="AD9" s="54">
        <v>0.172520191679184</v>
      </c>
      <c r="AE9" s="54"/>
      <c r="AF9" s="54">
        <v>0.53639859625170705</v>
      </c>
      <c r="AG9" s="54">
        <v>0.185826209834415</v>
      </c>
      <c r="AH9" s="54">
        <v>0.25500626108188001</v>
      </c>
      <c r="AI9" s="54">
        <v>1.46791410603734E-2</v>
      </c>
      <c r="AJ9" s="54">
        <v>7.6724990192319998E-3</v>
      </c>
      <c r="AK9" s="54">
        <v>0</v>
      </c>
      <c r="AL9" s="54"/>
      <c r="AM9" s="54">
        <v>0.152915228801974</v>
      </c>
      <c r="AN9" s="54">
        <v>0.24386839671167701</v>
      </c>
      <c r="AO9" s="54">
        <v>0.232468052208401</v>
      </c>
      <c r="AP9" s="54"/>
      <c r="AQ9" s="54">
        <v>0.16776769757982399</v>
      </c>
      <c r="AR9" s="54">
        <v>0.24080860759756001</v>
      </c>
      <c r="AS9" s="54">
        <v>0.158575783057157</v>
      </c>
    </row>
    <row r="10" spans="2:45" x14ac:dyDescent="0.25">
      <c r="B10" s="16" t="s">
        <v>143</v>
      </c>
      <c r="C10" s="54">
        <v>0.28494322483933598</v>
      </c>
      <c r="D10" s="54">
        <v>0.29400722731379297</v>
      </c>
      <c r="E10" s="54">
        <v>0.27552187227837299</v>
      </c>
      <c r="F10" s="54"/>
      <c r="G10" s="54">
        <v>0.24755544195374199</v>
      </c>
      <c r="H10" s="54">
        <v>0.28119167228852598</v>
      </c>
      <c r="I10" s="54">
        <v>0.25581197842954601</v>
      </c>
      <c r="J10" s="54">
        <v>0.39303042228859902</v>
      </c>
      <c r="K10" s="54">
        <v>0.27277055975591902</v>
      </c>
      <c r="L10" s="54">
        <v>0.25746468086023899</v>
      </c>
      <c r="M10" s="54"/>
      <c r="N10" s="54">
        <v>0.23336940807714601</v>
      </c>
      <c r="O10" s="54">
        <v>0.29479563131105901</v>
      </c>
      <c r="P10" s="54">
        <v>0.28329084673316501</v>
      </c>
      <c r="Q10" s="54">
        <v>0.33620458310968698</v>
      </c>
      <c r="R10" s="54"/>
      <c r="S10" s="54">
        <v>0.30741733954593897</v>
      </c>
      <c r="T10" s="54">
        <v>0.245685596443284</v>
      </c>
      <c r="U10" s="54">
        <v>0.27506494143996002</v>
      </c>
      <c r="V10" s="54">
        <v>0.22346171749013</v>
      </c>
      <c r="W10" s="54">
        <v>0.19475262882703201</v>
      </c>
      <c r="X10" s="54">
        <v>0.33318361133851299</v>
      </c>
      <c r="Y10" s="54">
        <v>0.366577156175874</v>
      </c>
      <c r="Z10" s="54">
        <v>0.40903707254330401</v>
      </c>
      <c r="AA10" s="54">
        <v>0.32195290092053602</v>
      </c>
      <c r="AB10" s="54">
        <v>0.225343531152081</v>
      </c>
      <c r="AC10" s="54">
        <v>0.263809710554121</v>
      </c>
      <c r="AD10" s="54">
        <v>0.31656361157030999</v>
      </c>
      <c r="AE10" s="54"/>
      <c r="AF10" s="54">
        <v>0.22677460992788201</v>
      </c>
      <c r="AG10" s="54">
        <v>0.42547722028434498</v>
      </c>
      <c r="AH10" s="54">
        <v>0.248259976258975</v>
      </c>
      <c r="AI10" s="54">
        <v>0.19741102249359299</v>
      </c>
      <c r="AJ10" s="54">
        <v>0.26029392154043801</v>
      </c>
      <c r="AK10" s="54">
        <v>0.220492731901448</v>
      </c>
      <c r="AL10" s="54"/>
      <c r="AM10" s="54">
        <v>0.31599712842661498</v>
      </c>
      <c r="AN10" s="54">
        <v>0.24526029462738699</v>
      </c>
      <c r="AO10" s="54">
        <v>0.30964177668953902</v>
      </c>
      <c r="AP10" s="54"/>
      <c r="AQ10" s="54">
        <v>0.27726279239368801</v>
      </c>
      <c r="AR10" s="54">
        <v>0.28768652506092701</v>
      </c>
      <c r="AS10" s="54">
        <v>0.37883182538891502</v>
      </c>
    </row>
    <row r="11" spans="2:45" x14ac:dyDescent="0.25">
      <c r="B11" s="16" t="s">
        <v>144</v>
      </c>
      <c r="C11" s="54">
        <v>0.202618618146374</v>
      </c>
      <c r="D11" s="54">
        <v>0.20547700205900599</v>
      </c>
      <c r="E11" s="54">
        <v>0.20034967413403801</v>
      </c>
      <c r="F11" s="54"/>
      <c r="G11" s="54">
        <v>0.21449293431416599</v>
      </c>
      <c r="H11" s="54">
        <v>0.22832142755027901</v>
      </c>
      <c r="I11" s="54">
        <v>0.200783015538263</v>
      </c>
      <c r="J11" s="54">
        <v>0.13654561677617699</v>
      </c>
      <c r="K11" s="54">
        <v>0.20768942723245701</v>
      </c>
      <c r="L11" s="54">
        <v>0.22493133336608601</v>
      </c>
      <c r="M11" s="54"/>
      <c r="N11" s="54">
        <v>0.213415437801101</v>
      </c>
      <c r="O11" s="54">
        <v>0.191194575959234</v>
      </c>
      <c r="P11" s="54">
        <v>0.21494861972817</v>
      </c>
      <c r="Q11" s="54">
        <v>0.19104580879712799</v>
      </c>
      <c r="R11" s="54"/>
      <c r="S11" s="54">
        <v>0.14643520879362901</v>
      </c>
      <c r="T11" s="54">
        <v>0.27691400804112298</v>
      </c>
      <c r="U11" s="54">
        <v>0.131426042506257</v>
      </c>
      <c r="V11" s="54">
        <v>0.128979747922847</v>
      </c>
      <c r="W11" s="54">
        <v>0.27264662991558197</v>
      </c>
      <c r="X11" s="54">
        <v>0.22223089712969599</v>
      </c>
      <c r="Y11" s="54">
        <v>0.16045011572129</v>
      </c>
      <c r="Z11" s="54">
        <v>0.15303483246036001</v>
      </c>
      <c r="AA11" s="54">
        <v>0.27509709471240001</v>
      </c>
      <c r="AB11" s="54">
        <v>0.20449624923750601</v>
      </c>
      <c r="AC11" s="54">
        <v>0.20164818062506801</v>
      </c>
      <c r="AD11" s="54">
        <v>0.22882837646812801</v>
      </c>
      <c r="AE11" s="54"/>
      <c r="AF11" s="54">
        <v>9.0520239566747498E-2</v>
      </c>
      <c r="AG11" s="54">
        <v>0.19407456230084399</v>
      </c>
      <c r="AH11" s="54">
        <v>0.190473173620994</v>
      </c>
      <c r="AI11" s="54">
        <v>0.290296990157907</v>
      </c>
      <c r="AJ11" s="54">
        <v>0.22957492400763899</v>
      </c>
      <c r="AK11" s="54">
        <v>0.32561635265529199</v>
      </c>
      <c r="AL11" s="54"/>
      <c r="AM11" s="54">
        <v>0.20299657663086301</v>
      </c>
      <c r="AN11" s="54">
        <v>0.214503334182295</v>
      </c>
      <c r="AO11" s="54">
        <v>0.17216076649759901</v>
      </c>
      <c r="AP11" s="54"/>
      <c r="AQ11" s="54">
        <v>0.216788820998777</v>
      </c>
      <c r="AR11" s="54">
        <v>0.18408247423108001</v>
      </c>
      <c r="AS11" s="54">
        <v>0.17457678189523901</v>
      </c>
    </row>
    <row r="12" spans="2:45" x14ac:dyDescent="0.25">
      <c r="B12" s="16" t="s">
        <v>145</v>
      </c>
      <c r="C12" s="54">
        <v>0.17519989680211201</v>
      </c>
      <c r="D12" s="54">
        <v>0.166537149634332</v>
      </c>
      <c r="E12" s="54">
        <v>0.18572989289375799</v>
      </c>
      <c r="F12" s="54"/>
      <c r="G12" s="54">
        <v>0.180986367098254</v>
      </c>
      <c r="H12" s="54">
        <v>0.172494990728607</v>
      </c>
      <c r="I12" s="54">
        <v>0.14065401237366501</v>
      </c>
      <c r="J12" s="54">
        <v>0.12104373011498</v>
      </c>
      <c r="K12" s="54">
        <v>0.27794651976033402</v>
      </c>
      <c r="L12" s="54">
        <v>0.17640580565420999</v>
      </c>
      <c r="M12" s="54"/>
      <c r="N12" s="54">
        <v>0.20547139666697101</v>
      </c>
      <c r="O12" s="54">
        <v>0.19394844313587201</v>
      </c>
      <c r="P12" s="54">
        <v>0.15860538060842899</v>
      </c>
      <c r="Q12" s="54">
        <v>0.13660387693766701</v>
      </c>
      <c r="R12" s="54"/>
      <c r="S12" s="54">
        <v>7.1743729476254306E-2</v>
      </c>
      <c r="T12" s="54">
        <v>0.16358457022339101</v>
      </c>
      <c r="U12" s="54">
        <v>0.24002283358554999</v>
      </c>
      <c r="V12" s="54">
        <v>0.188702554259536</v>
      </c>
      <c r="W12" s="54">
        <v>0.246819263773182</v>
      </c>
      <c r="X12" s="54">
        <v>0.18768378700919999</v>
      </c>
      <c r="Y12" s="54">
        <v>0.170753979154605</v>
      </c>
      <c r="Z12" s="54">
        <v>0.17390472506707499</v>
      </c>
      <c r="AA12" s="54">
        <v>0.16314144402819999</v>
      </c>
      <c r="AB12" s="54">
        <v>0.18498498024592899</v>
      </c>
      <c r="AC12" s="54">
        <v>0.21785997504622501</v>
      </c>
      <c r="AD12" s="54">
        <v>0.24795079604870399</v>
      </c>
      <c r="AE12" s="54"/>
      <c r="AF12" s="54">
        <v>9.1214839665092806E-2</v>
      </c>
      <c r="AG12" s="54">
        <v>0.128937366135702</v>
      </c>
      <c r="AH12" s="54">
        <v>0.15433376825945</v>
      </c>
      <c r="AI12" s="54">
        <v>0.24739583808921001</v>
      </c>
      <c r="AJ12" s="54">
        <v>0.322776852446306</v>
      </c>
      <c r="AK12" s="54">
        <v>0.23729545405279601</v>
      </c>
      <c r="AL12" s="54"/>
      <c r="AM12" s="54">
        <v>0.173816233893656</v>
      </c>
      <c r="AN12" s="54">
        <v>0.19655400469922199</v>
      </c>
      <c r="AO12" s="54">
        <v>0.116461489642493</v>
      </c>
      <c r="AP12" s="54"/>
      <c r="AQ12" s="54">
        <v>0.19892438067681201</v>
      </c>
      <c r="AR12" s="54">
        <v>0.180028071221492</v>
      </c>
      <c r="AS12" s="54">
        <v>0.10228711150289301</v>
      </c>
    </row>
    <row r="13" spans="2:45" x14ac:dyDescent="0.25">
      <c r="B13" s="16" t="s">
        <v>146</v>
      </c>
      <c r="C13" s="54">
        <v>7.1338380067273402E-2</v>
      </c>
      <c r="D13" s="54">
        <v>5.9470468665635802E-2</v>
      </c>
      <c r="E13" s="54">
        <v>8.3770377553452596E-2</v>
      </c>
      <c r="F13" s="54"/>
      <c r="G13" s="54">
        <v>5.1547829670873901E-2</v>
      </c>
      <c r="H13" s="54">
        <v>4.6670481958841999E-2</v>
      </c>
      <c r="I13" s="54">
        <v>9.5738766650151297E-2</v>
      </c>
      <c r="J13" s="54">
        <v>6.4224728268052103E-2</v>
      </c>
      <c r="K13" s="54">
        <v>5.3413323955886799E-2</v>
      </c>
      <c r="L13" s="54">
        <v>0.10278938274298299</v>
      </c>
      <c r="M13" s="54"/>
      <c r="N13" s="54">
        <v>7.4634738329933503E-2</v>
      </c>
      <c r="O13" s="54">
        <v>5.8681252301894797E-2</v>
      </c>
      <c r="P13" s="54">
        <v>7.1197914782941393E-2</v>
      </c>
      <c r="Q13" s="54">
        <v>7.8509938984944697E-2</v>
      </c>
      <c r="R13" s="54"/>
      <c r="S13" s="54">
        <v>2.0118234479940499E-2</v>
      </c>
      <c r="T13" s="54">
        <v>8.6261404501589103E-2</v>
      </c>
      <c r="U13" s="54">
        <v>0.123647387936506</v>
      </c>
      <c r="V13" s="54">
        <v>0.16123594703103999</v>
      </c>
      <c r="W13" s="54">
        <v>4.4086625371365797E-2</v>
      </c>
      <c r="X13" s="54">
        <v>6.3324015009503395E-2</v>
      </c>
      <c r="Y13" s="54">
        <v>4.8818582007668899E-2</v>
      </c>
      <c r="Z13" s="54">
        <v>9.5814120340584299E-2</v>
      </c>
      <c r="AA13" s="54">
        <v>2.6630192377933799E-2</v>
      </c>
      <c r="AB13" s="54">
        <v>8.5489624187608901E-2</v>
      </c>
      <c r="AC13" s="54">
        <v>0.116349149614715</v>
      </c>
      <c r="AD13" s="54">
        <v>0</v>
      </c>
      <c r="AE13" s="54"/>
      <c r="AF13" s="54">
        <v>3.6293534818052302E-2</v>
      </c>
      <c r="AG13" s="54">
        <v>4.07329724851372E-2</v>
      </c>
      <c r="AH13" s="54">
        <v>5.9367223404592502E-2</v>
      </c>
      <c r="AI13" s="54">
        <v>0.121544611058456</v>
      </c>
      <c r="AJ13" s="54">
        <v>0.12558483047892999</v>
      </c>
      <c r="AK13" s="54">
        <v>0.10950192430054299</v>
      </c>
      <c r="AL13" s="54"/>
      <c r="AM13" s="54">
        <v>8.0866553017909099E-2</v>
      </c>
      <c r="AN13" s="54">
        <v>7.1417994633060297E-2</v>
      </c>
      <c r="AO13" s="54">
        <v>4.9252349411916099E-2</v>
      </c>
      <c r="AP13" s="54"/>
      <c r="AQ13" s="54">
        <v>6.6325197069224795E-2</v>
      </c>
      <c r="AR13" s="54">
        <v>6.4709696999386598E-2</v>
      </c>
      <c r="AS13" s="54">
        <v>7.3421180779830994E-2</v>
      </c>
    </row>
    <row r="14" spans="2:45" x14ac:dyDescent="0.25">
      <c r="B14" s="16" t="s">
        <v>147</v>
      </c>
      <c r="C14" s="54">
        <v>3.8568133309833497E-2</v>
      </c>
      <c r="D14" s="54">
        <v>3.1190198360692301E-2</v>
      </c>
      <c r="E14" s="54">
        <v>4.6228408084071998E-2</v>
      </c>
      <c r="F14" s="54"/>
      <c r="G14" s="54">
        <v>1.35700502212312E-2</v>
      </c>
      <c r="H14" s="54">
        <v>2.93552887095666E-2</v>
      </c>
      <c r="I14" s="54">
        <v>3.7556975031148E-2</v>
      </c>
      <c r="J14" s="54">
        <v>2.2481471338471198E-2</v>
      </c>
      <c r="K14" s="54">
        <v>2.7623391423286701E-2</v>
      </c>
      <c r="L14" s="54">
        <v>8.3847394689933505E-2</v>
      </c>
      <c r="M14" s="54"/>
      <c r="N14" s="54">
        <v>1.05410668430238E-2</v>
      </c>
      <c r="O14" s="54">
        <v>3.23912021984432E-2</v>
      </c>
      <c r="P14" s="54">
        <v>5.1011038319579101E-2</v>
      </c>
      <c r="Q14" s="54">
        <v>6.48236849675842E-2</v>
      </c>
      <c r="R14" s="54"/>
      <c r="S14" s="54">
        <v>9.3942118053910208E-3</v>
      </c>
      <c r="T14" s="54">
        <v>3.6754080613399499E-2</v>
      </c>
      <c r="U14" s="54">
        <v>8.5291294932443196E-2</v>
      </c>
      <c r="V14" s="54">
        <v>6.6380537581687202E-2</v>
      </c>
      <c r="W14" s="54">
        <v>2.8817812310584001E-2</v>
      </c>
      <c r="X14" s="54">
        <v>1.3223508976006E-2</v>
      </c>
      <c r="Y14" s="54">
        <v>1.16459139221504E-2</v>
      </c>
      <c r="Z14" s="54">
        <v>2.3810664596643501E-2</v>
      </c>
      <c r="AA14" s="54">
        <v>2.6885969694621498E-2</v>
      </c>
      <c r="AB14" s="54">
        <v>9.7509701897628198E-2</v>
      </c>
      <c r="AC14" s="54">
        <v>4.3465766255314897E-2</v>
      </c>
      <c r="AD14" s="54">
        <v>3.4137024233672798E-2</v>
      </c>
      <c r="AE14" s="54"/>
      <c r="AF14" s="54">
        <v>0</v>
      </c>
      <c r="AG14" s="54">
        <v>7.8435922948926103E-3</v>
      </c>
      <c r="AH14" s="54">
        <v>4.16087882541527E-2</v>
      </c>
      <c r="AI14" s="54">
        <v>0.102384028778585</v>
      </c>
      <c r="AJ14" s="54">
        <v>4.6264610414697802E-2</v>
      </c>
      <c r="AK14" s="54">
        <v>9.3410213400749703E-2</v>
      </c>
      <c r="AL14" s="54"/>
      <c r="AM14" s="54">
        <v>5.12834968746207E-2</v>
      </c>
      <c r="AN14" s="54">
        <v>2.4409675945808298E-2</v>
      </c>
      <c r="AO14" s="54">
        <v>5.3526746344447602E-2</v>
      </c>
      <c r="AP14" s="54"/>
      <c r="AQ14" s="54">
        <v>4.7401892259220403E-2</v>
      </c>
      <c r="AR14" s="54">
        <v>2.5520174363379999E-2</v>
      </c>
      <c r="AS14" s="54">
        <v>8.7089122320727796E-2</v>
      </c>
    </row>
    <row r="15" spans="2:45" x14ac:dyDescent="0.25">
      <c r="B15" s="16" t="s">
        <v>85</v>
      </c>
      <c r="C15" s="55">
        <v>2.2971242683342701E-2</v>
      </c>
      <c r="D15" s="55">
        <v>2.0844882987394901E-2</v>
      </c>
      <c r="E15" s="55">
        <v>2.3297463630653999E-2</v>
      </c>
      <c r="F15" s="55"/>
      <c r="G15" s="55">
        <v>7.6514912208851399E-2</v>
      </c>
      <c r="H15" s="55">
        <v>2.7844840499167599E-2</v>
      </c>
      <c r="I15" s="55">
        <v>2.00478587236789E-2</v>
      </c>
      <c r="J15" s="55">
        <v>1.15394631039133E-2</v>
      </c>
      <c r="K15" s="55">
        <v>0</v>
      </c>
      <c r="L15" s="55">
        <v>1.02294728480246E-2</v>
      </c>
      <c r="M15" s="55"/>
      <c r="N15" s="55">
        <v>1.4071465906721699E-2</v>
      </c>
      <c r="O15" s="55">
        <v>2.91957112162206E-2</v>
      </c>
      <c r="P15" s="55">
        <v>1.3535431105501899E-2</v>
      </c>
      <c r="Q15" s="55">
        <v>3.4733559133532897E-2</v>
      </c>
      <c r="R15" s="55"/>
      <c r="S15" s="55">
        <v>2.6627958502136301E-2</v>
      </c>
      <c r="T15" s="55">
        <v>2.73949153857539E-2</v>
      </c>
      <c r="U15" s="55">
        <v>0</v>
      </c>
      <c r="V15" s="55">
        <v>5.0366121595262402E-2</v>
      </c>
      <c r="W15" s="55">
        <v>3.1167062047359601E-2</v>
      </c>
      <c r="X15" s="55">
        <v>2.3649998217233101E-2</v>
      </c>
      <c r="Y15" s="55">
        <v>2.29748762299334E-2</v>
      </c>
      <c r="Z15" s="55">
        <v>0</v>
      </c>
      <c r="AA15" s="55">
        <v>1.84553947414214E-2</v>
      </c>
      <c r="AB15" s="55">
        <v>1.9843831392229901E-2</v>
      </c>
      <c r="AC15" s="55">
        <v>2.3626900082554102E-2</v>
      </c>
      <c r="AD15" s="55">
        <v>0</v>
      </c>
      <c r="AE15" s="55"/>
      <c r="AF15" s="55">
        <v>1.8798179770518099E-2</v>
      </c>
      <c r="AG15" s="55">
        <v>1.7108076664664899E-2</v>
      </c>
      <c r="AH15" s="55">
        <v>5.0950809119955899E-2</v>
      </c>
      <c r="AI15" s="55">
        <v>2.6288368361875501E-2</v>
      </c>
      <c r="AJ15" s="55">
        <v>7.8323620927571499E-3</v>
      </c>
      <c r="AK15" s="55">
        <v>1.36833236891715E-2</v>
      </c>
      <c r="AL15" s="55"/>
      <c r="AM15" s="55">
        <v>2.2124782354363E-2</v>
      </c>
      <c r="AN15" s="55">
        <v>3.9862992005502999E-3</v>
      </c>
      <c r="AO15" s="55">
        <v>6.6488819205604996E-2</v>
      </c>
      <c r="AP15" s="55"/>
      <c r="AQ15" s="55">
        <v>2.5529219022454301E-2</v>
      </c>
      <c r="AR15" s="55">
        <v>1.7164450526175101E-2</v>
      </c>
      <c r="AS15" s="55">
        <v>2.5218195055238E-2</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149</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60" t="s">
        <v>8</v>
      </c>
      <c r="C7" s="60">
        <v>1005</v>
      </c>
      <c r="D7" s="60">
        <v>484</v>
      </c>
      <c r="E7" s="60">
        <v>515</v>
      </c>
      <c r="F7" s="60"/>
      <c r="G7" s="60">
        <v>152</v>
      </c>
      <c r="H7" s="60">
        <v>174</v>
      </c>
      <c r="I7" s="60">
        <v>153</v>
      </c>
      <c r="J7" s="60">
        <v>172</v>
      </c>
      <c r="K7" s="60">
        <v>142</v>
      </c>
      <c r="L7" s="60">
        <v>212</v>
      </c>
      <c r="M7" s="60"/>
      <c r="N7" s="60">
        <v>279</v>
      </c>
      <c r="O7" s="60">
        <v>270</v>
      </c>
      <c r="P7" s="60">
        <v>207</v>
      </c>
      <c r="Q7" s="60">
        <v>245</v>
      </c>
      <c r="R7" s="60"/>
      <c r="S7" s="60">
        <v>146</v>
      </c>
      <c r="T7" s="60">
        <v>136</v>
      </c>
      <c r="U7" s="60">
        <v>83</v>
      </c>
      <c r="V7" s="60">
        <v>95</v>
      </c>
      <c r="W7" s="60">
        <v>70</v>
      </c>
      <c r="X7" s="60">
        <v>76</v>
      </c>
      <c r="Y7" s="60">
        <v>81</v>
      </c>
      <c r="Z7" s="60">
        <v>40</v>
      </c>
      <c r="AA7" s="60">
        <v>112</v>
      </c>
      <c r="AB7" s="60">
        <v>93</v>
      </c>
      <c r="AC7" s="60">
        <v>45</v>
      </c>
      <c r="AD7" s="60">
        <v>28</v>
      </c>
      <c r="AE7" s="60"/>
      <c r="AF7" s="60">
        <v>204</v>
      </c>
      <c r="AG7" s="60">
        <v>290</v>
      </c>
      <c r="AH7" s="60">
        <v>150</v>
      </c>
      <c r="AI7" s="60">
        <v>190</v>
      </c>
      <c r="AJ7" s="60">
        <v>109</v>
      </c>
      <c r="AK7" s="60">
        <v>62</v>
      </c>
      <c r="AL7" s="60"/>
      <c r="AM7" s="60">
        <v>415</v>
      </c>
      <c r="AN7" s="60">
        <v>426</v>
      </c>
      <c r="AO7" s="60">
        <v>111</v>
      </c>
      <c r="AP7" s="60"/>
      <c r="AQ7" s="60">
        <v>312</v>
      </c>
      <c r="AR7" s="60">
        <v>332</v>
      </c>
      <c r="AS7" s="60">
        <v>36</v>
      </c>
    </row>
    <row r="8" spans="2:45" ht="30" customHeight="1" x14ac:dyDescent="0.25">
      <c r="B8" s="61" t="s">
        <v>9</v>
      </c>
      <c r="C8" s="61">
        <v>1005</v>
      </c>
      <c r="D8" s="61">
        <v>494</v>
      </c>
      <c r="E8" s="61">
        <v>505</v>
      </c>
      <c r="F8" s="61"/>
      <c r="G8" s="61">
        <v>140</v>
      </c>
      <c r="H8" s="61">
        <v>173</v>
      </c>
      <c r="I8" s="61">
        <v>170</v>
      </c>
      <c r="J8" s="61">
        <v>170</v>
      </c>
      <c r="K8" s="61">
        <v>141</v>
      </c>
      <c r="L8" s="61">
        <v>211</v>
      </c>
      <c r="M8" s="61"/>
      <c r="N8" s="61">
        <v>270</v>
      </c>
      <c r="O8" s="61">
        <v>260</v>
      </c>
      <c r="P8" s="61">
        <v>220</v>
      </c>
      <c r="Q8" s="61">
        <v>251</v>
      </c>
      <c r="R8" s="61"/>
      <c r="S8" s="61">
        <v>141</v>
      </c>
      <c r="T8" s="61">
        <v>135</v>
      </c>
      <c r="U8" s="61">
        <v>80</v>
      </c>
      <c r="V8" s="61">
        <v>90</v>
      </c>
      <c r="W8" s="61">
        <v>71</v>
      </c>
      <c r="X8" s="61">
        <v>90</v>
      </c>
      <c r="Y8" s="61">
        <v>80</v>
      </c>
      <c r="Z8" s="61">
        <v>41</v>
      </c>
      <c r="AA8" s="61">
        <v>110</v>
      </c>
      <c r="AB8" s="61">
        <v>85</v>
      </c>
      <c r="AC8" s="61">
        <v>51</v>
      </c>
      <c r="AD8" s="61">
        <v>31</v>
      </c>
      <c r="AE8" s="61"/>
      <c r="AF8" s="61">
        <v>205</v>
      </c>
      <c r="AG8" s="61">
        <v>289</v>
      </c>
      <c r="AH8" s="61">
        <v>149</v>
      </c>
      <c r="AI8" s="61">
        <v>189</v>
      </c>
      <c r="AJ8" s="61">
        <v>110</v>
      </c>
      <c r="AK8" s="61">
        <v>63</v>
      </c>
      <c r="AL8" s="61"/>
      <c r="AM8" s="61">
        <v>420</v>
      </c>
      <c r="AN8" s="61">
        <v>424</v>
      </c>
      <c r="AO8" s="61">
        <v>111</v>
      </c>
      <c r="AP8" s="61"/>
      <c r="AQ8" s="61">
        <v>315</v>
      </c>
      <c r="AR8" s="61">
        <v>332</v>
      </c>
      <c r="AS8" s="61">
        <v>36</v>
      </c>
    </row>
    <row r="9" spans="2:45" x14ac:dyDescent="0.25">
      <c r="B9" s="16" t="s">
        <v>136</v>
      </c>
      <c r="C9" s="58">
        <v>4.4260633768832901E-2</v>
      </c>
      <c r="D9" s="58">
        <v>4.85523898579538E-2</v>
      </c>
      <c r="E9" s="58">
        <v>3.8508459520918699E-2</v>
      </c>
      <c r="F9" s="58"/>
      <c r="G9" s="58">
        <v>5.4105995133583697E-2</v>
      </c>
      <c r="H9" s="58">
        <v>8.8316228655561296E-2</v>
      </c>
      <c r="I9" s="58">
        <v>3.1094199647143401E-2</v>
      </c>
      <c r="J9" s="58">
        <v>4.3952019181778698E-2</v>
      </c>
      <c r="K9" s="58">
        <v>2.6572930385895699E-2</v>
      </c>
      <c r="L9" s="58">
        <v>2.42311914884576E-2</v>
      </c>
      <c r="M9" s="58"/>
      <c r="N9" s="58">
        <v>5.0472910884058399E-2</v>
      </c>
      <c r="O9" s="58">
        <v>4.0770220385076598E-2</v>
      </c>
      <c r="P9" s="58">
        <v>5.3552727048371003E-2</v>
      </c>
      <c r="Q9" s="58">
        <v>3.3754556765815999E-2</v>
      </c>
      <c r="R9" s="58"/>
      <c r="S9" s="58">
        <v>6.6061640623783294E-2</v>
      </c>
      <c r="T9" s="58">
        <v>3.0957558449915601E-2</v>
      </c>
      <c r="U9" s="58">
        <v>3.8791352870673597E-2</v>
      </c>
      <c r="V9" s="58">
        <v>3.2426676385640701E-2</v>
      </c>
      <c r="W9" s="58">
        <v>2.6729826219123301E-2</v>
      </c>
      <c r="X9" s="58">
        <v>6.7349561681551803E-2</v>
      </c>
      <c r="Y9" s="58">
        <v>2.56053092897294E-2</v>
      </c>
      <c r="Z9" s="58">
        <v>2.4523617004728201E-2</v>
      </c>
      <c r="AA9" s="58">
        <v>5.38876367149628E-2</v>
      </c>
      <c r="AB9" s="58">
        <v>4.26473891312623E-2</v>
      </c>
      <c r="AC9" s="58">
        <v>4.5225647297069897E-2</v>
      </c>
      <c r="AD9" s="58">
        <v>6.7615982268564398E-2</v>
      </c>
      <c r="AE9" s="58"/>
      <c r="AF9" s="58">
        <v>8.5844848554589001E-2</v>
      </c>
      <c r="AG9" s="58">
        <v>4.9488148333824103E-2</v>
      </c>
      <c r="AH9" s="58">
        <v>3.1861631501754299E-2</v>
      </c>
      <c r="AI9" s="58">
        <v>1.5632432811266899E-2</v>
      </c>
      <c r="AJ9" s="58">
        <v>1.7732175191019401E-2</v>
      </c>
      <c r="AK9" s="58">
        <v>4.6176015866649003E-2</v>
      </c>
      <c r="AL9" s="58"/>
      <c r="AM9" s="58">
        <v>3.3107684874570699E-2</v>
      </c>
      <c r="AN9" s="58">
        <v>5.9430866536381702E-2</v>
      </c>
      <c r="AO9" s="58">
        <v>3.0249122769681801E-2</v>
      </c>
      <c r="AP9" s="58"/>
      <c r="AQ9" s="58">
        <v>4.67972850534773E-2</v>
      </c>
      <c r="AR9" s="58">
        <v>5.87964667324175E-2</v>
      </c>
      <c r="AS9" s="58">
        <v>2.8895122416559199E-2</v>
      </c>
    </row>
    <row r="10" spans="2:45" x14ac:dyDescent="0.25">
      <c r="B10" s="16" t="s">
        <v>137</v>
      </c>
      <c r="C10" s="58">
        <v>0.17211511352255901</v>
      </c>
      <c r="D10" s="58">
        <v>0.18380399921680299</v>
      </c>
      <c r="E10" s="58">
        <v>0.16086283452450401</v>
      </c>
      <c r="F10" s="58"/>
      <c r="G10" s="58">
        <v>0.25517867425808799</v>
      </c>
      <c r="H10" s="58">
        <v>0.23074608601527599</v>
      </c>
      <c r="I10" s="58">
        <v>0.23456084363750301</v>
      </c>
      <c r="J10" s="58">
        <v>0.123599790707666</v>
      </c>
      <c r="K10" s="58">
        <v>8.4742111343607401E-2</v>
      </c>
      <c r="L10" s="58">
        <v>0.11581572185081</v>
      </c>
      <c r="M10" s="58"/>
      <c r="N10" s="58">
        <v>0.20073996682353601</v>
      </c>
      <c r="O10" s="58">
        <v>0.16640144752901401</v>
      </c>
      <c r="P10" s="58">
        <v>0.20656971499892601</v>
      </c>
      <c r="Q10" s="58">
        <v>0.119785595181314</v>
      </c>
      <c r="R10" s="58"/>
      <c r="S10" s="58">
        <v>0.24318411618525301</v>
      </c>
      <c r="T10" s="58">
        <v>0.14122321707581301</v>
      </c>
      <c r="U10" s="58">
        <v>0.127448924978186</v>
      </c>
      <c r="V10" s="58">
        <v>9.1466098860469899E-2</v>
      </c>
      <c r="W10" s="58">
        <v>0.12903857265336</v>
      </c>
      <c r="X10" s="58">
        <v>0.195877968776724</v>
      </c>
      <c r="Y10" s="58">
        <v>0.210767694462552</v>
      </c>
      <c r="Z10" s="58">
        <v>0.22202124776167501</v>
      </c>
      <c r="AA10" s="58">
        <v>0.25098227558150199</v>
      </c>
      <c r="AB10" s="58">
        <v>0.12188431324309899</v>
      </c>
      <c r="AC10" s="58">
        <v>0.112884246302817</v>
      </c>
      <c r="AD10" s="58">
        <v>0.15252305343060801</v>
      </c>
      <c r="AE10" s="58"/>
      <c r="AF10" s="58">
        <v>0.24356480728573701</v>
      </c>
      <c r="AG10" s="58">
        <v>0.18912622950896099</v>
      </c>
      <c r="AH10" s="58">
        <v>0.14056329847162999</v>
      </c>
      <c r="AI10" s="58">
        <v>0.135307302948492</v>
      </c>
      <c r="AJ10" s="58">
        <v>8.6494129265364095E-2</v>
      </c>
      <c r="AK10" s="58">
        <v>0.19532267118563401</v>
      </c>
      <c r="AL10" s="58"/>
      <c r="AM10" s="58">
        <v>0.13119386212945799</v>
      </c>
      <c r="AN10" s="58">
        <v>0.23008023548390799</v>
      </c>
      <c r="AO10" s="58">
        <v>9.9967150198723403E-2</v>
      </c>
      <c r="AP10" s="58"/>
      <c r="AQ10" s="58">
        <v>0.14890292868355301</v>
      </c>
      <c r="AR10" s="58">
        <v>0.23897321139753</v>
      </c>
      <c r="AS10" s="58">
        <v>0.31987227845955901</v>
      </c>
    </row>
    <row r="11" spans="2:45" x14ac:dyDescent="0.25">
      <c r="B11" s="16" t="s">
        <v>138</v>
      </c>
      <c r="C11" s="58">
        <v>0.43260151974326799</v>
      </c>
      <c r="D11" s="58">
        <v>0.414589217920322</v>
      </c>
      <c r="E11" s="58">
        <v>0.44946202172935601</v>
      </c>
      <c r="F11" s="58"/>
      <c r="G11" s="58">
        <v>0.446652947291651</v>
      </c>
      <c r="H11" s="58">
        <v>0.46207995206547597</v>
      </c>
      <c r="I11" s="58">
        <v>0.42430722510642799</v>
      </c>
      <c r="J11" s="58">
        <v>0.422684578703583</v>
      </c>
      <c r="K11" s="58">
        <v>0.41678592028033801</v>
      </c>
      <c r="L11" s="58">
        <v>0.42429358969991299</v>
      </c>
      <c r="M11" s="58"/>
      <c r="N11" s="58">
        <v>0.40558781476374201</v>
      </c>
      <c r="O11" s="58">
        <v>0.42931472125361098</v>
      </c>
      <c r="P11" s="58">
        <v>0.41681317400144502</v>
      </c>
      <c r="Q11" s="58">
        <v>0.48214366719900398</v>
      </c>
      <c r="R11" s="58"/>
      <c r="S11" s="58">
        <v>0.44610982722505599</v>
      </c>
      <c r="T11" s="58">
        <v>0.46728806589163302</v>
      </c>
      <c r="U11" s="58">
        <v>0.45011600147363501</v>
      </c>
      <c r="V11" s="58">
        <v>0.44804972972108398</v>
      </c>
      <c r="W11" s="58">
        <v>0.36699342739776197</v>
      </c>
      <c r="X11" s="58">
        <v>0.42843550432330502</v>
      </c>
      <c r="Y11" s="58">
        <v>0.36667941290136002</v>
      </c>
      <c r="Z11" s="58">
        <v>0.52188366260146601</v>
      </c>
      <c r="AA11" s="58">
        <v>0.39014768198869498</v>
      </c>
      <c r="AB11" s="58">
        <v>0.362209960559713</v>
      </c>
      <c r="AC11" s="58">
        <v>0.53171153568591201</v>
      </c>
      <c r="AD11" s="58">
        <v>0.52515646476047095</v>
      </c>
      <c r="AE11" s="58"/>
      <c r="AF11" s="58">
        <v>0.37785100525162202</v>
      </c>
      <c r="AG11" s="58">
        <v>0.42938079261248802</v>
      </c>
      <c r="AH11" s="58">
        <v>0.48992842363899602</v>
      </c>
      <c r="AI11" s="58">
        <v>0.43959412750895199</v>
      </c>
      <c r="AJ11" s="58">
        <v>0.45234666378217397</v>
      </c>
      <c r="AK11" s="58">
        <v>0.43453223796912299</v>
      </c>
      <c r="AL11" s="58"/>
      <c r="AM11" s="58">
        <v>0.38428801981424099</v>
      </c>
      <c r="AN11" s="58">
        <v>0.47383170470587199</v>
      </c>
      <c r="AO11" s="58">
        <v>0.52586381215640898</v>
      </c>
      <c r="AP11" s="58"/>
      <c r="AQ11" s="58">
        <v>0.38787946915979998</v>
      </c>
      <c r="AR11" s="58">
        <v>0.42576556708749502</v>
      </c>
      <c r="AS11" s="58">
        <v>0.47125027863570801</v>
      </c>
    </row>
    <row r="12" spans="2:45" x14ac:dyDescent="0.25">
      <c r="B12" s="16" t="s">
        <v>139</v>
      </c>
      <c r="C12" s="58">
        <v>0.22731412702248699</v>
      </c>
      <c r="D12" s="58">
        <v>0.229958125990886</v>
      </c>
      <c r="E12" s="58">
        <v>0.22741943297432701</v>
      </c>
      <c r="F12" s="58"/>
      <c r="G12" s="58">
        <v>0.117782191267056</v>
      </c>
      <c r="H12" s="58">
        <v>0.13871143942761599</v>
      </c>
      <c r="I12" s="58">
        <v>0.21261616665556199</v>
      </c>
      <c r="J12" s="58">
        <v>0.25994512423006999</v>
      </c>
      <c r="K12" s="58">
        <v>0.33726161592487203</v>
      </c>
      <c r="L12" s="58">
        <v>0.28506728542440801</v>
      </c>
      <c r="M12" s="58"/>
      <c r="N12" s="58">
        <v>0.22993103470875001</v>
      </c>
      <c r="O12" s="58">
        <v>0.246613820590841</v>
      </c>
      <c r="P12" s="58">
        <v>0.19880596939098</v>
      </c>
      <c r="Q12" s="58">
        <v>0.22495372752178</v>
      </c>
      <c r="R12" s="58"/>
      <c r="S12" s="58">
        <v>0.143765192709294</v>
      </c>
      <c r="T12" s="58">
        <v>0.220612646642902</v>
      </c>
      <c r="U12" s="58">
        <v>0.26887895732182299</v>
      </c>
      <c r="V12" s="58">
        <v>0.30042472803704401</v>
      </c>
      <c r="W12" s="58">
        <v>0.316510905076263</v>
      </c>
      <c r="X12" s="58">
        <v>0.19347619143770001</v>
      </c>
      <c r="Y12" s="58">
        <v>0.22423719301884601</v>
      </c>
      <c r="Z12" s="58">
        <v>0.1509146467727</v>
      </c>
      <c r="AA12" s="58">
        <v>0.20751652486934599</v>
      </c>
      <c r="AB12" s="58">
        <v>0.33128546553739402</v>
      </c>
      <c r="AC12" s="58">
        <v>0.17710591042037899</v>
      </c>
      <c r="AD12" s="58">
        <v>0.18696574855743001</v>
      </c>
      <c r="AE12" s="58"/>
      <c r="AF12" s="58">
        <v>0.169538691544356</v>
      </c>
      <c r="AG12" s="58">
        <v>0.22139475004968601</v>
      </c>
      <c r="AH12" s="58">
        <v>0.19876397651963501</v>
      </c>
      <c r="AI12" s="58">
        <v>0.27911158325254098</v>
      </c>
      <c r="AJ12" s="58">
        <v>0.30602658443762298</v>
      </c>
      <c r="AK12" s="58">
        <v>0.21803013297152701</v>
      </c>
      <c r="AL12" s="58"/>
      <c r="AM12" s="58">
        <v>0.30721288414127801</v>
      </c>
      <c r="AN12" s="58">
        <v>0.159396953957676</v>
      </c>
      <c r="AO12" s="58">
        <v>0.20056948859302801</v>
      </c>
      <c r="AP12" s="58"/>
      <c r="AQ12" s="58">
        <v>0.27727269032024898</v>
      </c>
      <c r="AR12" s="58">
        <v>0.17836845783307501</v>
      </c>
      <c r="AS12" s="58">
        <v>0.12979433925366901</v>
      </c>
    </row>
    <row r="13" spans="2:45" x14ac:dyDescent="0.25">
      <c r="B13" s="16" t="s">
        <v>140</v>
      </c>
      <c r="C13" s="58">
        <v>8.1428000241343196E-2</v>
      </c>
      <c r="D13" s="58">
        <v>8.8420431587029599E-2</v>
      </c>
      <c r="E13" s="58">
        <v>7.5562644547204794E-2</v>
      </c>
      <c r="F13" s="58"/>
      <c r="G13" s="58">
        <v>5.8211163354671802E-2</v>
      </c>
      <c r="H13" s="58">
        <v>5.2380176064665503E-2</v>
      </c>
      <c r="I13" s="58">
        <v>6.1016346733867799E-2</v>
      </c>
      <c r="J13" s="58">
        <v>0.101486498968668</v>
      </c>
      <c r="K13" s="58">
        <v>0.113665103714625</v>
      </c>
      <c r="L13" s="58">
        <v>9.9481440838370294E-2</v>
      </c>
      <c r="M13" s="58"/>
      <c r="N13" s="58">
        <v>6.1256482310991497E-2</v>
      </c>
      <c r="O13" s="58">
        <v>9.0869199588382604E-2</v>
      </c>
      <c r="P13" s="58">
        <v>8.0956781507312101E-2</v>
      </c>
      <c r="Q13" s="58">
        <v>9.0938100937038996E-2</v>
      </c>
      <c r="R13" s="58"/>
      <c r="S13" s="58">
        <v>5.27489917555534E-2</v>
      </c>
      <c r="T13" s="58">
        <v>9.0498204249521097E-2</v>
      </c>
      <c r="U13" s="58">
        <v>4.5891578403227697E-2</v>
      </c>
      <c r="V13" s="58">
        <v>7.3948026856396995E-2</v>
      </c>
      <c r="W13" s="58">
        <v>0.100783970770894</v>
      </c>
      <c r="X13" s="58">
        <v>8.7719774086622002E-2</v>
      </c>
      <c r="Y13" s="58">
        <v>0.125341569944419</v>
      </c>
      <c r="Z13" s="58">
        <v>5.3863486788045901E-2</v>
      </c>
      <c r="AA13" s="58">
        <v>7.9733145103091693E-2</v>
      </c>
      <c r="AB13" s="58">
        <v>0.10975546916390599</v>
      </c>
      <c r="AC13" s="58">
        <v>8.5713707081744001E-2</v>
      </c>
      <c r="AD13" s="58">
        <v>6.7738750982926796E-2</v>
      </c>
      <c r="AE13" s="58"/>
      <c r="AF13" s="58">
        <v>7.88736432004844E-2</v>
      </c>
      <c r="AG13" s="58">
        <v>7.8003226392757502E-2</v>
      </c>
      <c r="AH13" s="58">
        <v>8.3748647731864995E-2</v>
      </c>
      <c r="AI13" s="58">
        <v>8.1572396387474697E-2</v>
      </c>
      <c r="AJ13" s="58">
        <v>0.104211999040989</v>
      </c>
      <c r="AK13" s="58">
        <v>5.9953484231981803E-2</v>
      </c>
      <c r="AL13" s="58"/>
      <c r="AM13" s="58">
        <v>0.10521569668831</v>
      </c>
      <c r="AN13" s="58">
        <v>6.1875066772476797E-2</v>
      </c>
      <c r="AO13" s="58">
        <v>6.2239052387224297E-2</v>
      </c>
      <c r="AP13" s="58"/>
      <c r="AQ13" s="58">
        <v>9.8925545406664803E-2</v>
      </c>
      <c r="AR13" s="58">
        <v>6.0064138577961099E-2</v>
      </c>
      <c r="AS13" s="58">
        <v>2.4969786179266599E-2</v>
      </c>
    </row>
    <row r="14" spans="2:45" x14ac:dyDescent="0.25">
      <c r="B14" s="16" t="s">
        <v>85</v>
      </c>
      <c r="C14" s="59">
        <v>4.2280605701510397E-2</v>
      </c>
      <c r="D14" s="59">
        <v>3.4675835427005398E-2</v>
      </c>
      <c r="E14" s="59">
        <v>4.8184606703688702E-2</v>
      </c>
      <c r="F14" s="59"/>
      <c r="G14" s="59">
        <v>6.8069028694949393E-2</v>
      </c>
      <c r="H14" s="59">
        <v>2.77661177714064E-2</v>
      </c>
      <c r="I14" s="59">
        <v>3.6405218219495598E-2</v>
      </c>
      <c r="J14" s="59">
        <v>4.83319882082342E-2</v>
      </c>
      <c r="K14" s="59">
        <v>2.0972318350662E-2</v>
      </c>
      <c r="L14" s="59">
        <v>5.1110770698040597E-2</v>
      </c>
      <c r="M14" s="59"/>
      <c r="N14" s="59">
        <v>5.2011790508921803E-2</v>
      </c>
      <c r="O14" s="59">
        <v>2.60305906530757E-2</v>
      </c>
      <c r="P14" s="59">
        <v>4.3301633052966602E-2</v>
      </c>
      <c r="Q14" s="59">
        <v>4.8424352395046603E-2</v>
      </c>
      <c r="R14" s="59"/>
      <c r="S14" s="59">
        <v>4.8130231501060501E-2</v>
      </c>
      <c r="T14" s="59">
        <v>4.9420307690215E-2</v>
      </c>
      <c r="U14" s="59">
        <v>6.8873184952454702E-2</v>
      </c>
      <c r="V14" s="59">
        <v>5.3684740139363703E-2</v>
      </c>
      <c r="W14" s="59">
        <v>5.9943297882597397E-2</v>
      </c>
      <c r="X14" s="59">
        <v>2.71409996940962E-2</v>
      </c>
      <c r="Y14" s="59">
        <v>4.7368820383093403E-2</v>
      </c>
      <c r="Z14" s="59">
        <v>2.67933390713847E-2</v>
      </c>
      <c r="AA14" s="59">
        <v>1.7732735742403201E-2</v>
      </c>
      <c r="AB14" s="59">
        <v>3.2217402364626002E-2</v>
      </c>
      <c r="AC14" s="59">
        <v>4.7358953212077497E-2</v>
      </c>
      <c r="AD14" s="59">
        <v>0</v>
      </c>
      <c r="AE14" s="59"/>
      <c r="AF14" s="59">
        <v>4.4327004163210601E-2</v>
      </c>
      <c r="AG14" s="59">
        <v>3.2606853102283402E-2</v>
      </c>
      <c r="AH14" s="59">
        <v>5.5134022136120502E-2</v>
      </c>
      <c r="AI14" s="59">
        <v>4.8782157091273301E-2</v>
      </c>
      <c r="AJ14" s="59">
        <v>3.3188448282831899E-2</v>
      </c>
      <c r="AK14" s="59">
        <v>4.5985457775085503E-2</v>
      </c>
      <c r="AL14" s="59"/>
      <c r="AM14" s="59">
        <v>3.8981852352142E-2</v>
      </c>
      <c r="AN14" s="59">
        <v>1.53851725436854E-2</v>
      </c>
      <c r="AO14" s="59">
        <v>8.1111373894933697E-2</v>
      </c>
      <c r="AP14" s="59"/>
      <c r="AQ14" s="59">
        <v>4.02220813762557E-2</v>
      </c>
      <c r="AR14" s="59">
        <v>3.80321583715219E-2</v>
      </c>
      <c r="AS14" s="59">
        <v>2.5218195055238E-2</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S2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161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64" t="s">
        <v>8</v>
      </c>
      <c r="C7" s="64">
        <v>231</v>
      </c>
      <c r="D7" s="64">
        <v>107</v>
      </c>
      <c r="E7" s="64">
        <v>123</v>
      </c>
      <c r="F7" s="64"/>
      <c r="G7" s="64">
        <v>26</v>
      </c>
      <c r="H7" s="64">
        <v>31</v>
      </c>
      <c r="I7" s="64">
        <v>33</v>
      </c>
      <c r="J7" s="64">
        <v>47</v>
      </c>
      <c r="K7" s="64">
        <v>37</v>
      </c>
      <c r="L7" s="64">
        <v>57</v>
      </c>
      <c r="M7" s="64"/>
      <c r="N7" s="64">
        <v>56</v>
      </c>
      <c r="O7" s="64">
        <v>64</v>
      </c>
      <c r="P7" s="64">
        <v>55</v>
      </c>
      <c r="Q7" s="64">
        <v>55</v>
      </c>
      <c r="R7" s="64"/>
      <c r="S7" s="64">
        <v>34</v>
      </c>
      <c r="T7" s="64">
        <v>35</v>
      </c>
      <c r="U7" s="64">
        <v>20</v>
      </c>
      <c r="V7" s="64">
        <v>23</v>
      </c>
      <c r="W7" s="64">
        <v>18</v>
      </c>
      <c r="X7" s="64">
        <v>13</v>
      </c>
      <c r="Y7" s="64">
        <v>11</v>
      </c>
      <c r="Z7" s="64">
        <v>11</v>
      </c>
      <c r="AA7" s="64">
        <v>30</v>
      </c>
      <c r="AB7" s="64">
        <v>25</v>
      </c>
      <c r="AC7" s="64">
        <v>8</v>
      </c>
      <c r="AD7" s="64">
        <v>3</v>
      </c>
      <c r="AE7" s="64"/>
      <c r="AF7" s="64">
        <v>49</v>
      </c>
      <c r="AG7" s="64">
        <v>59</v>
      </c>
      <c r="AH7" s="64">
        <v>51</v>
      </c>
      <c r="AI7" s="64">
        <v>49</v>
      </c>
      <c r="AJ7" s="64">
        <v>15</v>
      </c>
      <c r="AK7" s="64">
        <v>8</v>
      </c>
      <c r="AL7" s="64"/>
      <c r="AM7" s="64">
        <v>116</v>
      </c>
      <c r="AN7" s="64">
        <v>78</v>
      </c>
      <c r="AO7" s="64">
        <v>24</v>
      </c>
      <c r="AP7" s="64"/>
      <c r="AQ7" s="64">
        <v>74</v>
      </c>
      <c r="AR7" s="64">
        <v>67</v>
      </c>
      <c r="AS7" s="64">
        <v>4</v>
      </c>
    </row>
    <row r="8" spans="2:45" ht="30" customHeight="1" x14ac:dyDescent="0.25">
      <c r="B8" s="65" t="s">
        <v>9</v>
      </c>
      <c r="C8" s="65">
        <v>229</v>
      </c>
      <c r="D8" s="65">
        <v>108</v>
      </c>
      <c r="E8" s="65">
        <v>120</v>
      </c>
      <c r="F8" s="65"/>
      <c r="G8" s="65">
        <v>23</v>
      </c>
      <c r="H8" s="65">
        <v>31</v>
      </c>
      <c r="I8" s="65">
        <v>35</v>
      </c>
      <c r="J8" s="65">
        <v>46</v>
      </c>
      <c r="K8" s="65">
        <v>37</v>
      </c>
      <c r="L8" s="65">
        <v>57</v>
      </c>
      <c r="M8" s="65"/>
      <c r="N8" s="65">
        <v>53</v>
      </c>
      <c r="O8" s="65">
        <v>61</v>
      </c>
      <c r="P8" s="65">
        <v>58</v>
      </c>
      <c r="Q8" s="65">
        <v>57</v>
      </c>
      <c r="R8" s="65"/>
      <c r="S8" s="65">
        <v>33</v>
      </c>
      <c r="T8" s="65">
        <v>35</v>
      </c>
      <c r="U8" s="65">
        <v>19</v>
      </c>
      <c r="V8" s="65">
        <v>22</v>
      </c>
      <c r="W8" s="65">
        <v>18</v>
      </c>
      <c r="X8" s="65">
        <v>16</v>
      </c>
      <c r="Y8" s="65">
        <v>11</v>
      </c>
      <c r="Z8" s="65">
        <v>11</v>
      </c>
      <c r="AA8" s="65">
        <v>29</v>
      </c>
      <c r="AB8" s="65">
        <v>23</v>
      </c>
      <c r="AC8" s="65">
        <v>9</v>
      </c>
      <c r="AD8" s="65">
        <v>3</v>
      </c>
      <c r="AE8" s="65"/>
      <c r="AF8" s="65">
        <v>48</v>
      </c>
      <c r="AG8" s="65">
        <v>59</v>
      </c>
      <c r="AH8" s="65">
        <v>51</v>
      </c>
      <c r="AI8" s="65">
        <v>48</v>
      </c>
      <c r="AJ8" s="65">
        <v>15</v>
      </c>
      <c r="AK8" s="65">
        <v>8</v>
      </c>
      <c r="AL8" s="65"/>
      <c r="AM8" s="65">
        <v>116</v>
      </c>
      <c r="AN8" s="65">
        <v>78</v>
      </c>
      <c r="AO8" s="65">
        <v>23</v>
      </c>
      <c r="AP8" s="65"/>
      <c r="AQ8" s="65">
        <v>74</v>
      </c>
      <c r="AR8" s="65">
        <v>66</v>
      </c>
      <c r="AS8" s="65">
        <v>4</v>
      </c>
    </row>
    <row r="9" spans="2:45" ht="30" x14ac:dyDescent="0.25">
      <c r="B9" s="16" t="s">
        <v>150</v>
      </c>
      <c r="C9" s="62">
        <v>0.47334624400979503</v>
      </c>
      <c r="D9" s="62">
        <v>0.43453303650230901</v>
      </c>
      <c r="E9" s="62">
        <v>0.503792360862646</v>
      </c>
      <c r="F9" s="62"/>
      <c r="G9" s="62">
        <v>0.50048022015541305</v>
      </c>
      <c r="H9" s="62">
        <v>0.274990827926749</v>
      </c>
      <c r="I9" s="62">
        <v>0.38819315674456101</v>
      </c>
      <c r="J9" s="62">
        <v>0.65539768636473195</v>
      </c>
      <c r="K9" s="62">
        <v>0.44757455322708301</v>
      </c>
      <c r="L9" s="62">
        <v>0.49167600687416302</v>
      </c>
      <c r="M9" s="62"/>
      <c r="N9" s="62">
        <v>0.53523081217892998</v>
      </c>
      <c r="O9" s="62">
        <v>0.47395227538902701</v>
      </c>
      <c r="P9" s="62">
        <v>0.39257327833118</v>
      </c>
      <c r="Q9" s="62">
        <v>0.48786604559996199</v>
      </c>
      <c r="R9" s="62"/>
      <c r="S9" s="62">
        <v>0.56478406999025599</v>
      </c>
      <c r="T9" s="62">
        <v>0.37397955571777802</v>
      </c>
      <c r="U9" s="62">
        <v>0.42791176029764999</v>
      </c>
      <c r="V9" s="62">
        <v>0.59084717249862095</v>
      </c>
      <c r="W9" s="62">
        <v>0.66695176496702202</v>
      </c>
      <c r="X9" s="62">
        <v>0.43243827023902498</v>
      </c>
      <c r="Y9" s="62">
        <v>0.37511761329389398</v>
      </c>
      <c r="Z9" s="62">
        <v>0.710514872616823</v>
      </c>
      <c r="AA9" s="62">
        <v>0.53868764326174501</v>
      </c>
      <c r="AB9" s="62">
        <v>0.25023893698220101</v>
      </c>
      <c r="AC9" s="62">
        <v>0.246426802818248</v>
      </c>
      <c r="AD9" s="62">
        <v>0.354333457921163</v>
      </c>
      <c r="AE9" s="62"/>
      <c r="AF9" s="62">
        <v>0.49441208774769102</v>
      </c>
      <c r="AG9" s="62">
        <v>0.52859129231007196</v>
      </c>
      <c r="AH9" s="62">
        <v>0.55130971660032602</v>
      </c>
      <c r="AI9" s="62">
        <v>0.45315870282098702</v>
      </c>
      <c r="AJ9" s="62">
        <v>0.19491072438920501</v>
      </c>
      <c r="AK9" s="62">
        <v>0.111722356798039</v>
      </c>
      <c r="AL9" s="62"/>
      <c r="AM9" s="62">
        <v>0.50311055183575404</v>
      </c>
      <c r="AN9" s="62">
        <v>0.39754208748043302</v>
      </c>
      <c r="AO9" s="62">
        <v>0.42252670678384502</v>
      </c>
      <c r="AP9" s="62"/>
      <c r="AQ9" s="62">
        <v>0.59659141417444195</v>
      </c>
      <c r="AR9" s="62">
        <v>0.45494183185517501</v>
      </c>
      <c r="AS9" s="62">
        <v>0.74061043635450696</v>
      </c>
    </row>
    <row r="10" spans="2:45" ht="45" x14ac:dyDescent="0.25">
      <c r="B10" s="16" t="s">
        <v>151</v>
      </c>
      <c r="C10" s="62">
        <v>0.47833554272052897</v>
      </c>
      <c r="D10" s="62">
        <v>0.49635542660995702</v>
      </c>
      <c r="E10" s="62">
        <v>0.46618835359279298</v>
      </c>
      <c r="F10" s="62"/>
      <c r="G10" s="62">
        <v>0.302901026302833</v>
      </c>
      <c r="H10" s="62">
        <v>0.32164704977505698</v>
      </c>
      <c r="I10" s="62">
        <v>0.48014608777718998</v>
      </c>
      <c r="J10" s="62">
        <v>0.63954828450560697</v>
      </c>
      <c r="K10" s="62">
        <v>0.48541002929468502</v>
      </c>
      <c r="L10" s="62">
        <v>0.49777719506185297</v>
      </c>
      <c r="M10" s="62"/>
      <c r="N10" s="62">
        <v>0.51160049624248605</v>
      </c>
      <c r="O10" s="62">
        <v>0.47370868356148699</v>
      </c>
      <c r="P10" s="62">
        <v>0.483287039913878</v>
      </c>
      <c r="Q10" s="62">
        <v>0.45592144249590899</v>
      </c>
      <c r="R10" s="62"/>
      <c r="S10" s="62">
        <v>0.20290840154395601</v>
      </c>
      <c r="T10" s="62">
        <v>0.580847633909084</v>
      </c>
      <c r="U10" s="62">
        <v>0.511105329543592</v>
      </c>
      <c r="V10" s="62">
        <v>0.66383420343182797</v>
      </c>
      <c r="W10" s="62">
        <v>0.38191303648335001</v>
      </c>
      <c r="X10" s="62">
        <v>0.37367520541791299</v>
      </c>
      <c r="Y10" s="62">
        <v>0.43739726817813801</v>
      </c>
      <c r="Z10" s="62">
        <v>0.73153461195374703</v>
      </c>
      <c r="AA10" s="62">
        <v>0.47251127287703698</v>
      </c>
      <c r="AB10" s="62">
        <v>0.41894933542735802</v>
      </c>
      <c r="AC10" s="62">
        <v>0.76378064981221505</v>
      </c>
      <c r="AD10" s="62">
        <v>0.669285760761687</v>
      </c>
      <c r="AE10" s="62"/>
      <c r="AF10" s="62">
        <v>0.33043934720648199</v>
      </c>
      <c r="AG10" s="62">
        <v>0.48992624726630901</v>
      </c>
      <c r="AH10" s="62">
        <v>0.55599052465240295</v>
      </c>
      <c r="AI10" s="62">
        <v>0.601653881007854</v>
      </c>
      <c r="AJ10" s="62">
        <v>0.38737036307260497</v>
      </c>
      <c r="AK10" s="62">
        <v>0.24530115355528601</v>
      </c>
      <c r="AL10" s="62"/>
      <c r="AM10" s="62">
        <v>0.44719051874344601</v>
      </c>
      <c r="AN10" s="62">
        <v>0.62159767090781903</v>
      </c>
      <c r="AO10" s="62">
        <v>0.36422975636985</v>
      </c>
      <c r="AP10" s="62"/>
      <c r="AQ10" s="62">
        <v>0.39994657848797999</v>
      </c>
      <c r="AR10" s="62">
        <v>0.50831481305701698</v>
      </c>
      <c r="AS10" s="62">
        <v>0.487721470989876</v>
      </c>
    </row>
    <row r="11" spans="2:45" ht="30" x14ac:dyDescent="0.25">
      <c r="B11" s="16" t="s">
        <v>152</v>
      </c>
      <c r="C11" s="62">
        <v>9.4394046926326594E-2</v>
      </c>
      <c r="D11" s="62">
        <v>0.10836741058151</v>
      </c>
      <c r="E11" s="62">
        <v>8.2623450935092005E-2</v>
      </c>
      <c r="F11" s="62"/>
      <c r="G11" s="62">
        <v>3.92901156622463E-2</v>
      </c>
      <c r="H11" s="62">
        <v>0.13442131741902599</v>
      </c>
      <c r="I11" s="62">
        <v>0.112213986562372</v>
      </c>
      <c r="J11" s="62">
        <v>0.10950062196278899</v>
      </c>
      <c r="K11" s="62">
        <v>3.05181113230352E-2</v>
      </c>
      <c r="L11" s="62">
        <v>0.112497375470735</v>
      </c>
      <c r="M11" s="62"/>
      <c r="N11" s="62">
        <v>8.0896656153155402E-2</v>
      </c>
      <c r="O11" s="62">
        <v>6.3023933699826104E-2</v>
      </c>
      <c r="P11" s="62">
        <v>0.115784778868412</v>
      </c>
      <c r="Q11" s="62">
        <v>0.120543503176102</v>
      </c>
      <c r="R11" s="62"/>
      <c r="S11" s="62">
        <v>3.0748486925771E-2</v>
      </c>
      <c r="T11" s="62">
        <v>8.2226839084467304E-2</v>
      </c>
      <c r="U11" s="62">
        <v>0</v>
      </c>
      <c r="V11" s="62">
        <v>9.1107634002481105E-2</v>
      </c>
      <c r="W11" s="62">
        <v>0.11155613064025401</v>
      </c>
      <c r="X11" s="62">
        <v>0.255939207542072</v>
      </c>
      <c r="Y11" s="62">
        <v>9.4151685270387406E-2</v>
      </c>
      <c r="Z11" s="62">
        <v>8.6402631633453394E-2</v>
      </c>
      <c r="AA11" s="62">
        <v>6.2626568708405703E-2</v>
      </c>
      <c r="AB11" s="62">
        <v>9.5719671542460499E-2</v>
      </c>
      <c r="AC11" s="62">
        <v>0.40227305004024999</v>
      </c>
      <c r="AD11" s="62">
        <v>0</v>
      </c>
      <c r="AE11" s="62"/>
      <c r="AF11" s="62">
        <v>4.3748126411189303E-2</v>
      </c>
      <c r="AG11" s="62">
        <v>0.14268349117090701</v>
      </c>
      <c r="AH11" s="62">
        <v>0.121924373552555</v>
      </c>
      <c r="AI11" s="62">
        <v>6.7283068121353803E-2</v>
      </c>
      <c r="AJ11" s="62">
        <v>0.114075073372035</v>
      </c>
      <c r="AK11" s="62">
        <v>0</v>
      </c>
      <c r="AL11" s="62"/>
      <c r="AM11" s="62">
        <v>8.1470123313641396E-2</v>
      </c>
      <c r="AN11" s="62">
        <v>0.130317390735086</v>
      </c>
      <c r="AO11" s="62">
        <v>4.4196514126385499E-2</v>
      </c>
      <c r="AP11" s="62"/>
      <c r="AQ11" s="62">
        <v>7.1666666062527196E-2</v>
      </c>
      <c r="AR11" s="62">
        <v>7.3226636340137999E-2</v>
      </c>
      <c r="AS11" s="62">
        <v>0</v>
      </c>
    </row>
    <row r="12" spans="2:45" ht="30" x14ac:dyDescent="0.25">
      <c r="B12" s="16" t="s">
        <v>153</v>
      </c>
      <c r="C12" s="62">
        <v>0.32717328404416302</v>
      </c>
      <c r="D12" s="62">
        <v>0.31109072230142099</v>
      </c>
      <c r="E12" s="62">
        <v>0.34442609075006198</v>
      </c>
      <c r="F12" s="62"/>
      <c r="G12" s="62">
        <v>0.33889137070468101</v>
      </c>
      <c r="H12" s="62">
        <v>0.21618241412940301</v>
      </c>
      <c r="I12" s="62">
        <v>0.22962897557922499</v>
      </c>
      <c r="J12" s="62">
        <v>0.31916776554303899</v>
      </c>
      <c r="K12" s="62">
        <v>0.284631566912532</v>
      </c>
      <c r="L12" s="62">
        <v>0.47747663494939702</v>
      </c>
      <c r="M12" s="62"/>
      <c r="N12" s="62">
        <v>0.29217937267369498</v>
      </c>
      <c r="O12" s="62">
        <v>0.36607480179824797</v>
      </c>
      <c r="P12" s="62">
        <v>0.373641025617168</v>
      </c>
      <c r="Q12" s="62">
        <v>0.27654388737607599</v>
      </c>
      <c r="R12" s="62"/>
      <c r="S12" s="62">
        <v>0.28198151135650501</v>
      </c>
      <c r="T12" s="62">
        <v>0.24746954837680399</v>
      </c>
      <c r="U12" s="62">
        <v>0.28490104103751202</v>
      </c>
      <c r="V12" s="62">
        <v>0.34029802568668199</v>
      </c>
      <c r="W12" s="62">
        <v>0.42533301872219298</v>
      </c>
      <c r="X12" s="62">
        <v>0.31141682168332901</v>
      </c>
      <c r="Y12" s="62">
        <v>0.25905967800004098</v>
      </c>
      <c r="Z12" s="62">
        <v>0.37332691400477402</v>
      </c>
      <c r="AA12" s="62">
        <v>0.19946039458656301</v>
      </c>
      <c r="AB12" s="62">
        <v>0.52249571080217205</v>
      </c>
      <c r="AC12" s="62">
        <v>0.74984151409042199</v>
      </c>
      <c r="AD12" s="62">
        <v>0</v>
      </c>
      <c r="AE12" s="62"/>
      <c r="AF12" s="62">
        <v>0.36977473497277502</v>
      </c>
      <c r="AG12" s="62">
        <v>0.40291746238442699</v>
      </c>
      <c r="AH12" s="62">
        <v>0.21154069886131799</v>
      </c>
      <c r="AI12" s="62">
        <v>0.31353625961105003</v>
      </c>
      <c r="AJ12" s="62">
        <v>0.37142893619988598</v>
      </c>
      <c r="AK12" s="62">
        <v>0.243710152942479</v>
      </c>
      <c r="AL12" s="62"/>
      <c r="AM12" s="62">
        <v>0.37420264087270999</v>
      </c>
      <c r="AN12" s="62">
        <v>0.32493135577020898</v>
      </c>
      <c r="AO12" s="62">
        <v>7.8378432445458404E-2</v>
      </c>
      <c r="AP12" s="62"/>
      <c r="AQ12" s="62">
        <v>0.34620322200228998</v>
      </c>
      <c r="AR12" s="62">
        <v>0.33580486043248903</v>
      </c>
      <c r="AS12" s="62">
        <v>0.26422646821864798</v>
      </c>
    </row>
    <row r="13" spans="2:45" ht="45" x14ac:dyDescent="0.25">
      <c r="B13" s="16" t="s">
        <v>154</v>
      </c>
      <c r="C13" s="62">
        <v>8.8798886910583893E-2</v>
      </c>
      <c r="D13" s="62">
        <v>8.5229910959898098E-2</v>
      </c>
      <c r="E13" s="62">
        <v>9.2765247234774695E-2</v>
      </c>
      <c r="F13" s="62"/>
      <c r="G13" s="62">
        <v>7.5247654141828296E-2</v>
      </c>
      <c r="H13" s="62">
        <v>0.13107074891214701</v>
      </c>
      <c r="I13" s="62">
        <v>7.68319853766187E-2</v>
      </c>
      <c r="J13" s="62">
        <v>6.81955532752338E-2</v>
      </c>
      <c r="K13" s="62">
        <v>8.3329172102122401E-2</v>
      </c>
      <c r="L13" s="62">
        <v>9.9032229095832799E-2</v>
      </c>
      <c r="M13" s="62"/>
      <c r="N13" s="62">
        <v>7.0235282139720995E-2</v>
      </c>
      <c r="O13" s="62">
        <v>9.5097691772475304E-2</v>
      </c>
      <c r="P13" s="62">
        <v>0.119881771788621</v>
      </c>
      <c r="Q13" s="62">
        <v>6.9217730641550804E-2</v>
      </c>
      <c r="R13" s="62"/>
      <c r="S13" s="62">
        <v>5.89670346588917E-2</v>
      </c>
      <c r="T13" s="62">
        <v>0.12900907935818701</v>
      </c>
      <c r="U13" s="62">
        <v>0.23737651902332199</v>
      </c>
      <c r="V13" s="62">
        <v>0</v>
      </c>
      <c r="W13" s="62">
        <v>0.11646609271644499</v>
      </c>
      <c r="X13" s="62">
        <v>7.1179634914812606E-2</v>
      </c>
      <c r="Y13" s="62">
        <v>9.6041669855502096E-2</v>
      </c>
      <c r="Z13" s="62">
        <v>9.6795178655732506E-2</v>
      </c>
      <c r="AA13" s="62">
        <v>0</v>
      </c>
      <c r="AB13" s="62">
        <v>0.128272384999496</v>
      </c>
      <c r="AC13" s="62">
        <v>0</v>
      </c>
      <c r="AD13" s="62">
        <v>0.330714239238313</v>
      </c>
      <c r="AE13" s="62"/>
      <c r="AF13" s="62">
        <v>1.9000112946226898E-2</v>
      </c>
      <c r="AG13" s="62">
        <v>6.9376483956521004E-2</v>
      </c>
      <c r="AH13" s="62">
        <v>9.6075389020916502E-2</v>
      </c>
      <c r="AI13" s="62">
        <v>0.11251898847724599</v>
      </c>
      <c r="AJ13" s="62">
        <v>0.20349494919390701</v>
      </c>
      <c r="AK13" s="62">
        <v>0.241682487443624</v>
      </c>
      <c r="AL13" s="62"/>
      <c r="AM13" s="62">
        <v>9.5403204381201395E-2</v>
      </c>
      <c r="AN13" s="62">
        <v>5.5606070761141498E-2</v>
      </c>
      <c r="AO13" s="62">
        <v>9.4880582071326602E-2</v>
      </c>
      <c r="AP13" s="62"/>
      <c r="AQ13" s="62">
        <v>8.3588779844492395E-2</v>
      </c>
      <c r="AR13" s="62">
        <v>4.4646610511155697E-2</v>
      </c>
      <c r="AS13" s="62">
        <v>0</v>
      </c>
    </row>
    <row r="14" spans="2:45" ht="30" x14ac:dyDescent="0.25">
      <c r="B14" s="16" t="s">
        <v>155</v>
      </c>
      <c r="C14" s="62">
        <v>0.121767011489361</v>
      </c>
      <c r="D14" s="62">
        <v>0.13234086963831199</v>
      </c>
      <c r="E14" s="62">
        <v>0.11328801507490099</v>
      </c>
      <c r="F14" s="62"/>
      <c r="G14" s="62">
        <v>0.114347438817721</v>
      </c>
      <c r="H14" s="62">
        <v>0.375769284533293</v>
      </c>
      <c r="I14" s="62">
        <v>8.32878707026804E-2</v>
      </c>
      <c r="J14" s="62">
        <v>0.103677927788771</v>
      </c>
      <c r="K14" s="62">
        <v>5.4704617036761903E-2</v>
      </c>
      <c r="L14" s="62">
        <v>6.8244516524377394E-2</v>
      </c>
      <c r="M14" s="62"/>
      <c r="N14" s="62">
        <v>0.12808763219175401</v>
      </c>
      <c r="O14" s="62">
        <v>7.9259572249009994E-2</v>
      </c>
      <c r="P14" s="62">
        <v>0.11984519978467301</v>
      </c>
      <c r="Q14" s="62">
        <v>0.14745458121855301</v>
      </c>
      <c r="R14" s="62"/>
      <c r="S14" s="62">
        <v>0.14895944614993201</v>
      </c>
      <c r="T14" s="62">
        <v>7.9445875475775807E-2</v>
      </c>
      <c r="U14" s="62">
        <v>4.37835711766002E-2</v>
      </c>
      <c r="V14" s="62">
        <v>9.8891909927560903E-2</v>
      </c>
      <c r="W14" s="62">
        <v>5.3843210082820503E-2</v>
      </c>
      <c r="X14" s="62">
        <v>0.14631195552833201</v>
      </c>
      <c r="Y14" s="62">
        <v>9.6041669855502096E-2</v>
      </c>
      <c r="Z14" s="62">
        <v>8.4836784553895095E-2</v>
      </c>
      <c r="AA14" s="62">
        <v>0.202475328199994</v>
      </c>
      <c r="AB14" s="62">
        <v>0.162425926312395</v>
      </c>
      <c r="AC14" s="62">
        <v>0.25215166426739</v>
      </c>
      <c r="AD14" s="62">
        <v>0</v>
      </c>
      <c r="AE14" s="62"/>
      <c r="AF14" s="62">
        <v>0.21710554493711701</v>
      </c>
      <c r="AG14" s="62">
        <v>5.2747428835062102E-2</v>
      </c>
      <c r="AH14" s="62">
        <v>0.17459780371886499</v>
      </c>
      <c r="AI14" s="62">
        <v>4.6958960919515499E-2</v>
      </c>
      <c r="AJ14" s="62">
        <v>0.131433274319563</v>
      </c>
      <c r="AK14" s="62">
        <v>0.147314729116446</v>
      </c>
      <c r="AL14" s="62"/>
      <c r="AM14" s="62">
        <v>8.6678813808956298E-2</v>
      </c>
      <c r="AN14" s="62">
        <v>0.123573028225081</v>
      </c>
      <c r="AO14" s="62">
        <v>0.27689143534176702</v>
      </c>
      <c r="AP14" s="62"/>
      <c r="AQ14" s="62">
        <v>5.3784189378637201E-2</v>
      </c>
      <c r="AR14" s="62">
        <v>0.13605440538864699</v>
      </c>
      <c r="AS14" s="62">
        <v>0</v>
      </c>
    </row>
    <row r="15" spans="2:45" ht="30" x14ac:dyDescent="0.25">
      <c r="B15" s="16" t="s">
        <v>156</v>
      </c>
      <c r="C15" s="62">
        <v>0.113122230106003</v>
      </c>
      <c r="D15" s="62">
        <v>0.103675636018668</v>
      </c>
      <c r="E15" s="62">
        <v>0.122584056811901</v>
      </c>
      <c r="F15" s="62"/>
      <c r="G15" s="62">
        <v>0.192777969635751</v>
      </c>
      <c r="H15" s="62">
        <v>0.124293754071334</v>
      </c>
      <c r="I15" s="62">
        <v>6.2185531809168103E-2</v>
      </c>
      <c r="J15" s="62">
        <v>0.124630010305245</v>
      </c>
      <c r="K15" s="62">
        <v>0.113956075795956</v>
      </c>
      <c r="L15" s="62">
        <v>9.6604348359214207E-2</v>
      </c>
      <c r="M15" s="62"/>
      <c r="N15" s="62">
        <v>0.109318908440247</v>
      </c>
      <c r="O15" s="62">
        <v>0.12699342272537101</v>
      </c>
      <c r="P15" s="62">
        <v>0.12580486955697701</v>
      </c>
      <c r="Q15" s="62">
        <v>9.0879241183485296E-2</v>
      </c>
      <c r="R15" s="62"/>
      <c r="S15" s="62">
        <v>5.8449160719508599E-2</v>
      </c>
      <c r="T15" s="62">
        <v>0.20616491635804199</v>
      </c>
      <c r="U15" s="62">
        <v>4.6618711228945703E-2</v>
      </c>
      <c r="V15" s="62">
        <v>8.7242488357692202E-2</v>
      </c>
      <c r="W15" s="62">
        <v>0.10889220963519999</v>
      </c>
      <c r="X15" s="62">
        <v>0.143342983831968</v>
      </c>
      <c r="Y15" s="62">
        <v>8.6628924604769605E-2</v>
      </c>
      <c r="Z15" s="62">
        <v>9.72259718589044E-2</v>
      </c>
      <c r="AA15" s="62">
        <v>0.13071383490511301</v>
      </c>
      <c r="AB15" s="62">
        <v>7.3505797273649698E-2</v>
      </c>
      <c r="AC15" s="62">
        <v>0</v>
      </c>
      <c r="AD15" s="62">
        <v>0.685047697159477</v>
      </c>
      <c r="AE15" s="62"/>
      <c r="AF15" s="62">
        <v>6.8050685085677298E-2</v>
      </c>
      <c r="AG15" s="62">
        <v>0.11585264266389</v>
      </c>
      <c r="AH15" s="62">
        <v>8.0536979936055797E-2</v>
      </c>
      <c r="AI15" s="62">
        <v>0.11658136812864001</v>
      </c>
      <c r="AJ15" s="62">
        <v>0.19222611232759601</v>
      </c>
      <c r="AK15" s="62">
        <v>0.38642528180555302</v>
      </c>
      <c r="AL15" s="62"/>
      <c r="AM15" s="62">
        <v>0.123503724836383</v>
      </c>
      <c r="AN15" s="62">
        <v>0.102952905053492</v>
      </c>
      <c r="AO15" s="62">
        <v>7.0916193105420702E-2</v>
      </c>
      <c r="AP15" s="62"/>
      <c r="AQ15" s="62">
        <v>0.12835569349763301</v>
      </c>
      <c r="AR15" s="62">
        <v>9.8328046385043999E-2</v>
      </c>
      <c r="AS15" s="62">
        <v>0.22833190734438399</v>
      </c>
    </row>
    <row r="16" spans="2:45" ht="30" x14ac:dyDescent="0.25">
      <c r="B16" s="16" t="s">
        <v>157</v>
      </c>
      <c r="C16" s="62">
        <v>0.11654295142608</v>
      </c>
      <c r="D16" s="62">
        <v>0.14576470300441599</v>
      </c>
      <c r="E16" s="62">
        <v>8.2737768229832601E-2</v>
      </c>
      <c r="F16" s="62"/>
      <c r="G16" s="62">
        <v>0.159575999847647</v>
      </c>
      <c r="H16" s="62">
        <v>0.22047352841940601</v>
      </c>
      <c r="I16" s="62">
        <v>4.85902389352506E-2</v>
      </c>
      <c r="J16" s="62">
        <v>8.5012364286289693E-2</v>
      </c>
      <c r="K16" s="62">
        <v>0.12918885025395899</v>
      </c>
      <c r="L16" s="62">
        <v>0.102463759397354</v>
      </c>
      <c r="M16" s="62"/>
      <c r="N16" s="62">
        <v>0.107014028640062</v>
      </c>
      <c r="O16" s="62">
        <v>0.118297805798428</v>
      </c>
      <c r="P16" s="62">
        <v>0.14252622738225901</v>
      </c>
      <c r="Q16" s="62">
        <v>9.9125994637084103E-2</v>
      </c>
      <c r="R16" s="62"/>
      <c r="S16" s="62">
        <v>0.13979649241623601</v>
      </c>
      <c r="T16" s="62">
        <v>0.106300135754556</v>
      </c>
      <c r="U16" s="62">
        <v>0.100677198933804</v>
      </c>
      <c r="V16" s="62">
        <v>0.178346753299824</v>
      </c>
      <c r="W16" s="62">
        <v>0.171523945607019</v>
      </c>
      <c r="X16" s="62">
        <v>0.10717585650998999</v>
      </c>
      <c r="Y16" s="62">
        <v>0.19881176089761601</v>
      </c>
      <c r="Z16" s="62">
        <v>0</v>
      </c>
      <c r="AA16" s="62">
        <v>9.7668110442355696E-2</v>
      </c>
      <c r="AB16" s="62">
        <v>7.7985775163277093E-2</v>
      </c>
      <c r="AC16" s="62">
        <v>0</v>
      </c>
      <c r="AD16" s="62">
        <v>0.314952302840523</v>
      </c>
      <c r="AE16" s="62"/>
      <c r="AF16" s="62">
        <v>0.140875941154715</v>
      </c>
      <c r="AG16" s="62">
        <v>0.127480904739454</v>
      </c>
      <c r="AH16" s="62">
        <v>7.8212351497609703E-2</v>
      </c>
      <c r="AI16" s="62">
        <v>0.14034407769155399</v>
      </c>
      <c r="AJ16" s="62">
        <v>0.114075073372035</v>
      </c>
      <c r="AK16" s="62">
        <v>0</v>
      </c>
      <c r="AL16" s="62"/>
      <c r="AM16" s="62">
        <v>0.10184375135634401</v>
      </c>
      <c r="AN16" s="62">
        <v>0.13247269952941301</v>
      </c>
      <c r="AO16" s="62">
        <v>0.15301272961947299</v>
      </c>
      <c r="AP16" s="62"/>
      <c r="AQ16" s="62">
        <v>9.1777918238746994E-2</v>
      </c>
      <c r="AR16" s="62">
        <v>0.176301693899648</v>
      </c>
      <c r="AS16" s="62">
        <v>0</v>
      </c>
    </row>
    <row r="17" spans="2:45" ht="30" x14ac:dyDescent="0.25">
      <c r="B17" s="16" t="s">
        <v>158</v>
      </c>
      <c r="C17" s="62">
        <v>0.22558654554067001</v>
      </c>
      <c r="D17" s="62">
        <v>0.24636938662372701</v>
      </c>
      <c r="E17" s="62">
        <v>0.208804268170343</v>
      </c>
      <c r="F17" s="62"/>
      <c r="G17" s="62">
        <v>0.19306745734372599</v>
      </c>
      <c r="H17" s="62">
        <v>0.19114171484270001</v>
      </c>
      <c r="I17" s="62">
        <v>0.17785999829778501</v>
      </c>
      <c r="J17" s="62">
        <v>0.192222827087806</v>
      </c>
      <c r="K17" s="62">
        <v>0.31716881505498101</v>
      </c>
      <c r="L17" s="62">
        <v>0.25571237794702401</v>
      </c>
      <c r="M17" s="62"/>
      <c r="N17" s="62">
        <v>0.22460186401207999</v>
      </c>
      <c r="O17" s="62">
        <v>0.214542968218112</v>
      </c>
      <c r="P17" s="62">
        <v>0.20959705599938899</v>
      </c>
      <c r="Q17" s="62">
        <v>0.25882217809154201</v>
      </c>
      <c r="R17" s="62"/>
      <c r="S17" s="62">
        <v>0.23252065795146701</v>
      </c>
      <c r="T17" s="62">
        <v>0.248349798770059</v>
      </c>
      <c r="U17" s="62">
        <v>0.28990691807569102</v>
      </c>
      <c r="V17" s="62">
        <v>0.26171693508677202</v>
      </c>
      <c r="W17" s="62">
        <v>0.17804758529039599</v>
      </c>
      <c r="X17" s="62">
        <v>0.24738474035392699</v>
      </c>
      <c r="Y17" s="62">
        <v>0.28209289006335603</v>
      </c>
      <c r="Z17" s="62">
        <v>9.72259718589044E-2</v>
      </c>
      <c r="AA17" s="62">
        <v>0.230971137385936</v>
      </c>
      <c r="AB17" s="62">
        <v>0.22014112025428401</v>
      </c>
      <c r="AC17" s="62">
        <v>0.117254126364844</v>
      </c>
      <c r="AD17" s="62">
        <v>0</v>
      </c>
      <c r="AE17" s="62"/>
      <c r="AF17" s="62">
        <v>0.21618024615818601</v>
      </c>
      <c r="AG17" s="62">
        <v>0.14637868345725899</v>
      </c>
      <c r="AH17" s="62">
        <v>0.198185690227585</v>
      </c>
      <c r="AI17" s="62">
        <v>0.27182887697607799</v>
      </c>
      <c r="AJ17" s="62">
        <v>0.430170163325444</v>
      </c>
      <c r="AK17" s="62">
        <v>0.369971222977096</v>
      </c>
      <c r="AL17" s="62"/>
      <c r="AM17" s="62">
        <v>0.236645386508715</v>
      </c>
      <c r="AN17" s="62">
        <v>0.19343391530028101</v>
      </c>
      <c r="AO17" s="62">
        <v>0.353384445039433</v>
      </c>
      <c r="AP17" s="62"/>
      <c r="AQ17" s="62">
        <v>0.24898524313131801</v>
      </c>
      <c r="AR17" s="62">
        <v>0.20935708569598999</v>
      </c>
      <c r="AS17" s="62">
        <v>0</v>
      </c>
    </row>
    <row r="18" spans="2:45" ht="30" x14ac:dyDescent="0.25">
      <c r="B18" s="16" t="s">
        <v>159</v>
      </c>
      <c r="C18" s="62">
        <v>0.248652327762207</v>
      </c>
      <c r="D18" s="62">
        <v>0.28518167616373502</v>
      </c>
      <c r="E18" s="62">
        <v>0.21789752038249899</v>
      </c>
      <c r="F18" s="62"/>
      <c r="G18" s="62">
        <v>0.27316252525889001</v>
      </c>
      <c r="H18" s="62">
        <v>0.21945198574689001</v>
      </c>
      <c r="I18" s="62">
        <v>0.15447106838114599</v>
      </c>
      <c r="J18" s="62">
        <v>0.31808258420004099</v>
      </c>
      <c r="K18" s="62">
        <v>0.278646587947317</v>
      </c>
      <c r="L18" s="62">
        <v>0.23755095639956</v>
      </c>
      <c r="M18" s="62"/>
      <c r="N18" s="62">
        <v>0.25173539883145502</v>
      </c>
      <c r="O18" s="62">
        <v>0.19805498949797301</v>
      </c>
      <c r="P18" s="62">
        <v>0.34373009401203602</v>
      </c>
      <c r="Q18" s="62">
        <v>0.18923597031320599</v>
      </c>
      <c r="R18" s="62"/>
      <c r="S18" s="62">
        <v>0.39094225257130499</v>
      </c>
      <c r="T18" s="62">
        <v>0.143878465037897</v>
      </c>
      <c r="U18" s="62">
        <v>0.21741175218616099</v>
      </c>
      <c r="V18" s="62">
        <v>0.25585253099062499</v>
      </c>
      <c r="W18" s="62">
        <v>0.171522118003648</v>
      </c>
      <c r="X18" s="62">
        <v>0.296729840502298</v>
      </c>
      <c r="Y18" s="62">
        <v>0.35692680102119001</v>
      </c>
      <c r="Z18" s="62">
        <v>0.26872726974882399</v>
      </c>
      <c r="AA18" s="62">
        <v>0.270366073242431</v>
      </c>
      <c r="AB18" s="62">
        <v>0.20080669849413499</v>
      </c>
      <c r="AC18" s="62">
        <v>0.115260948007032</v>
      </c>
      <c r="AD18" s="62">
        <v>0.330714239238313</v>
      </c>
      <c r="AE18" s="62"/>
      <c r="AF18" s="62">
        <v>0.32191214329902301</v>
      </c>
      <c r="AG18" s="62">
        <v>0.30598059414182499</v>
      </c>
      <c r="AH18" s="62">
        <v>0.235223931443586</v>
      </c>
      <c r="AI18" s="62">
        <v>0.13133948858054101</v>
      </c>
      <c r="AJ18" s="62">
        <v>0.20232946002039201</v>
      </c>
      <c r="AK18" s="62">
        <v>0.25443748566111302</v>
      </c>
      <c r="AL18" s="62"/>
      <c r="AM18" s="62">
        <v>0.28586126394132</v>
      </c>
      <c r="AN18" s="62">
        <v>0.21847254004408301</v>
      </c>
      <c r="AO18" s="62">
        <v>0.167711210245793</v>
      </c>
      <c r="AP18" s="62"/>
      <c r="AQ18" s="62">
        <v>0.28844646461312501</v>
      </c>
      <c r="AR18" s="62">
        <v>0.25144614885540001</v>
      </c>
      <c r="AS18" s="62">
        <v>0.26422646821864798</v>
      </c>
    </row>
    <row r="19" spans="2:45" ht="30" x14ac:dyDescent="0.25">
      <c r="B19" s="16" t="s">
        <v>160</v>
      </c>
      <c r="C19" s="62">
        <v>0.21585491642493501</v>
      </c>
      <c r="D19" s="62">
        <v>0.20091598327153901</v>
      </c>
      <c r="E19" s="62">
        <v>0.231132209783878</v>
      </c>
      <c r="F19" s="62"/>
      <c r="G19" s="62">
        <v>0.23023344642464899</v>
      </c>
      <c r="H19" s="62">
        <v>0.15181028535453001</v>
      </c>
      <c r="I19" s="62">
        <v>0.46860311695493501</v>
      </c>
      <c r="J19" s="62">
        <v>0.17240119514155799</v>
      </c>
      <c r="K19" s="62">
        <v>0.161128273104994</v>
      </c>
      <c r="L19" s="62">
        <v>0.15778163151569499</v>
      </c>
      <c r="M19" s="62"/>
      <c r="N19" s="62">
        <v>0.25006637753189198</v>
      </c>
      <c r="O19" s="62">
        <v>0.16739809194404801</v>
      </c>
      <c r="P19" s="62">
        <v>0.27001560270646502</v>
      </c>
      <c r="Q19" s="62">
        <v>0.18454727190755901</v>
      </c>
      <c r="R19" s="62"/>
      <c r="S19" s="62">
        <v>0.243977334619039</v>
      </c>
      <c r="T19" s="62">
        <v>0.18673500803870799</v>
      </c>
      <c r="U19" s="62">
        <v>0.22716187606025401</v>
      </c>
      <c r="V19" s="62">
        <v>0.26085638844402398</v>
      </c>
      <c r="W19" s="62">
        <v>0.17027396397768699</v>
      </c>
      <c r="X19" s="62">
        <v>7.76020582151353E-2</v>
      </c>
      <c r="Y19" s="62">
        <v>0</v>
      </c>
      <c r="Z19" s="62">
        <v>0.36058703817425702</v>
      </c>
      <c r="AA19" s="62">
        <v>0.30704819874356198</v>
      </c>
      <c r="AB19" s="62">
        <v>0.23717695331411201</v>
      </c>
      <c r="AC19" s="62">
        <v>0.11878507276962499</v>
      </c>
      <c r="AD19" s="62">
        <v>0.314952302840523</v>
      </c>
      <c r="AE19" s="62"/>
      <c r="AF19" s="62">
        <v>0.26749714405810798</v>
      </c>
      <c r="AG19" s="62">
        <v>0.15945209763313101</v>
      </c>
      <c r="AH19" s="62">
        <v>0.25662795365607199</v>
      </c>
      <c r="AI19" s="62">
        <v>0.21472489707461301</v>
      </c>
      <c r="AJ19" s="62">
        <v>0.25857626277037699</v>
      </c>
      <c r="AK19" s="62">
        <v>0</v>
      </c>
      <c r="AL19" s="62"/>
      <c r="AM19" s="62">
        <v>0.16742976201753601</v>
      </c>
      <c r="AN19" s="62">
        <v>0.26493262094387499</v>
      </c>
      <c r="AO19" s="62">
        <v>0.28727139675793401</v>
      </c>
      <c r="AP19" s="62"/>
      <c r="AQ19" s="62">
        <v>0.17180182416359099</v>
      </c>
      <c r="AR19" s="62">
        <v>0.21430559104017</v>
      </c>
      <c r="AS19" s="62">
        <v>0.50744162443696805</v>
      </c>
    </row>
    <row r="20" spans="2:45" x14ac:dyDescent="0.25">
      <c r="B20" s="16" t="s">
        <v>99</v>
      </c>
      <c r="C20" s="62">
        <v>8.42016191466817E-2</v>
      </c>
      <c r="D20" s="62">
        <v>7.9050534416016505E-2</v>
      </c>
      <c r="E20" s="62">
        <v>8.9552466681447201E-2</v>
      </c>
      <c r="F20" s="62"/>
      <c r="G20" s="62">
        <v>7.7421144653676194E-2</v>
      </c>
      <c r="H20" s="62">
        <v>3.29170863012044E-2</v>
      </c>
      <c r="I20" s="62">
        <v>2.94472309466755E-2</v>
      </c>
      <c r="J20" s="62">
        <v>0.10261953008815</v>
      </c>
      <c r="K20" s="62">
        <v>0.13676914875169799</v>
      </c>
      <c r="L20" s="62">
        <v>0.10029207405761301</v>
      </c>
      <c r="M20" s="62"/>
      <c r="N20" s="62">
        <v>3.3909533530128697E-2</v>
      </c>
      <c r="O20" s="62">
        <v>0.15467909341181699</v>
      </c>
      <c r="P20" s="62">
        <v>7.1715844310168503E-2</v>
      </c>
      <c r="Q20" s="62">
        <v>6.9756999074171697E-2</v>
      </c>
      <c r="R20" s="62"/>
      <c r="S20" s="62">
        <v>5.5039681562500997E-2</v>
      </c>
      <c r="T20" s="62">
        <v>0.136645381891593</v>
      </c>
      <c r="U20" s="62">
        <v>9.7112805010842004E-2</v>
      </c>
      <c r="V20" s="62">
        <v>4.6576607062367097E-2</v>
      </c>
      <c r="W20" s="62">
        <v>0.168540736094383</v>
      </c>
      <c r="X20" s="62">
        <v>0</v>
      </c>
      <c r="Y20" s="62">
        <v>0.18551249805689199</v>
      </c>
      <c r="Z20" s="62">
        <v>0</v>
      </c>
      <c r="AA20" s="62">
        <v>9.7161779011633601E-2</v>
      </c>
      <c r="AB20" s="62">
        <v>4.27504493845536E-2</v>
      </c>
      <c r="AC20" s="62">
        <v>0.115260948007032</v>
      </c>
      <c r="AD20" s="62">
        <v>0</v>
      </c>
      <c r="AE20" s="62"/>
      <c r="AF20" s="62">
        <v>7.9994444500323794E-2</v>
      </c>
      <c r="AG20" s="62">
        <v>6.5228882419696904E-2</v>
      </c>
      <c r="AH20" s="62">
        <v>9.4472678880614502E-2</v>
      </c>
      <c r="AI20" s="62">
        <v>0.1006355238107</v>
      </c>
      <c r="AJ20" s="62">
        <v>0</v>
      </c>
      <c r="AK20" s="62">
        <v>0.23737800398706299</v>
      </c>
      <c r="AL20" s="62"/>
      <c r="AM20" s="62">
        <v>6.7045831141213E-2</v>
      </c>
      <c r="AN20" s="62">
        <v>0.124499962208999</v>
      </c>
      <c r="AO20" s="62">
        <v>4.1153869566239502E-2</v>
      </c>
      <c r="AP20" s="62"/>
      <c r="AQ20" s="62">
        <v>7.8547774405163404E-2</v>
      </c>
      <c r="AR20" s="62">
        <v>8.6501017414654394E-2</v>
      </c>
      <c r="AS20" s="62">
        <v>0</v>
      </c>
    </row>
    <row r="21" spans="2:45" x14ac:dyDescent="0.25">
      <c r="B21" s="16" t="s">
        <v>65</v>
      </c>
      <c r="C21" s="62">
        <v>1.79648388991334E-2</v>
      </c>
      <c r="D21" s="62">
        <v>1.2010255144205E-2</v>
      </c>
      <c r="E21" s="62">
        <v>2.3475495669671699E-2</v>
      </c>
      <c r="F21" s="62"/>
      <c r="G21" s="62">
        <v>0</v>
      </c>
      <c r="H21" s="62">
        <v>4.1915292589973098E-2</v>
      </c>
      <c r="I21" s="62">
        <v>7.94895886986412E-2</v>
      </c>
      <c r="J21" s="62">
        <v>0</v>
      </c>
      <c r="K21" s="62">
        <v>0</v>
      </c>
      <c r="L21" s="62">
        <v>0</v>
      </c>
      <c r="M21" s="62"/>
      <c r="N21" s="62">
        <v>1.7458794911345301E-2</v>
      </c>
      <c r="O21" s="62">
        <v>0</v>
      </c>
      <c r="P21" s="62">
        <v>0</v>
      </c>
      <c r="Q21" s="62">
        <v>5.6416649990069803E-2</v>
      </c>
      <c r="R21" s="62"/>
      <c r="S21" s="62">
        <v>0</v>
      </c>
      <c r="T21" s="62">
        <v>0</v>
      </c>
      <c r="U21" s="62">
        <v>0</v>
      </c>
      <c r="V21" s="62">
        <v>0</v>
      </c>
      <c r="W21" s="62">
        <v>0</v>
      </c>
      <c r="X21" s="62">
        <v>8.0712305581849303E-2</v>
      </c>
      <c r="Y21" s="62">
        <v>8.4268540793670299E-2</v>
      </c>
      <c r="Z21" s="62">
        <v>0</v>
      </c>
      <c r="AA21" s="62">
        <v>3.45759901422577E-2</v>
      </c>
      <c r="AB21" s="62">
        <v>3.8217386553097803E-2</v>
      </c>
      <c r="AC21" s="62">
        <v>0</v>
      </c>
      <c r="AD21" s="62">
        <v>0</v>
      </c>
      <c r="AE21" s="62"/>
      <c r="AF21" s="62">
        <v>2.68367243302025E-2</v>
      </c>
      <c r="AG21" s="62">
        <v>1.7241187075628901E-2</v>
      </c>
      <c r="AH21" s="62">
        <v>1.8255883222342201E-2</v>
      </c>
      <c r="AI21" s="62">
        <v>0</v>
      </c>
      <c r="AJ21" s="62">
        <v>5.8180599878641603E-2</v>
      </c>
      <c r="AK21" s="62">
        <v>0</v>
      </c>
      <c r="AL21" s="62"/>
      <c r="AM21" s="62">
        <v>7.55961888444414E-3</v>
      </c>
      <c r="AN21" s="62">
        <v>1.1863820355159401E-2</v>
      </c>
      <c r="AO21" s="62">
        <v>9.9995150949066899E-2</v>
      </c>
      <c r="AP21" s="62"/>
      <c r="AQ21" s="62">
        <v>0</v>
      </c>
      <c r="AR21" s="62">
        <v>1.39550775570292E-2</v>
      </c>
      <c r="AS21" s="62">
        <v>0</v>
      </c>
    </row>
    <row r="22" spans="2:45" x14ac:dyDescent="0.25">
      <c r="B22" s="16" t="s">
        <v>78</v>
      </c>
      <c r="C22" s="63">
        <v>3.8787807713732401E-3</v>
      </c>
      <c r="D22" s="63">
        <v>0</v>
      </c>
      <c r="E22" s="63">
        <v>7.4018718374906896E-3</v>
      </c>
      <c r="F22" s="63"/>
      <c r="G22" s="63">
        <v>0</v>
      </c>
      <c r="H22" s="63">
        <v>0</v>
      </c>
      <c r="I22" s="63">
        <v>2.5063230026802601E-2</v>
      </c>
      <c r="J22" s="63">
        <v>0</v>
      </c>
      <c r="K22" s="63">
        <v>0</v>
      </c>
      <c r="L22" s="63">
        <v>0</v>
      </c>
      <c r="M22" s="63"/>
      <c r="N22" s="63">
        <v>0</v>
      </c>
      <c r="O22" s="63">
        <v>1.46191832837489E-2</v>
      </c>
      <c r="P22" s="63">
        <v>0</v>
      </c>
      <c r="Q22" s="63">
        <v>0</v>
      </c>
      <c r="R22" s="63"/>
      <c r="S22" s="63">
        <v>2.7299405939531701E-2</v>
      </c>
      <c r="T22" s="63">
        <v>0</v>
      </c>
      <c r="U22" s="63">
        <v>0</v>
      </c>
      <c r="V22" s="63">
        <v>0</v>
      </c>
      <c r="W22" s="63">
        <v>0</v>
      </c>
      <c r="X22" s="63">
        <v>0</v>
      </c>
      <c r="Y22" s="63">
        <v>0</v>
      </c>
      <c r="Z22" s="63">
        <v>0</v>
      </c>
      <c r="AA22" s="63">
        <v>0</v>
      </c>
      <c r="AB22" s="63">
        <v>0</v>
      </c>
      <c r="AC22" s="63">
        <v>0</v>
      </c>
      <c r="AD22" s="63">
        <v>0</v>
      </c>
      <c r="AE22" s="63"/>
      <c r="AF22" s="63">
        <v>1.8381236381176301E-2</v>
      </c>
      <c r="AG22" s="63">
        <v>0</v>
      </c>
      <c r="AH22" s="63">
        <v>0</v>
      </c>
      <c r="AI22" s="63">
        <v>0</v>
      </c>
      <c r="AJ22" s="63">
        <v>0</v>
      </c>
      <c r="AK22" s="63">
        <v>0</v>
      </c>
      <c r="AL22" s="63"/>
      <c r="AM22" s="63">
        <v>0</v>
      </c>
      <c r="AN22" s="63">
        <v>0</v>
      </c>
      <c r="AO22" s="63">
        <v>0</v>
      </c>
      <c r="AP22" s="63"/>
      <c r="AQ22" s="63">
        <v>0</v>
      </c>
      <c r="AR22" s="63">
        <v>0</v>
      </c>
      <c r="AS22" s="63">
        <v>0</v>
      </c>
    </row>
    <row r="23" spans="2:45" x14ac:dyDescent="0.25">
      <c r="B23" s="17" t="s">
        <v>162</v>
      </c>
    </row>
    <row r="24" spans="2:45" x14ac:dyDescent="0.25">
      <c r="B24" t="s">
        <v>69</v>
      </c>
    </row>
    <row r="25" spans="2:45" x14ac:dyDescent="0.25">
      <c r="B25" t="s">
        <v>70</v>
      </c>
    </row>
    <row r="27" spans="2:45" x14ac:dyDescent="0.25">
      <c r="B2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S2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164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68" t="s">
        <v>8</v>
      </c>
      <c r="C7" s="68">
        <v>313</v>
      </c>
      <c r="D7" s="68">
        <v>156</v>
      </c>
      <c r="E7" s="68">
        <v>157</v>
      </c>
      <c r="F7" s="68"/>
      <c r="G7" s="68">
        <v>27</v>
      </c>
      <c r="H7" s="68">
        <v>34</v>
      </c>
      <c r="I7" s="68">
        <v>42</v>
      </c>
      <c r="J7" s="68">
        <v>64</v>
      </c>
      <c r="K7" s="68">
        <v>64</v>
      </c>
      <c r="L7" s="68">
        <v>82</v>
      </c>
      <c r="M7" s="68"/>
      <c r="N7" s="68">
        <v>82</v>
      </c>
      <c r="O7" s="68">
        <v>92</v>
      </c>
      <c r="P7" s="68">
        <v>58</v>
      </c>
      <c r="Q7" s="68">
        <v>78</v>
      </c>
      <c r="R7" s="68"/>
      <c r="S7" s="68">
        <v>29</v>
      </c>
      <c r="T7" s="68">
        <v>43</v>
      </c>
      <c r="U7" s="68">
        <v>27</v>
      </c>
      <c r="V7" s="68">
        <v>36</v>
      </c>
      <c r="W7" s="68">
        <v>29</v>
      </c>
      <c r="X7" s="68">
        <v>21</v>
      </c>
      <c r="Y7" s="68">
        <v>28</v>
      </c>
      <c r="Z7" s="68">
        <v>8</v>
      </c>
      <c r="AA7" s="68">
        <v>32</v>
      </c>
      <c r="AB7" s="68">
        <v>41</v>
      </c>
      <c r="AC7" s="68">
        <v>12</v>
      </c>
      <c r="AD7" s="68">
        <v>7</v>
      </c>
      <c r="AE7" s="68"/>
      <c r="AF7" s="68">
        <v>52</v>
      </c>
      <c r="AG7" s="68">
        <v>87</v>
      </c>
      <c r="AH7" s="68">
        <v>43</v>
      </c>
      <c r="AI7" s="68">
        <v>69</v>
      </c>
      <c r="AJ7" s="68">
        <v>45</v>
      </c>
      <c r="AK7" s="68">
        <v>17</v>
      </c>
      <c r="AL7" s="68"/>
      <c r="AM7" s="68">
        <v>172</v>
      </c>
      <c r="AN7" s="68">
        <v>96</v>
      </c>
      <c r="AO7" s="68">
        <v>30</v>
      </c>
      <c r="AP7" s="68"/>
      <c r="AQ7" s="68">
        <v>118</v>
      </c>
      <c r="AR7" s="68">
        <v>79</v>
      </c>
      <c r="AS7" s="68">
        <v>6</v>
      </c>
    </row>
    <row r="8" spans="2:45" ht="30" customHeight="1" x14ac:dyDescent="0.25">
      <c r="B8" s="69" t="s">
        <v>9</v>
      </c>
      <c r="C8" s="69">
        <v>310</v>
      </c>
      <c r="D8" s="69">
        <v>157</v>
      </c>
      <c r="E8" s="69">
        <v>153</v>
      </c>
      <c r="F8" s="69"/>
      <c r="G8" s="69">
        <v>25</v>
      </c>
      <c r="H8" s="69">
        <v>33</v>
      </c>
      <c r="I8" s="69">
        <v>47</v>
      </c>
      <c r="J8" s="69">
        <v>61</v>
      </c>
      <c r="K8" s="69">
        <v>64</v>
      </c>
      <c r="L8" s="69">
        <v>81</v>
      </c>
      <c r="M8" s="69"/>
      <c r="N8" s="69">
        <v>79</v>
      </c>
      <c r="O8" s="69">
        <v>88</v>
      </c>
      <c r="P8" s="69">
        <v>62</v>
      </c>
      <c r="Q8" s="69">
        <v>79</v>
      </c>
      <c r="R8" s="69"/>
      <c r="S8" s="69">
        <v>28</v>
      </c>
      <c r="T8" s="69">
        <v>42</v>
      </c>
      <c r="U8" s="69">
        <v>25</v>
      </c>
      <c r="V8" s="69">
        <v>34</v>
      </c>
      <c r="W8" s="69">
        <v>30</v>
      </c>
      <c r="X8" s="69">
        <v>25</v>
      </c>
      <c r="Y8" s="69">
        <v>28</v>
      </c>
      <c r="Z8" s="69">
        <v>8</v>
      </c>
      <c r="AA8" s="69">
        <v>32</v>
      </c>
      <c r="AB8" s="69">
        <v>38</v>
      </c>
      <c r="AC8" s="69">
        <v>13</v>
      </c>
      <c r="AD8" s="69">
        <v>8</v>
      </c>
      <c r="AE8" s="69"/>
      <c r="AF8" s="69">
        <v>51</v>
      </c>
      <c r="AG8" s="69">
        <v>87</v>
      </c>
      <c r="AH8" s="69">
        <v>42</v>
      </c>
      <c r="AI8" s="69">
        <v>68</v>
      </c>
      <c r="AJ8" s="69">
        <v>45</v>
      </c>
      <c r="AK8" s="69">
        <v>18</v>
      </c>
      <c r="AL8" s="69"/>
      <c r="AM8" s="69">
        <v>173</v>
      </c>
      <c r="AN8" s="69">
        <v>94</v>
      </c>
      <c r="AO8" s="69">
        <v>29</v>
      </c>
      <c r="AP8" s="69"/>
      <c r="AQ8" s="69">
        <v>119</v>
      </c>
      <c r="AR8" s="69">
        <v>79</v>
      </c>
      <c r="AS8" s="69">
        <v>6</v>
      </c>
    </row>
    <row r="9" spans="2:45" ht="30" x14ac:dyDescent="0.25">
      <c r="B9" s="16" t="s">
        <v>150</v>
      </c>
      <c r="C9" s="66">
        <v>0.48823351491587103</v>
      </c>
      <c r="D9" s="66">
        <v>0.46643651850919998</v>
      </c>
      <c r="E9" s="66">
        <v>0.51059928997508897</v>
      </c>
      <c r="F9" s="66"/>
      <c r="G9" s="66">
        <v>0.62583898346536004</v>
      </c>
      <c r="H9" s="66">
        <v>0.46707059102850801</v>
      </c>
      <c r="I9" s="66">
        <v>0.42542882389456799</v>
      </c>
      <c r="J9" s="66">
        <v>0.51821587155075499</v>
      </c>
      <c r="K9" s="66">
        <v>0.53703770726258804</v>
      </c>
      <c r="L9" s="66">
        <v>0.43003541104784698</v>
      </c>
      <c r="M9" s="66"/>
      <c r="N9" s="66">
        <v>0.44902870333915801</v>
      </c>
      <c r="O9" s="66">
        <v>0.48369607388824098</v>
      </c>
      <c r="P9" s="66">
        <v>0.52798543238003404</v>
      </c>
      <c r="Q9" s="66">
        <v>0.49387505317087999</v>
      </c>
      <c r="R9" s="66"/>
      <c r="S9" s="66">
        <v>0.61944244113503499</v>
      </c>
      <c r="T9" s="66">
        <v>0.39060198389761502</v>
      </c>
      <c r="U9" s="66">
        <v>0.58790759437079099</v>
      </c>
      <c r="V9" s="66">
        <v>0.47134768968094998</v>
      </c>
      <c r="W9" s="66">
        <v>0.492752590074926</v>
      </c>
      <c r="X9" s="66">
        <v>0.62794157755843405</v>
      </c>
      <c r="Y9" s="66">
        <v>0.49835175647843599</v>
      </c>
      <c r="Z9" s="66">
        <v>0.73530491870450099</v>
      </c>
      <c r="AA9" s="66">
        <v>0.59020179228728598</v>
      </c>
      <c r="AB9" s="66">
        <v>0.299602476010771</v>
      </c>
      <c r="AC9" s="66">
        <v>0.42396689801294901</v>
      </c>
      <c r="AD9" s="66">
        <v>0.13402599598859399</v>
      </c>
      <c r="AE9" s="66"/>
      <c r="AF9" s="66">
        <v>0.54465294711671497</v>
      </c>
      <c r="AG9" s="66">
        <v>0.396869756725863</v>
      </c>
      <c r="AH9" s="66">
        <v>0.57712329396279705</v>
      </c>
      <c r="AI9" s="66">
        <v>0.49912419802390001</v>
      </c>
      <c r="AJ9" s="66">
        <v>0.51031880863590495</v>
      </c>
      <c r="AK9" s="66">
        <v>0.46349277019790802</v>
      </c>
      <c r="AL9" s="66"/>
      <c r="AM9" s="66">
        <v>0.52232568654929201</v>
      </c>
      <c r="AN9" s="66">
        <v>0.38539387025558602</v>
      </c>
      <c r="AO9" s="66">
        <v>0.60201183903465705</v>
      </c>
      <c r="AP9" s="66"/>
      <c r="AQ9" s="66">
        <v>0.52279034062867202</v>
      </c>
      <c r="AR9" s="66">
        <v>0.51634641206196596</v>
      </c>
      <c r="AS9" s="66">
        <v>0.16134091870074099</v>
      </c>
    </row>
    <row r="10" spans="2:45" ht="45" x14ac:dyDescent="0.25">
      <c r="B10" s="16" t="s">
        <v>163</v>
      </c>
      <c r="C10" s="66">
        <v>0.636895871443655</v>
      </c>
      <c r="D10" s="66">
        <v>0.59789822795343595</v>
      </c>
      <c r="E10" s="66">
        <v>0.67691113344896903</v>
      </c>
      <c r="F10" s="66"/>
      <c r="G10" s="66">
        <v>0.48644272392593702</v>
      </c>
      <c r="H10" s="66">
        <v>0.40096546730849397</v>
      </c>
      <c r="I10" s="66">
        <v>0.51003988747381201</v>
      </c>
      <c r="J10" s="66">
        <v>0.77058491806784601</v>
      </c>
      <c r="K10" s="66">
        <v>0.70931301007610903</v>
      </c>
      <c r="L10" s="66">
        <v>0.69375637852046701</v>
      </c>
      <c r="M10" s="66"/>
      <c r="N10" s="66">
        <v>0.73028568484766099</v>
      </c>
      <c r="O10" s="66">
        <v>0.64738452814221004</v>
      </c>
      <c r="P10" s="66">
        <v>0.52599434178265703</v>
      </c>
      <c r="Q10" s="66">
        <v>0.60465436105991299</v>
      </c>
      <c r="R10" s="66"/>
      <c r="S10" s="66">
        <v>0.41664584857669001</v>
      </c>
      <c r="T10" s="66">
        <v>0.69287126006194699</v>
      </c>
      <c r="U10" s="66">
        <v>0.58358779116280202</v>
      </c>
      <c r="V10" s="66">
        <v>0.58558685720805403</v>
      </c>
      <c r="W10" s="66">
        <v>0.70044838668166998</v>
      </c>
      <c r="X10" s="66">
        <v>0.67541759650014499</v>
      </c>
      <c r="Y10" s="66">
        <v>0.61427287482111703</v>
      </c>
      <c r="Z10" s="66">
        <v>0.74366748572274399</v>
      </c>
      <c r="AA10" s="66">
        <v>0.61879848377551805</v>
      </c>
      <c r="AB10" s="66">
        <v>0.663336502714864</v>
      </c>
      <c r="AC10" s="66">
        <v>0.74676787106143505</v>
      </c>
      <c r="AD10" s="66">
        <v>0.86597400401140601</v>
      </c>
      <c r="AE10" s="66"/>
      <c r="AF10" s="66">
        <v>0.43820819561112101</v>
      </c>
      <c r="AG10" s="66">
        <v>0.59696330725687397</v>
      </c>
      <c r="AH10" s="66">
        <v>0.58379236890719</v>
      </c>
      <c r="AI10" s="66">
        <v>0.72363045368974399</v>
      </c>
      <c r="AJ10" s="66">
        <v>0.80489047082895504</v>
      </c>
      <c r="AK10" s="66">
        <v>0.77126855833663899</v>
      </c>
      <c r="AL10" s="66"/>
      <c r="AM10" s="66">
        <v>0.59735925692270897</v>
      </c>
      <c r="AN10" s="66">
        <v>0.73601869940819598</v>
      </c>
      <c r="AO10" s="66">
        <v>0.57294049541463599</v>
      </c>
      <c r="AP10" s="66"/>
      <c r="AQ10" s="66">
        <v>0.62727177422825797</v>
      </c>
      <c r="AR10" s="66">
        <v>0.70500212224874803</v>
      </c>
      <c r="AS10" s="66">
        <v>0.67001225537917097</v>
      </c>
    </row>
    <row r="11" spans="2:45" ht="30" x14ac:dyDescent="0.25">
      <c r="B11" s="16" t="s">
        <v>152</v>
      </c>
      <c r="C11" s="66">
        <v>0.127259629509857</v>
      </c>
      <c r="D11" s="66">
        <v>0.14145477166397699</v>
      </c>
      <c r="E11" s="66">
        <v>0.11269407421823401</v>
      </c>
      <c r="F11" s="66"/>
      <c r="G11" s="66">
        <v>7.3028275123688105E-2</v>
      </c>
      <c r="H11" s="66">
        <v>0.148399001409701</v>
      </c>
      <c r="I11" s="66">
        <v>0.28563657203626303</v>
      </c>
      <c r="J11" s="66">
        <v>6.1954335975796901E-2</v>
      </c>
      <c r="K11" s="66">
        <v>4.80816801745984E-2</v>
      </c>
      <c r="L11" s="66">
        <v>0.15578867704544</v>
      </c>
      <c r="M11" s="66"/>
      <c r="N11" s="66">
        <v>0.10634436758445701</v>
      </c>
      <c r="O11" s="66">
        <v>0.15061786484543299</v>
      </c>
      <c r="P11" s="66">
        <v>0.18361518006090399</v>
      </c>
      <c r="Q11" s="66">
        <v>8.3351387929568505E-2</v>
      </c>
      <c r="R11" s="66"/>
      <c r="S11" s="66">
        <v>7.6396418483366604E-2</v>
      </c>
      <c r="T11" s="66">
        <v>0.105376410052981</v>
      </c>
      <c r="U11" s="66">
        <v>3.48714033231496E-2</v>
      </c>
      <c r="V11" s="66">
        <v>0.17110805943030999</v>
      </c>
      <c r="W11" s="66">
        <v>9.5557154146158105E-2</v>
      </c>
      <c r="X11" s="66">
        <v>0.17989827154677801</v>
      </c>
      <c r="Y11" s="66">
        <v>0.16612857979788301</v>
      </c>
      <c r="Z11" s="66">
        <v>0</v>
      </c>
      <c r="AA11" s="66">
        <v>0.15860895285204701</v>
      </c>
      <c r="AB11" s="66">
        <v>0.15589185341621301</v>
      </c>
      <c r="AC11" s="66">
        <v>0.25458021172314899</v>
      </c>
      <c r="AD11" s="66">
        <v>0</v>
      </c>
      <c r="AE11" s="66"/>
      <c r="AF11" s="66">
        <v>0.14079652094137499</v>
      </c>
      <c r="AG11" s="66">
        <v>9.7432077610226098E-2</v>
      </c>
      <c r="AH11" s="66">
        <v>0.15709116612652399</v>
      </c>
      <c r="AI11" s="66">
        <v>0.12781734313235299</v>
      </c>
      <c r="AJ11" s="66">
        <v>0.148200710988452</v>
      </c>
      <c r="AK11" s="66">
        <v>0.10784038653516401</v>
      </c>
      <c r="AL11" s="66"/>
      <c r="AM11" s="66">
        <v>0.13971806126967701</v>
      </c>
      <c r="AN11" s="66">
        <v>0.14284261642916299</v>
      </c>
      <c r="AO11" s="66">
        <v>3.1805035504369403E-2</v>
      </c>
      <c r="AP11" s="66"/>
      <c r="AQ11" s="66">
        <v>0.16178918138475001</v>
      </c>
      <c r="AR11" s="66">
        <v>9.6048316121508701E-2</v>
      </c>
      <c r="AS11" s="66">
        <v>0</v>
      </c>
    </row>
    <row r="12" spans="2:45" ht="30" x14ac:dyDescent="0.25">
      <c r="B12" s="16" t="s">
        <v>153</v>
      </c>
      <c r="C12" s="66">
        <v>0.25891978308240798</v>
      </c>
      <c r="D12" s="66">
        <v>0.29907011029590902</v>
      </c>
      <c r="E12" s="66">
        <v>0.21772175881075501</v>
      </c>
      <c r="F12" s="66"/>
      <c r="G12" s="66">
        <v>0.299260792115912</v>
      </c>
      <c r="H12" s="66">
        <v>0.27601050590121801</v>
      </c>
      <c r="I12" s="66">
        <v>0.19686188416459699</v>
      </c>
      <c r="J12" s="66">
        <v>0.16462056634171299</v>
      </c>
      <c r="K12" s="66">
        <v>0.34682653652200102</v>
      </c>
      <c r="L12" s="66">
        <v>0.27778656021082299</v>
      </c>
      <c r="M12" s="66"/>
      <c r="N12" s="66">
        <v>0.26256990098624799</v>
      </c>
      <c r="O12" s="66">
        <v>0.23438286762378499</v>
      </c>
      <c r="P12" s="66">
        <v>0.24764413482093001</v>
      </c>
      <c r="Q12" s="66">
        <v>0.27543204734411603</v>
      </c>
      <c r="R12" s="66"/>
      <c r="S12" s="66">
        <v>0.181588116346627</v>
      </c>
      <c r="T12" s="66">
        <v>0.35496116716496801</v>
      </c>
      <c r="U12" s="66">
        <v>0.26612740163034398</v>
      </c>
      <c r="V12" s="66">
        <v>0.16055877475466299</v>
      </c>
      <c r="W12" s="66">
        <v>0.30297989933609099</v>
      </c>
      <c r="X12" s="66">
        <v>0.42634507636083602</v>
      </c>
      <c r="Y12" s="66">
        <v>0.14575799414372601</v>
      </c>
      <c r="Z12" s="66">
        <v>0.132126957748739</v>
      </c>
      <c r="AA12" s="66">
        <v>0.15485424562875</v>
      </c>
      <c r="AB12" s="66">
        <v>0.34498043937790601</v>
      </c>
      <c r="AC12" s="66">
        <v>0.410627155186918</v>
      </c>
      <c r="AD12" s="66">
        <v>0</v>
      </c>
      <c r="AE12" s="66"/>
      <c r="AF12" s="66">
        <v>0.19349697042018599</v>
      </c>
      <c r="AG12" s="66">
        <v>0.32707992180078299</v>
      </c>
      <c r="AH12" s="66">
        <v>0.28819839894982502</v>
      </c>
      <c r="AI12" s="66">
        <v>0.18162048971476499</v>
      </c>
      <c r="AJ12" s="66">
        <v>0.26802904556732898</v>
      </c>
      <c r="AK12" s="66">
        <v>0.31821831300870201</v>
      </c>
      <c r="AL12" s="66"/>
      <c r="AM12" s="66">
        <v>0.26653537558245999</v>
      </c>
      <c r="AN12" s="66">
        <v>0.27441290505096</v>
      </c>
      <c r="AO12" s="66">
        <v>0.13374744560277901</v>
      </c>
      <c r="AP12" s="66"/>
      <c r="AQ12" s="66">
        <v>0.19695056125690899</v>
      </c>
      <c r="AR12" s="66">
        <v>0.29747625764097202</v>
      </c>
      <c r="AS12" s="66">
        <v>0.167043816334557</v>
      </c>
    </row>
    <row r="13" spans="2:45" ht="45" x14ac:dyDescent="0.25">
      <c r="B13" s="16" t="s">
        <v>154</v>
      </c>
      <c r="C13" s="66">
        <v>7.9466004149598896E-2</v>
      </c>
      <c r="D13" s="66">
        <v>6.6258327169123901E-2</v>
      </c>
      <c r="E13" s="66">
        <v>9.3018326996691394E-2</v>
      </c>
      <c r="F13" s="66"/>
      <c r="G13" s="66">
        <v>0.142245846237811</v>
      </c>
      <c r="H13" s="66">
        <v>0.15002124416872101</v>
      </c>
      <c r="I13" s="66">
        <v>1.9865706014636501E-2</v>
      </c>
      <c r="J13" s="66">
        <v>7.5152560063004706E-2</v>
      </c>
      <c r="K13" s="66">
        <v>7.5853757070688102E-2</v>
      </c>
      <c r="L13" s="66">
        <v>7.1840151603378394E-2</v>
      </c>
      <c r="M13" s="66"/>
      <c r="N13" s="66">
        <v>7.1306279210519602E-2</v>
      </c>
      <c r="O13" s="66">
        <v>0.105893260716445</v>
      </c>
      <c r="P13" s="66">
        <v>8.2137821051627799E-2</v>
      </c>
      <c r="Q13" s="66">
        <v>5.9326909578389299E-2</v>
      </c>
      <c r="R13" s="66"/>
      <c r="S13" s="66">
        <v>0.131928783928244</v>
      </c>
      <c r="T13" s="66">
        <v>8.7233592428018397E-2</v>
      </c>
      <c r="U13" s="66">
        <v>0.18393171444867201</v>
      </c>
      <c r="V13" s="66">
        <v>0.113780414849394</v>
      </c>
      <c r="W13" s="66">
        <v>3.2157488171790802E-2</v>
      </c>
      <c r="X13" s="66">
        <v>4.69661974578722E-2</v>
      </c>
      <c r="Y13" s="66">
        <v>0.106295318708062</v>
      </c>
      <c r="Z13" s="66">
        <v>0</v>
      </c>
      <c r="AA13" s="66">
        <v>6.3314937377208697E-2</v>
      </c>
      <c r="AB13" s="66">
        <v>4.6863544676685298E-2</v>
      </c>
      <c r="AC13" s="66">
        <v>0</v>
      </c>
      <c r="AD13" s="66">
        <v>0</v>
      </c>
      <c r="AE13" s="66"/>
      <c r="AF13" s="66">
        <v>5.4088515215871998E-2</v>
      </c>
      <c r="AG13" s="66">
        <v>9.9454489120062606E-2</v>
      </c>
      <c r="AH13" s="66">
        <v>0.111499130184079</v>
      </c>
      <c r="AI13" s="66">
        <v>5.7071528058330601E-2</v>
      </c>
      <c r="AJ13" s="66">
        <v>6.09166652013962E-2</v>
      </c>
      <c r="AK13" s="66">
        <v>0.11184158232628599</v>
      </c>
      <c r="AL13" s="66"/>
      <c r="AM13" s="66">
        <v>6.5998012424123106E-2</v>
      </c>
      <c r="AN13" s="66">
        <v>0.112720917357209</v>
      </c>
      <c r="AO13" s="66">
        <v>3.0954746398096498E-2</v>
      </c>
      <c r="AP13" s="66"/>
      <c r="AQ13" s="66">
        <v>5.5719240844793801E-2</v>
      </c>
      <c r="AR13" s="66">
        <v>9.0313453216266604E-2</v>
      </c>
      <c r="AS13" s="66">
        <v>0.49966011534980398</v>
      </c>
    </row>
    <row r="14" spans="2:45" ht="30" x14ac:dyDescent="0.25">
      <c r="B14" s="16" t="s">
        <v>155</v>
      </c>
      <c r="C14" s="66">
        <v>0.115612674290379</v>
      </c>
      <c r="D14" s="66">
        <v>0.134326096805885</v>
      </c>
      <c r="E14" s="66">
        <v>9.6410937006896194E-2</v>
      </c>
      <c r="F14" s="66"/>
      <c r="G14" s="66">
        <v>7.56225831748982E-2</v>
      </c>
      <c r="H14" s="66">
        <v>0.143952937745736</v>
      </c>
      <c r="I14" s="66">
        <v>0.13479644360736701</v>
      </c>
      <c r="J14" s="66">
        <v>0.18488652564862301</v>
      </c>
      <c r="K14" s="66">
        <v>7.4333537033845196E-2</v>
      </c>
      <c r="L14" s="66">
        <v>8.5130767325807294E-2</v>
      </c>
      <c r="M14" s="66"/>
      <c r="N14" s="66">
        <v>0.153556663395301</v>
      </c>
      <c r="O14" s="66">
        <v>7.8027680040765907E-2</v>
      </c>
      <c r="P14" s="66">
        <v>0.136918165026057</v>
      </c>
      <c r="Q14" s="66">
        <v>0.10753916942130699</v>
      </c>
      <c r="R14" s="66"/>
      <c r="S14" s="66">
        <v>0.25329231078239201</v>
      </c>
      <c r="T14" s="66">
        <v>0.110785021890935</v>
      </c>
      <c r="U14" s="66">
        <v>3.3439984598918698E-2</v>
      </c>
      <c r="V14" s="66">
        <v>0.224005623563792</v>
      </c>
      <c r="W14" s="66">
        <v>8.5009379782813796E-2</v>
      </c>
      <c r="X14" s="66">
        <v>8.4899432701693797E-2</v>
      </c>
      <c r="Y14" s="66">
        <v>0.151884235891039</v>
      </c>
      <c r="Z14" s="66">
        <v>0</v>
      </c>
      <c r="AA14" s="66">
        <v>0.10322744232452</v>
      </c>
      <c r="AB14" s="66">
        <v>9.7013847631331904E-2</v>
      </c>
      <c r="AC14" s="66">
        <v>0</v>
      </c>
      <c r="AD14" s="66">
        <v>0</v>
      </c>
      <c r="AE14" s="66"/>
      <c r="AF14" s="66">
        <v>0.17322917170969501</v>
      </c>
      <c r="AG14" s="66">
        <v>0.165819293223992</v>
      </c>
      <c r="AH14" s="66">
        <v>0.155341939355156</v>
      </c>
      <c r="AI14" s="66">
        <v>3.4993967263294602E-2</v>
      </c>
      <c r="AJ14" s="66">
        <v>6.23328265894963E-2</v>
      </c>
      <c r="AK14" s="66">
        <v>5.4247783236597701E-2</v>
      </c>
      <c r="AL14" s="66"/>
      <c r="AM14" s="66">
        <v>0.10364006763116899</v>
      </c>
      <c r="AN14" s="66">
        <v>0.122289011233184</v>
      </c>
      <c r="AO14" s="66">
        <v>0.156890218947004</v>
      </c>
      <c r="AP14" s="66"/>
      <c r="AQ14" s="66">
        <v>0.10180862892939201</v>
      </c>
      <c r="AR14" s="66">
        <v>0.154513924212933</v>
      </c>
      <c r="AS14" s="66">
        <v>0.15842370953898099</v>
      </c>
    </row>
    <row r="15" spans="2:45" ht="30" x14ac:dyDescent="0.25">
      <c r="B15" s="16" t="s">
        <v>156</v>
      </c>
      <c r="C15" s="66">
        <v>7.9586753704529903E-2</v>
      </c>
      <c r="D15" s="66">
        <v>6.0413583470734798E-2</v>
      </c>
      <c r="E15" s="66">
        <v>9.9260235528379703E-2</v>
      </c>
      <c r="F15" s="66"/>
      <c r="G15" s="66">
        <v>3.9119543320093701E-2</v>
      </c>
      <c r="H15" s="66">
        <v>0.135528789564129</v>
      </c>
      <c r="I15" s="66">
        <v>4.9103785392608401E-2</v>
      </c>
      <c r="J15" s="66">
        <v>0.16501619758053299</v>
      </c>
      <c r="K15" s="66">
        <v>4.4774099400383502E-2</v>
      </c>
      <c r="L15" s="66">
        <v>4.9182107397918902E-2</v>
      </c>
      <c r="M15" s="66"/>
      <c r="N15" s="66">
        <v>0.116871174797605</v>
      </c>
      <c r="O15" s="66">
        <v>8.5384512946667906E-2</v>
      </c>
      <c r="P15" s="66">
        <v>4.7396174106897997E-2</v>
      </c>
      <c r="Q15" s="66">
        <v>6.4282843454288599E-2</v>
      </c>
      <c r="R15" s="66"/>
      <c r="S15" s="66">
        <v>0.112661322051665</v>
      </c>
      <c r="T15" s="66">
        <v>0.112145999547309</v>
      </c>
      <c r="U15" s="66">
        <v>7.4363553046633196E-2</v>
      </c>
      <c r="V15" s="66">
        <v>0.140367571179697</v>
      </c>
      <c r="W15" s="66">
        <v>3.6065318141520503E-2</v>
      </c>
      <c r="X15" s="66">
        <v>4.5190048865376899E-2</v>
      </c>
      <c r="Y15" s="66">
        <v>0</v>
      </c>
      <c r="Z15" s="66">
        <v>0</v>
      </c>
      <c r="AA15" s="66">
        <v>8.7453613431746E-2</v>
      </c>
      <c r="AB15" s="66">
        <v>0.112707138741758</v>
      </c>
      <c r="AC15" s="66">
        <v>0</v>
      </c>
      <c r="AD15" s="66">
        <v>0.13402599598859399</v>
      </c>
      <c r="AE15" s="66"/>
      <c r="AF15" s="66">
        <v>8.8423685632312704E-2</v>
      </c>
      <c r="AG15" s="66">
        <v>9.03538603409417E-2</v>
      </c>
      <c r="AH15" s="66">
        <v>2.3514793470060299E-2</v>
      </c>
      <c r="AI15" s="66">
        <v>8.5069499899557505E-2</v>
      </c>
      <c r="AJ15" s="66">
        <v>0.10282210591299901</v>
      </c>
      <c r="AK15" s="66">
        <v>5.4598821743968698E-2</v>
      </c>
      <c r="AL15" s="66"/>
      <c r="AM15" s="66">
        <v>6.3206863307868399E-2</v>
      </c>
      <c r="AN15" s="66">
        <v>0.117054646858322</v>
      </c>
      <c r="AO15" s="66">
        <v>9.4686260745370995E-2</v>
      </c>
      <c r="AP15" s="66"/>
      <c r="AQ15" s="66">
        <v>5.8257348233711398E-2</v>
      </c>
      <c r="AR15" s="66">
        <v>6.22606938673987E-2</v>
      </c>
      <c r="AS15" s="66">
        <v>0.16134091870074099</v>
      </c>
    </row>
    <row r="16" spans="2:45" ht="30" x14ac:dyDescent="0.25">
      <c r="B16" s="16" t="s">
        <v>157</v>
      </c>
      <c r="C16" s="66">
        <v>5.27815695100841E-2</v>
      </c>
      <c r="D16" s="66">
        <v>5.9402543014888599E-2</v>
      </c>
      <c r="E16" s="66">
        <v>4.5987825944746798E-2</v>
      </c>
      <c r="F16" s="66"/>
      <c r="G16" s="66">
        <v>7.2418547482474796E-2</v>
      </c>
      <c r="H16" s="66">
        <v>6.0207256575255698E-2</v>
      </c>
      <c r="I16" s="66">
        <v>7.6588266421117199E-2</v>
      </c>
      <c r="J16" s="66">
        <v>1.70189590568482E-2</v>
      </c>
      <c r="K16" s="66">
        <v>1.45584784812204E-2</v>
      </c>
      <c r="L16" s="66">
        <v>8.7122015436718395E-2</v>
      </c>
      <c r="M16" s="66"/>
      <c r="N16" s="66">
        <v>3.5105185184835401E-2</v>
      </c>
      <c r="O16" s="66">
        <v>5.7353228693014499E-2</v>
      </c>
      <c r="P16" s="66">
        <v>7.1420189374416396E-2</v>
      </c>
      <c r="Q16" s="66">
        <v>5.2833825883729597E-2</v>
      </c>
      <c r="R16" s="66"/>
      <c r="S16" s="66">
        <v>6.1819755229223998E-2</v>
      </c>
      <c r="T16" s="66">
        <v>0</v>
      </c>
      <c r="U16" s="66">
        <v>3.48714033231496E-2</v>
      </c>
      <c r="V16" s="66">
        <v>0</v>
      </c>
      <c r="W16" s="66">
        <v>0.185096306598413</v>
      </c>
      <c r="X16" s="66">
        <v>4.3891291570120401E-2</v>
      </c>
      <c r="Y16" s="66">
        <v>3.87361888139236E-2</v>
      </c>
      <c r="Z16" s="66">
        <v>0.12622432431715899</v>
      </c>
      <c r="AA16" s="66">
        <v>5.9557667569775298E-2</v>
      </c>
      <c r="AB16" s="66">
        <v>5.6470010144581299E-2</v>
      </c>
      <c r="AC16" s="66">
        <v>0</v>
      </c>
      <c r="AD16" s="66">
        <v>0.13245408835932601</v>
      </c>
      <c r="AE16" s="66"/>
      <c r="AF16" s="66">
        <v>9.0070786025089902E-2</v>
      </c>
      <c r="AG16" s="66">
        <v>8.8549277970594698E-2</v>
      </c>
      <c r="AH16" s="66">
        <v>2.6364348474377901E-2</v>
      </c>
      <c r="AI16" s="66">
        <v>3.1260569293310198E-2</v>
      </c>
      <c r="AJ16" s="66">
        <v>1.9545087178336199E-2</v>
      </c>
      <c r="AK16" s="66">
        <v>0</v>
      </c>
      <c r="AL16" s="66"/>
      <c r="AM16" s="66">
        <v>5.9526625517389999E-2</v>
      </c>
      <c r="AN16" s="66">
        <v>3.4879780000794197E-2</v>
      </c>
      <c r="AO16" s="66">
        <v>2.863983300007E-2</v>
      </c>
      <c r="AP16" s="66"/>
      <c r="AQ16" s="66">
        <v>6.6394641670610793E-2</v>
      </c>
      <c r="AR16" s="66">
        <v>3.68952009306674E-2</v>
      </c>
      <c r="AS16" s="66">
        <v>0</v>
      </c>
    </row>
    <row r="17" spans="2:45" ht="30" x14ac:dyDescent="0.25">
      <c r="B17" s="16" t="s">
        <v>158</v>
      </c>
      <c r="C17" s="66">
        <v>0.15201432235624099</v>
      </c>
      <c r="D17" s="66">
        <v>0.15084429295628601</v>
      </c>
      <c r="E17" s="66">
        <v>0.15321488292356999</v>
      </c>
      <c r="F17" s="66"/>
      <c r="G17" s="66">
        <v>3.6692527185373303E-2</v>
      </c>
      <c r="H17" s="66">
        <v>0.14691806829679299</v>
      </c>
      <c r="I17" s="66">
        <v>9.9143075345107898E-2</v>
      </c>
      <c r="J17" s="66">
        <v>0.12377321369293499</v>
      </c>
      <c r="K17" s="66">
        <v>0.166685990894549</v>
      </c>
      <c r="L17" s="66">
        <v>0.22943075084765999</v>
      </c>
      <c r="M17" s="66"/>
      <c r="N17" s="66">
        <v>0.15466509838205</v>
      </c>
      <c r="O17" s="66">
        <v>0.181829158868274</v>
      </c>
      <c r="P17" s="66">
        <v>0.16261800176360799</v>
      </c>
      <c r="Q17" s="66">
        <v>0.11407073050619999</v>
      </c>
      <c r="R17" s="66"/>
      <c r="S17" s="66">
        <v>0.23535406599835701</v>
      </c>
      <c r="T17" s="66">
        <v>0.24851865219613301</v>
      </c>
      <c r="U17" s="66">
        <v>0.14584757941688201</v>
      </c>
      <c r="V17" s="66">
        <v>0.198791505680288</v>
      </c>
      <c r="W17" s="66">
        <v>0.142570266322572</v>
      </c>
      <c r="X17" s="66">
        <v>4.5190048865376899E-2</v>
      </c>
      <c r="Y17" s="66">
        <v>0.14757197161062199</v>
      </c>
      <c r="Z17" s="66">
        <v>0</v>
      </c>
      <c r="AA17" s="66">
        <v>0.150538678888088</v>
      </c>
      <c r="AB17" s="66">
        <v>0.12090282486182501</v>
      </c>
      <c r="AC17" s="66">
        <v>0</v>
      </c>
      <c r="AD17" s="66">
        <v>0.13402599598859399</v>
      </c>
      <c r="AE17" s="66"/>
      <c r="AF17" s="66">
        <v>0.185637919544824</v>
      </c>
      <c r="AG17" s="66">
        <v>0.164953294232457</v>
      </c>
      <c r="AH17" s="66">
        <v>9.2214188587475293E-2</v>
      </c>
      <c r="AI17" s="66">
        <v>0.17156211443330899</v>
      </c>
      <c r="AJ17" s="66">
        <v>0.132586663743682</v>
      </c>
      <c r="AK17" s="66">
        <v>0.108125176407298</v>
      </c>
      <c r="AL17" s="66"/>
      <c r="AM17" s="66">
        <v>0.18398674780271801</v>
      </c>
      <c r="AN17" s="66">
        <v>0.132267127391553</v>
      </c>
      <c r="AO17" s="66">
        <v>9.8159155789959304E-2</v>
      </c>
      <c r="AP17" s="66"/>
      <c r="AQ17" s="66">
        <v>0.17352912497806899</v>
      </c>
      <c r="AR17" s="66">
        <v>0.13234940156070499</v>
      </c>
      <c r="AS17" s="66">
        <v>0.17035214002936699</v>
      </c>
    </row>
    <row r="18" spans="2:45" ht="30" x14ac:dyDescent="0.25">
      <c r="B18" s="16" t="s">
        <v>159</v>
      </c>
      <c r="C18" s="66">
        <v>0.22324970766039201</v>
      </c>
      <c r="D18" s="66">
        <v>0.268742829770106</v>
      </c>
      <c r="E18" s="66">
        <v>0.17656947168366</v>
      </c>
      <c r="F18" s="66"/>
      <c r="G18" s="66">
        <v>0.52322308163408304</v>
      </c>
      <c r="H18" s="66">
        <v>0.16757921497708</v>
      </c>
      <c r="I18" s="66">
        <v>0.132249529101338</v>
      </c>
      <c r="J18" s="66">
        <v>0.26951097450915801</v>
      </c>
      <c r="K18" s="66">
        <v>0.15516685295385699</v>
      </c>
      <c r="L18" s="66">
        <v>0.225022847402369</v>
      </c>
      <c r="M18" s="66"/>
      <c r="N18" s="66">
        <v>0.229615217319495</v>
      </c>
      <c r="O18" s="66">
        <v>0.21012034399121299</v>
      </c>
      <c r="P18" s="66">
        <v>0.25425652308615798</v>
      </c>
      <c r="Q18" s="66">
        <v>0.216079138132835</v>
      </c>
      <c r="R18" s="66"/>
      <c r="S18" s="66">
        <v>0.33920142913032197</v>
      </c>
      <c r="T18" s="66">
        <v>0.225131638280364</v>
      </c>
      <c r="U18" s="66">
        <v>0.213339235773536</v>
      </c>
      <c r="V18" s="66">
        <v>0.24504377362013599</v>
      </c>
      <c r="W18" s="66">
        <v>0.16900464728133599</v>
      </c>
      <c r="X18" s="66">
        <v>0.273373223651595</v>
      </c>
      <c r="Y18" s="66">
        <v>0.34884382147828302</v>
      </c>
      <c r="Z18" s="66">
        <v>0.38925771490164601</v>
      </c>
      <c r="AA18" s="66">
        <v>0.22512247667360599</v>
      </c>
      <c r="AB18" s="66">
        <v>9.5026233371276497E-2</v>
      </c>
      <c r="AC18" s="66">
        <v>0</v>
      </c>
      <c r="AD18" s="66">
        <v>0.147683977308329</v>
      </c>
      <c r="AE18" s="66"/>
      <c r="AF18" s="66">
        <v>0.28834702982295501</v>
      </c>
      <c r="AG18" s="66">
        <v>0.21747213516543601</v>
      </c>
      <c r="AH18" s="66">
        <v>0.31883630024100901</v>
      </c>
      <c r="AI18" s="66">
        <v>0.15574690226826701</v>
      </c>
      <c r="AJ18" s="66">
        <v>0.151271783348042</v>
      </c>
      <c r="AK18" s="66">
        <v>0.27958034841100199</v>
      </c>
      <c r="AL18" s="66"/>
      <c r="AM18" s="66">
        <v>0.24703164194271299</v>
      </c>
      <c r="AN18" s="66">
        <v>0.184383663281459</v>
      </c>
      <c r="AO18" s="66">
        <v>0.158355932371891</v>
      </c>
      <c r="AP18" s="66"/>
      <c r="AQ18" s="66">
        <v>0.25152373319067001</v>
      </c>
      <c r="AR18" s="66">
        <v>0.24307626384141401</v>
      </c>
      <c r="AS18" s="66">
        <v>0.32998774462082903</v>
      </c>
    </row>
    <row r="19" spans="2:45" ht="30" x14ac:dyDescent="0.25">
      <c r="B19" s="16" t="s">
        <v>160</v>
      </c>
      <c r="C19" s="66">
        <v>0.220157556467689</v>
      </c>
      <c r="D19" s="66">
        <v>0.181143564919619</v>
      </c>
      <c r="E19" s="66">
        <v>0.26018959312294598</v>
      </c>
      <c r="F19" s="66"/>
      <c r="G19" s="66">
        <v>0.29582694134756099</v>
      </c>
      <c r="H19" s="66">
        <v>0.19910202900648499</v>
      </c>
      <c r="I19" s="66">
        <v>0.32203527845759999</v>
      </c>
      <c r="J19" s="66">
        <v>0.25284602550589602</v>
      </c>
      <c r="K19" s="66">
        <v>0.237826484084568</v>
      </c>
      <c r="L19" s="66">
        <v>0.108694753651214</v>
      </c>
      <c r="M19" s="66"/>
      <c r="N19" s="66">
        <v>0.20761859587443299</v>
      </c>
      <c r="O19" s="66">
        <v>0.15801156097701999</v>
      </c>
      <c r="P19" s="66">
        <v>0.22568032097489699</v>
      </c>
      <c r="Q19" s="66">
        <v>0.29259825662440198</v>
      </c>
      <c r="R19" s="66"/>
      <c r="S19" s="66">
        <v>0.20345954932326299</v>
      </c>
      <c r="T19" s="66">
        <v>0.164875195462825</v>
      </c>
      <c r="U19" s="66">
        <v>0.10984201237296499</v>
      </c>
      <c r="V19" s="66">
        <v>0.24957251433237901</v>
      </c>
      <c r="W19" s="66">
        <v>9.9089405377805098E-2</v>
      </c>
      <c r="X19" s="66">
        <v>9.5219274448688301E-2</v>
      </c>
      <c r="Y19" s="66">
        <v>0.33303081304578802</v>
      </c>
      <c r="Z19" s="66">
        <v>0.49396363486915901</v>
      </c>
      <c r="AA19" s="66">
        <v>0.218478203626228</v>
      </c>
      <c r="AB19" s="66">
        <v>0.299493183838965</v>
      </c>
      <c r="AC19" s="66">
        <v>0.250102964010332</v>
      </c>
      <c r="AD19" s="66">
        <v>0.54243951634725196</v>
      </c>
      <c r="AE19" s="66"/>
      <c r="AF19" s="66">
        <v>0.26803156272686501</v>
      </c>
      <c r="AG19" s="66">
        <v>0.19493899090874101</v>
      </c>
      <c r="AH19" s="66">
        <v>0.18357314828562399</v>
      </c>
      <c r="AI19" s="66">
        <v>0.235225844401204</v>
      </c>
      <c r="AJ19" s="66">
        <v>0.18947266307503099</v>
      </c>
      <c r="AK19" s="66">
        <v>0.31380719056420903</v>
      </c>
      <c r="AL19" s="66"/>
      <c r="AM19" s="66">
        <v>0.18457968103636499</v>
      </c>
      <c r="AN19" s="66">
        <v>0.202614164021857</v>
      </c>
      <c r="AO19" s="66">
        <v>0.49375878467801598</v>
      </c>
      <c r="AP19" s="66"/>
      <c r="AQ19" s="66">
        <v>0.169331387401158</v>
      </c>
      <c r="AR19" s="66">
        <v>0.22747315155009801</v>
      </c>
      <c r="AS19" s="66">
        <v>0</v>
      </c>
    </row>
    <row r="20" spans="2:45" x14ac:dyDescent="0.25">
      <c r="B20" s="16" t="s">
        <v>99</v>
      </c>
      <c r="C20" s="66">
        <v>7.2137584894627002E-2</v>
      </c>
      <c r="D20" s="66">
        <v>7.8673413367547407E-2</v>
      </c>
      <c r="E20" s="66">
        <v>6.5431208166215296E-2</v>
      </c>
      <c r="F20" s="66"/>
      <c r="G20" s="66">
        <v>3.5046873885819403E-2</v>
      </c>
      <c r="H20" s="66">
        <v>0</v>
      </c>
      <c r="I20" s="66">
        <v>0.10001844717178</v>
      </c>
      <c r="J20" s="66">
        <v>7.6288796086691604E-2</v>
      </c>
      <c r="K20" s="66">
        <v>8.0222668625139396E-2</v>
      </c>
      <c r="L20" s="66">
        <v>8.7388891949768996E-2</v>
      </c>
      <c r="M20" s="66"/>
      <c r="N20" s="66">
        <v>6.3000473372065602E-2</v>
      </c>
      <c r="O20" s="66">
        <v>0.112243453647615</v>
      </c>
      <c r="P20" s="66">
        <v>4.0718653131844897E-2</v>
      </c>
      <c r="Q20" s="66">
        <v>5.1506053618609098E-2</v>
      </c>
      <c r="R20" s="66"/>
      <c r="S20" s="66">
        <v>3.2680656822054802E-2</v>
      </c>
      <c r="T20" s="66">
        <v>6.7793530832836305E-2</v>
      </c>
      <c r="U20" s="66">
        <v>0.10795615271088101</v>
      </c>
      <c r="V20" s="66">
        <v>0</v>
      </c>
      <c r="W20" s="66">
        <v>0.147212007977367</v>
      </c>
      <c r="X20" s="66">
        <v>0.133824076948484</v>
      </c>
      <c r="Y20" s="66">
        <v>7.1037798665711693E-2</v>
      </c>
      <c r="Z20" s="66">
        <v>0</v>
      </c>
      <c r="AA20" s="66">
        <v>0.12629676070280599</v>
      </c>
      <c r="AB20" s="66">
        <v>3.0397387044433299E-2</v>
      </c>
      <c r="AC20" s="66">
        <v>7.7956545702092303E-2</v>
      </c>
      <c r="AD20" s="66">
        <v>0</v>
      </c>
      <c r="AE20" s="66"/>
      <c r="AF20" s="66">
        <v>7.9419887335429595E-2</v>
      </c>
      <c r="AG20" s="66">
        <v>7.55235236669142E-2</v>
      </c>
      <c r="AH20" s="66">
        <v>6.9382051674097903E-2</v>
      </c>
      <c r="AI20" s="66">
        <v>4.2615854668318798E-2</v>
      </c>
      <c r="AJ20" s="66">
        <v>6.5778294459558698E-2</v>
      </c>
      <c r="AK20" s="66">
        <v>0.17164533641735399</v>
      </c>
      <c r="AL20" s="66"/>
      <c r="AM20" s="66">
        <v>7.7120592117149098E-2</v>
      </c>
      <c r="AN20" s="66">
        <v>6.5771447411067205E-2</v>
      </c>
      <c r="AO20" s="66">
        <v>6.7891643863238496E-2</v>
      </c>
      <c r="AP20" s="66"/>
      <c r="AQ20" s="66">
        <v>7.0294628400354303E-2</v>
      </c>
      <c r="AR20" s="66">
        <v>5.32927671566817E-2</v>
      </c>
      <c r="AS20" s="66">
        <v>0.16864682592008801</v>
      </c>
    </row>
    <row r="21" spans="2:45" x14ac:dyDescent="0.25">
      <c r="B21" s="16" t="s">
        <v>65</v>
      </c>
      <c r="C21" s="66">
        <v>1.2883367058174699E-2</v>
      </c>
      <c r="D21" s="66">
        <v>1.4157939228195599E-2</v>
      </c>
      <c r="E21" s="66">
        <v>1.15755357441913E-2</v>
      </c>
      <c r="F21" s="66"/>
      <c r="G21" s="66">
        <v>0</v>
      </c>
      <c r="H21" s="66">
        <v>0</v>
      </c>
      <c r="I21" s="66">
        <v>4.4088439608762402E-2</v>
      </c>
      <c r="J21" s="66">
        <v>0</v>
      </c>
      <c r="K21" s="66">
        <v>0</v>
      </c>
      <c r="L21" s="66">
        <v>2.4009354908551401E-2</v>
      </c>
      <c r="M21" s="66"/>
      <c r="N21" s="66">
        <v>1.4889699184700801E-2</v>
      </c>
      <c r="O21" s="66">
        <v>1.01785805477359E-2</v>
      </c>
      <c r="P21" s="66">
        <v>1.7127427695209401E-2</v>
      </c>
      <c r="Q21" s="66">
        <v>1.10937129179832E-2</v>
      </c>
      <c r="R21" s="66"/>
      <c r="S21" s="66">
        <v>0</v>
      </c>
      <c r="T21" s="66">
        <v>0</v>
      </c>
      <c r="U21" s="66">
        <v>4.64438716642099E-2</v>
      </c>
      <c r="V21" s="66">
        <v>2.64855925923701E-2</v>
      </c>
      <c r="W21" s="66">
        <v>0</v>
      </c>
      <c r="X21" s="66">
        <v>0</v>
      </c>
      <c r="Y21" s="66">
        <v>0</v>
      </c>
      <c r="Z21" s="66">
        <v>0</v>
      </c>
      <c r="AA21" s="66">
        <v>3.3355395437616599E-2</v>
      </c>
      <c r="AB21" s="66">
        <v>2.34494776999064E-2</v>
      </c>
      <c r="AC21" s="66">
        <v>0</v>
      </c>
      <c r="AD21" s="66">
        <v>0</v>
      </c>
      <c r="AE21" s="66"/>
      <c r="AF21" s="66">
        <v>2.2989848969802398E-2</v>
      </c>
      <c r="AG21" s="66">
        <v>2.2469127819667801E-2</v>
      </c>
      <c r="AH21" s="66">
        <v>0</v>
      </c>
      <c r="AI21" s="66">
        <v>0</v>
      </c>
      <c r="AJ21" s="66">
        <v>1.95597454361667E-2</v>
      </c>
      <c r="AK21" s="66">
        <v>0</v>
      </c>
      <c r="AL21" s="66"/>
      <c r="AM21" s="66">
        <v>1.69730497884308E-2</v>
      </c>
      <c r="AN21" s="66">
        <v>1.12345845287278E-2</v>
      </c>
      <c r="AO21" s="66">
        <v>0</v>
      </c>
      <c r="AP21" s="66"/>
      <c r="AQ21" s="66">
        <v>1.6416505099131801E-2</v>
      </c>
      <c r="AR21" s="66">
        <v>0</v>
      </c>
      <c r="AS21" s="66">
        <v>0</v>
      </c>
    </row>
    <row r="22" spans="2:45" x14ac:dyDescent="0.25">
      <c r="B22" s="16" t="s">
        <v>78</v>
      </c>
      <c r="C22" s="67">
        <v>6.0380081060205804E-3</v>
      </c>
      <c r="D22" s="67">
        <v>5.7514028863637004E-3</v>
      </c>
      <c r="E22" s="67">
        <v>6.3320921052123997E-3</v>
      </c>
      <c r="F22" s="67"/>
      <c r="G22" s="67">
        <v>0</v>
      </c>
      <c r="H22" s="67">
        <v>0</v>
      </c>
      <c r="I22" s="67">
        <v>2.0852994248196199E-2</v>
      </c>
      <c r="J22" s="67">
        <v>0</v>
      </c>
      <c r="K22" s="67">
        <v>1.4230685640301E-2</v>
      </c>
      <c r="L22" s="67">
        <v>0</v>
      </c>
      <c r="M22" s="67"/>
      <c r="N22" s="67">
        <v>0</v>
      </c>
      <c r="O22" s="67">
        <v>1.0300020822364E-2</v>
      </c>
      <c r="P22" s="67">
        <v>0</v>
      </c>
      <c r="Q22" s="67">
        <v>1.22303080728179E-2</v>
      </c>
      <c r="R22" s="67"/>
      <c r="S22" s="67">
        <v>3.2637629096338903E-2</v>
      </c>
      <c r="T22" s="67">
        <v>0</v>
      </c>
      <c r="U22" s="67">
        <v>0</v>
      </c>
      <c r="V22" s="67">
        <v>2.87572075241215E-2</v>
      </c>
      <c r="W22" s="67">
        <v>0</v>
      </c>
      <c r="X22" s="67">
        <v>0</v>
      </c>
      <c r="Y22" s="67">
        <v>0</v>
      </c>
      <c r="Z22" s="67">
        <v>0</v>
      </c>
      <c r="AA22" s="67">
        <v>0</v>
      </c>
      <c r="AB22" s="67">
        <v>0</v>
      </c>
      <c r="AC22" s="67">
        <v>0</v>
      </c>
      <c r="AD22" s="67">
        <v>0</v>
      </c>
      <c r="AE22" s="67"/>
      <c r="AF22" s="67">
        <v>0</v>
      </c>
      <c r="AG22" s="67">
        <v>1.0428478399178299E-2</v>
      </c>
      <c r="AH22" s="67">
        <v>0</v>
      </c>
      <c r="AI22" s="67">
        <v>0</v>
      </c>
      <c r="AJ22" s="67">
        <v>2.1563719403846101E-2</v>
      </c>
      <c r="AK22" s="67">
        <v>0</v>
      </c>
      <c r="AL22" s="67"/>
      <c r="AM22" s="67">
        <v>5.5919647353942304E-3</v>
      </c>
      <c r="AN22" s="67">
        <v>9.6319824038569399E-3</v>
      </c>
      <c r="AO22" s="67">
        <v>0</v>
      </c>
      <c r="AP22" s="67"/>
      <c r="AQ22" s="67">
        <v>0</v>
      </c>
      <c r="AR22" s="67">
        <v>0</v>
      </c>
      <c r="AS22" s="67">
        <v>0</v>
      </c>
    </row>
    <row r="23" spans="2:45" x14ac:dyDescent="0.25">
      <c r="B23" s="17" t="s">
        <v>165</v>
      </c>
    </row>
    <row r="24" spans="2:45" x14ac:dyDescent="0.25">
      <c r="B24" t="s">
        <v>69</v>
      </c>
    </row>
    <row r="25" spans="2:45" x14ac:dyDescent="0.25">
      <c r="B25" t="s">
        <v>70</v>
      </c>
    </row>
    <row r="27" spans="2:45" x14ac:dyDescent="0.25">
      <c r="B2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171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72" t="s">
        <v>8</v>
      </c>
      <c r="C7" s="72">
        <v>1005</v>
      </c>
      <c r="D7" s="72">
        <v>484</v>
      </c>
      <c r="E7" s="72">
        <v>515</v>
      </c>
      <c r="F7" s="72"/>
      <c r="G7" s="72">
        <v>152</v>
      </c>
      <c r="H7" s="72">
        <v>174</v>
      </c>
      <c r="I7" s="72">
        <v>153</v>
      </c>
      <c r="J7" s="72">
        <v>172</v>
      </c>
      <c r="K7" s="72">
        <v>142</v>
      </c>
      <c r="L7" s="72">
        <v>212</v>
      </c>
      <c r="M7" s="72"/>
      <c r="N7" s="72">
        <v>279</v>
      </c>
      <c r="O7" s="72">
        <v>270</v>
      </c>
      <c r="P7" s="72">
        <v>207</v>
      </c>
      <c r="Q7" s="72">
        <v>245</v>
      </c>
      <c r="R7" s="72"/>
      <c r="S7" s="72">
        <v>146</v>
      </c>
      <c r="T7" s="72">
        <v>136</v>
      </c>
      <c r="U7" s="72">
        <v>83</v>
      </c>
      <c r="V7" s="72">
        <v>95</v>
      </c>
      <c r="W7" s="72">
        <v>70</v>
      </c>
      <c r="X7" s="72">
        <v>76</v>
      </c>
      <c r="Y7" s="72">
        <v>81</v>
      </c>
      <c r="Z7" s="72">
        <v>40</v>
      </c>
      <c r="AA7" s="72">
        <v>112</v>
      </c>
      <c r="AB7" s="72">
        <v>93</v>
      </c>
      <c r="AC7" s="72">
        <v>45</v>
      </c>
      <c r="AD7" s="72">
        <v>28</v>
      </c>
      <c r="AE7" s="72"/>
      <c r="AF7" s="72">
        <v>204</v>
      </c>
      <c r="AG7" s="72">
        <v>290</v>
      </c>
      <c r="AH7" s="72">
        <v>150</v>
      </c>
      <c r="AI7" s="72">
        <v>190</v>
      </c>
      <c r="AJ7" s="72">
        <v>109</v>
      </c>
      <c r="AK7" s="72">
        <v>62</v>
      </c>
      <c r="AL7" s="72"/>
      <c r="AM7" s="72">
        <v>415</v>
      </c>
      <c r="AN7" s="72">
        <v>426</v>
      </c>
      <c r="AO7" s="72">
        <v>111</v>
      </c>
      <c r="AP7" s="72"/>
      <c r="AQ7" s="72">
        <v>312</v>
      </c>
      <c r="AR7" s="72">
        <v>332</v>
      </c>
      <c r="AS7" s="72">
        <v>36</v>
      </c>
    </row>
    <row r="8" spans="2:45" ht="30" customHeight="1" x14ac:dyDescent="0.25">
      <c r="B8" s="73" t="s">
        <v>9</v>
      </c>
      <c r="C8" s="73">
        <v>1005</v>
      </c>
      <c r="D8" s="73">
        <v>494</v>
      </c>
      <c r="E8" s="73">
        <v>505</v>
      </c>
      <c r="F8" s="73"/>
      <c r="G8" s="73">
        <v>140</v>
      </c>
      <c r="H8" s="73">
        <v>173</v>
      </c>
      <c r="I8" s="73">
        <v>170</v>
      </c>
      <c r="J8" s="73">
        <v>170</v>
      </c>
      <c r="K8" s="73">
        <v>141</v>
      </c>
      <c r="L8" s="73">
        <v>211</v>
      </c>
      <c r="M8" s="73"/>
      <c r="N8" s="73">
        <v>270</v>
      </c>
      <c r="O8" s="73">
        <v>260</v>
      </c>
      <c r="P8" s="73">
        <v>220</v>
      </c>
      <c r="Q8" s="73">
        <v>251</v>
      </c>
      <c r="R8" s="73"/>
      <c r="S8" s="73">
        <v>141</v>
      </c>
      <c r="T8" s="73">
        <v>135</v>
      </c>
      <c r="U8" s="73">
        <v>80</v>
      </c>
      <c r="V8" s="73">
        <v>90</v>
      </c>
      <c r="W8" s="73">
        <v>71</v>
      </c>
      <c r="X8" s="73">
        <v>90</v>
      </c>
      <c r="Y8" s="73">
        <v>80</v>
      </c>
      <c r="Z8" s="73">
        <v>41</v>
      </c>
      <c r="AA8" s="73">
        <v>110</v>
      </c>
      <c r="AB8" s="73">
        <v>85</v>
      </c>
      <c r="AC8" s="73">
        <v>51</v>
      </c>
      <c r="AD8" s="73">
        <v>31</v>
      </c>
      <c r="AE8" s="73"/>
      <c r="AF8" s="73">
        <v>205</v>
      </c>
      <c r="AG8" s="73">
        <v>289</v>
      </c>
      <c r="AH8" s="73">
        <v>149</v>
      </c>
      <c r="AI8" s="73">
        <v>189</v>
      </c>
      <c r="AJ8" s="73">
        <v>110</v>
      </c>
      <c r="AK8" s="73">
        <v>63</v>
      </c>
      <c r="AL8" s="73"/>
      <c r="AM8" s="73">
        <v>420</v>
      </c>
      <c r="AN8" s="73">
        <v>424</v>
      </c>
      <c r="AO8" s="73">
        <v>111</v>
      </c>
      <c r="AP8" s="73"/>
      <c r="AQ8" s="73">
        <v>315</v>
      </c>
      <c r="AR8" s="73">
        <v>332</v>
      </c>
      <c r="AS8" s="73">
        <v>36</v>
      </c>
    </row>
    <row r="9" spans="2:45" x14ac:dyDescent="0.25">
      <c r="B9" s="16" t="s">
        <v>166</v>
      </c>
      <c r="C9" s="70">
        <v>0.147790644391295</v>
      </c>
      <c r="D9" s="70">
        <v>0.144177457118811</v>
      </c>
      <c r="E9" s="70">
        <v>0.153065872204802</v>
      </c>
      <c r="F9" s="70"/>
      <c r="G9" s="70">
        <v>7.7653868355488195E-2</v>
      </c>
      <c r="H9" s="70">
        <v>8.1481966736839606E-2</v>
      </c>
      <c r="I9" s="70">
        <v>0.14638915207005901</v>
      </c>
      <c r="J9" s="70">
        <v>0.17413627196536399</v>
      </c>
      <c r="K9" s="70">
        <v>0.23232471914963601</v>
      </c>
      <c r="L9" s="70">
        <v>0.17234536366833</v>
      </c>
      <c r="M9" s="70"/>
      <c r="N9" s="70">
        <v>0.11839025076475899</v>
      </c>
      <c r="O9" s="70">
        <v>0.13933351453296</v>
      </c>
      <c r="P9" s="70">
        <v>0.151826141673857</v>
      </c>
      <c r="Q9" s="70">
        <v>0.17883162908889499</v>
      </c>
      <c r="R9" s="70"/>
      <c r="S9" s="70">
        <v>9.5282884801426201E-2</v>
      </c>
      <c r="T9" s="70">
        <v>0.124370567292338</v>
      </c>
      <c r="U9" s="70">
        <v>0.13709375738546201</v>
      </c>
      <c r="V9" s="70">
        <v>0.14530769309827099</v>
      </c>
      <c r="W9" s="70">
        <v>0.12646463539098199</v>
      </c>
      <c r="X9" s="70">
        <v>0.12910044533165099</v>
      </c>
      <c r="Y9" s="70">
        <v>0.17660747804933599</v>
      </c>
      <c r="Z9" s="70">
        <v>0.213441215337034</v>
      </c>
      <c r="AA9" s="70">
        <v>0.17820308303351501</v>
      </c>
      <c r="AB9" s="70">
        <v>0.19398125150729201</v>
      </c>
      <c r="AC9" s="70">
        <v>0.221711851716831</v>
      </c>
      <c r="AD9" s="70">
        <v>0.108773911231758</v>
      </c>
      <c r="AE9" s="70"/>
      <c r="AF9" s="70">
        <v>9.8238628838950806E-2</v>
      </c>
      <c r="AG9" s="70">
        <v>0.15241489844671499</v>
      </c>
      <c r="AH9" s="70">
        <v>0.19159198136005501</v>
      </c>
      <c r="AI9" s="70">
        <v>0.14663255438817499</v>
      </c>
      <c r="AJ9" s="70">
        <v>0.17156266160991901</v>
      </c>
      <c r="AK9" s="70">
        <v>0.14618941076344799</v>
      </c>
      <c r="AL9" s="70"/>
      <c r="AM9" s="70">
        <v>0.18854445020642599</v>
      </c>
      <c r="AN9" s="70">
        <v>0.119971460277744</v>
      </c>
      <c r="AO9" s="70">
        <v>0.10619428664132401</v>
      </c>
      <c r="AP9" s="70"/>
      <c r="AQ9" s="70">
        <v>0.16570021502978199</v>
      </c>
      <c r="AR9" s="70">
        <v>0.145207903558809</v>
      </c>
      <c r="AS9" s="70">
        <v>5.3491259337691999E-2</v>
      </c>
    </row>
    <row r="10" spans="2:45" x14ac:dyDescent="0.25">
      <c r="B10" s="16" t="s">
        <v>167</v>
      </c>
      <c r="C10" s="70">
        <v>0.39546450081541201</v>
      </c>
      <c r="D10" s="70">
        <v>0.39293033409494899</v>
      </c>
      <c r="E10" s="70">
        <v>0.39868929169303602</v>
      </c>
      <c r="F10" s="70"/>
      <c r="G10" s="70">
        <v>0.28266747470258902</v>
      </c>
      <c r="H10" s="70">
        <v>0.38552577046246</v>
      </c>
      <c r="I10" s="70">
        <v>0.33225580542771599</v>
      </c>
      <c r="J10" s="70">
        <v>0.40255289428188101</v>
      </c>
      <c r="K10" s="70">
        <v>0.45873593279409602</v>
      </c>
      <c r="L10" s="70">
        <v>0.48168242299887298</v>
      </c>
      <c r="M10" s="70"/>
      <c r="N10" s="70">
        <v>0.42336070799893</v>
      </c>
      <c r="O10" s="70">
        <v>0.41225123335748198</v>
      </c>
      <c r="P10" s="70">
        <v>0.387911900208112</v>
      </c>
      <c r="Q10" s="70">
        <v>0.35687071945119597</v>
      </c>
      <c r="R10" s="70"/>
      <c r="S10" s="70">
        <v>0.345748200059255</v>
      </c>
      <c r="T10" s="70">
        <v>0.41987027992244702</v>
      </c>
      <c r="U10" s="70">
        <v>0.45541706076412097</v>
      </c>
      <c r="V10" s="70">
        <v>0.44053749778782703</v>
      </c>
      <c r="W10" s="70">
        <v>0.482236197157205</v>
      </c>
      <c r="X10" s="70">
        <v>0.32509361771238998</v>
      </c>
      <c r="Y10" s="70">
        <v>0.31536087175408301</v>
      </c>
      <c r="Z10" s="70">
        <v>0.44888271930046703</v>
      </c>
      <c r="AA10" s="70">
        <v>0.33826677195528398</v>
      </c>
      <c r="AB10" s="70">
        <v>0.47688284442430701</v>
      </c>
      <c r="AC10" s="70">
        <v>0.37151785695247103</v>
      </c>
      <c r="AD10" s="70">
        <v>0.389731097600646</v>
      </c>
      <c r="AE10" s="70"/>
      <c r="AF10" s="70">
        <v>0.34952837081473698</v>
      </c>
      <c r="AG10" s="70">
        <v>0.366320798066327</v>
      </c>
      <c r="AH10" s="70">
        <v>0.38325490488953801</v>
      </c>
      <c r="AI10" s="70">
        <v>0.43695747100009102</v>
      </c>
      <c r="AJ10" s="70">
        <v>0.47732263542597397</v>
      </c>
      <c r="AK10" s="70">
        <v>0.44094438503191702</v>
      </c>
      <c r="AL10" s="70"/>
      <c r="AM10" s="70">
        <v>0.43313889054821098</v>
      </c>
      <c r="AN10" s="70">
        <v>0.37554750111169999</v>
      </c>
      <c r="AO10" s="70">
        <v>0.35339216941404999</v>
      </c>
      <c r="AP10" s="70"/>
      <c r="AQ10" s="70">
        <v>0.43075937384608998</v>
      </c>
      <c r="AR10" s="70">
        <v>0.33572390747147102</v>
      </c>
      <c r="AS10" s="70">
        <v>0.42975075703038501</v>
      </c>
    </row>
    <row r="11" spans="2:45" x14ac:dyDescent="0.25">
      <c r="B11" s="16" t="s">
        <v>168</v>
      </c>
      <c r="C11" s="70">
        <v>0.31720845859945901</v>
      </c>
      <c r="D11" s="70">
        <v>0.318356754839141</v>
      </c>
      <c r="E11" s="70">
        <v>0.315897993041237</v>
      </c>
      <c r="F11" s="70"/>
      <c r="G11" s="70">
        <v>0.37858863990430702</v>
      </c>
      <c r="H11" s="70">
        <v>0.388616830676773</v>
      </c>
      <c r="I11" s="70">
        <v>0.36658431879626502</v>
      </c>
      <c r="J11" s="70">
        <v>0.31142972410220499</v>
      </c>
      <c r="K11" s="70">
        <v>0.233283419216048</v>
      </c>
      <c r="L11" s="70">
        <v>0.23867215427576999</v>
      </c>
      <c r="M11" s="70"/>
      <c r="N11" s="70">
        <v>0.32222685114621202</v>
      </c>
      <c r="O11" s="70">
        <v>0.31747386438930097</v>
      </c>
      <c r="P11" s="70">
        <v>0.288777182977623</v>
      </c>
      <c r="Q11" s="70">
        <v>0.33785671316381499</v>
      </c>
      <c r="R11" s="70"/>
      <c r="S11" s="70">
        <v>0.36310113137517003</v>
      </c>
      <c r="T11" s="70">
        <v>0.31204971482154897</v>
      </c>
      <c r="U11" s="70">
        <v>0.29507551924511599</v>
      </c>
      <c r="V11" s="70">
        <v>0.31998723587842398</v>
      </c>
      <c r="W11" s="70">
        <v>0.27292965009574899</v>
      </c>
      <c r="X11" s="70">
        <v>0.35441860676578901</v>
      </c>
      <c r="Y11" s="70">
        <v>0.33435479669486001</v>
      </c>
      <c r="Z11" s="70">
        <v>0.287879742167159</v>
      </c>
      <c r="AA11" s="70">
        <v>0.28749844417702602</v>
      </c>
      <c r="AB11" s="70">
        <v>0.20719974990406001</v>
      </c>
      <c r="AC11" s="70">
        <v>0.36226635975926103</v>
      </c>
      <c r="AD11" s="70">
        <v>0.50149499116759599</v>
      </c>
      <c r="AE11" s="70"/>
      <c r="AF11" s="70">
        <v>0.35285230228977699</v>
      </c>
      <c r="AG11" s="70">
        <v>0.33871129734994998</v>
      </c>
      <c r="AH11" s="70">
        <v>0.26775394298004102</v>
      </c>
      <c r="AI11" s="70">
        <v>0.300731918096593</v>
      </c>
      <c r="AJ11" s="70">
        <v>0.307701592000307</v>
      </c>
      <c r="AK11" s="70">
        <v>0.285461902452675</v>
      </c>
      <c r="AL11" s="70"/>
      <c r="AM11" s="70">
        <v>0.26538608239086497</v>
      </c>
      <c r="AN11" s="70">
        <v>0.34796539860650999</v>
      </c>
      <c r="AO11" s="70">
        <v>0.42062083854576898</v>
      </c>
      <c r="AP11" s="70"/>
      <c r="AQ11" s="70">
        <v>0.30004175381826698</v>
      </c>
      <c r="AR11" s="70">
        <v>0.33556982849782901</v>
      </c>
      <c r="AS11" s="70">
        <v>0.41307213759726902</v>
      </c>
    </row>
    <row r="12" spans="2:45" x14ac:dyDescent="0.25">
      <c r="B12" s="16" t="s">
        <v>169</v>
      </c>
      <c r="C12" s="70">
        <v>8.4995206068231993E-2</v>
      </c>
      <c r="D12" s="70">
        <v>9.5777660922858304E-2</v>
      </c>
      <c r="E12" s="70">
        <v>7.15135830580301E-2</v>
      </c>
      <c r="F12" s="70"/>
      <c r="G12" s="70">
        <v>0.170337980845017</v>
      </c>
      <c r="H12" s="70">
        <v>0.109896225077218</v>
      </c>
      <c r="I12" s="70">
        <v>0.104524924797518</v>
      </c>
      <c r="J12" s="70">
        <v>6.3672815118990797E-2</v>
      </c>
      <c r="K12" s="70">
        <v>4.1952574266120701E-2</v>
      </c>
      <c r="L12" s="70">
        <v>3.7929405982798099E-2</v>
      </c>
      <c r="M12" s="70"/>
      <c r="N12" s="70">
        <v>8.9834417481993098E-2</v>
      </c>
      <c r="O12" s="70">
        <v>7.1140280024290695E-2</v>
      </c>
      <c r="P12" s="70">
        <v>0.13457961907229701</v>
      </c>
      <c r="Q12" s="70">
        <v>5.2035459666191899E-2</v>
      </c>
      <c r="R12" s="70"/>
      <c r="S12" s="70">
        <v>0.130812547828496</v>
      </c>
      <c r="T12" s="70">
        <v>5.0676245345346399E-2</v>
      </c>
      <c r="U12" s="70">
        <v>5.1598331972894797E-2</v>
      </c>
      <c r="V12" s="70">
        <v>5.1721594400432801E-2</v>
      </c>
      <c r="W12" s="70">
        <v>6.9734269018013606E-2</v>
      </c>
      <c r="X12" s="70">
        <v>0.15188476693441999</v>
      </c>
      <c r="Y12" s="70">
        <v>0.102001752271829</v>
      </c>
      <c r="Z12" s="70">
        <v>4.9796323195340102E-2</v>
      </c>
      <c r="AA12" s="70">
        <v>0.12592463286776601</v>
      </c>
      <c r="AB12" s="70">
        <v>8.9718751799715002E-2</v>
      </c>
      <c r="AC12" s="70">
        <v>2.0707955290925398E-2</v>
      </c>
      <c r="AD12" s="70">
        <v>0</v>
      </c>
      <c r="AE12" s="70"/>
      <c r="AF12" s="70">
        <v>0.13841805957277001</v>
      </c>
      <c r="AG12" s="70">
        <v>9.1348121229792703E-2</v>
      </c>
      <c r="AH12" s="70">
        <v>9.85385946455032E-2</v>
      </c>
      <c r="AI12" s="70">
        <v>5.7214934297272299E-2</v>
      </c>
      <c r="AJ12" s="70">
        <v>1.81394706600593E-2</v>
      </c>
      <c r="AK12" s="70">
        <v>4.9524219246419997E-2</v>
      </c>
      <c r="AL12" s="70"/>
      <c r="AM12" s="70">
        <v>6.1894596381706399E-2</v>
      </c>
      <c r="AN12" s="70">
        <v>0.10994051774712001</v>
      </c>
      <c r="AO12" s="70">
        <v>6.4737485117078594E-2</v>
      </c>
      <c r="AP12" s="70"/>
      <c r="AQ12" s="70">
        <v>6.2442880066773301E-2</v>
      </c>
      <c r="AR12" s="70">
        <v>0.137381190403496</v>
      </c>
      <c r="AS12" s="70">
        <v>5.23671724588535E-2</v>
      </c>
    </row>
    <row r="13" spans="2:45" x14ac:dyDescent="0.25">
      <c r="B13" s="16" t="s">
        <v>170</v>
      </c>
      <c r="C13" s="70">
        <v>1.1354513054513E-2</v>
      </c>
      <c r="D13" s="70">
        <v>7.4935520310483103E-3</v>
      </c>
      <c r="E13" s="70">
        <v>1.52588616072216E-2</v>
      </c>
      <c r="F13" s="70"/>
      <c r="G13" s="70">
        <v>1.2113917337301799E-2</v>
      </c>
      <c r="H13" s="70">
        <v>1.5973605973888399E-2</v>
      </c>
      <c r="I13" s="70">
        <v>5.1731198630966101E-3</v>
      </c>
      <c r="J13" s="70">
        <v>1.8595446142611001E-2</v>
      </c>
      <c r="K13" s="70">
        <v>6.8398531723404699E-3</v>
      </c>
      <c r="L13" s="70">
        <v>9.223461081921E-3</v>
      </c>
      <c r="M13" s="70"/>
      <c r="N13" s="70">
        <v>1.3647884602756601E-2</v>
      </c>
      <c r="O13" s="70">
        <v>1.3670345587321201E-2</v>
      </c>
      <c r="P13" s="70">
        <v>5.5178197145597302E-3</v>
      </c>
      <c r="Q13" s="70">
        <v>1.17854445702577E-2</v>
      </c>
      <c r="R13" s="70"/>
      <c r="S13" s="70">
        <v>3.1723763704913498E-2</v>
      </c>
      <c r="T13" s="70">
        <v>1.4418921543211401E-2</v>
      </c>
      <c r="U13" s="70">
        <v>1.22678974968448E-2</v>
      </c>
      <c r="V13" s="70">
        <v>0</v>
      </c>
      <c r="W13" s="70">
        <v>0</v>
      </c>
      <c r="X13" s="70">
        <v>0</v>
      </c>
      <c r="Y13" s="70">
        <v>2.2980234734536802E-2</v>
      </c>
      <c r="Z13" s="70">
        <v>0</v>
      </c>
      <c r="AA13" s="70">
        <v>8.7558695022675707E-3</v>
      </c>
      <c r="AB13" s="70">
        <v>0</v>
      </c>
      <c r="AC13" s="70">
        <v>2.3795976280511201E-2</v>
      </c>
      <c r="AD13" s="70">
        <v>0</v>
      </c>
      <c r="AE13" s="70"/>
      <c r="AF13" s="70">
        <v>2.21386966428944E-2</v>
      </c>
      <c r="AG13" s="70">
        <v>1.41442845901296E-2</v>
      </c>
      <c r="AH13" s="70">
        <v>1.20471641532483E-2</v>
      </c>
      <c r="AI13" s="70">
        <v>5.2071280716384201E-3</v>
      </c>
      <c r="AJ13" s="70">
        <v>0</v>
      </c>
      <c r="AK13" s="70">
        <v>0</v>
      </c>
      <c r="AL13" s="70"/>
      <c r="AM13" s="70">
        <v>1.3517350785500299E-2</v>
      </c>
      <c r="AN13" s="70">
        <v>1.1257040391326099E-2</v>
      </c>
      <c r="AO13" s="70">
        <v>8.6320584359016392E-3</v>
      </c>
      <c r="AP13" s="70"/>
      <c r="AQ13" s="70">
        <v>1.52534965650808E-2</v>
      </c>
      <c r="AR13" s="70">
        <v>1.14916941805089E-2</v>
      </c>
      <c r="AS13" s="70">
        <v>0</v>
      </c>
    </row>
    <row r="14" spans="2:45" x14ac:dyDescent="0.25">
      <c r="B14" s="16" t="s">
        <v>78</v>
      </c>
      <c r="C14" s="71">
        <v>4.3186677071088697E-2</v>
      </c>
      <c r="D14" s="71">
        <v>4.1264240993193098E-2</v>
      </c>
      <c r="E14" s="71">
        <v>4.5574398395672698E-2</v>
      </c>
      <c r="F14" s="71"/>
      <c r="G14" s="71">
        <v>7.8638118855296396E-2</v>
      </c>
      <c r="H14" s="71">
        <v>1.8505601072820399E-2</v>
      </c>
      <c r="I14" s="71">
        <v>4.5072679045346002E-2</v>
      </c>
      <c r="J14" s="71">
        <v>2.9612848388948201E-2</v>
      </c>
      <c r="K14" s="71">
        <v>2.68635014017592E-2</v>
      </c>
      <c r="L14" s="71">
        <v>6.0147191992308599E-2</v>
      </c>
      <c r="M14" s="71"/>
      <c r="N14" s="71">
        <v>3.2539888005348801E-2</v>
      </c>
      <c r="O14" s="71">
        <v>4.6130762108645897E-2</v>
      </c>
      <c r="P14" s="71">
        <v>3.1387336353551301E-2</v>
      </c>
      <c r="Q14" s="71">
        <v>6.2620034059644294E-2</v>
      </c>
      <c r="R14" s="71"/>
      <c r="S14" s="71">
        <v>3.3331472230738401E-2</v>
      </c>
      <c r="T14" s="71">
        <v>7.8614271075107905E-2</v>
      </c>
      <c r="U14" s="71">
        <v>4.8547433135561403E-2</v>
      </c>
      <c r="V14" s="71">
        <v>4.2445978835045299E-2</v>
      </c>
      <c r="W14" s="71">
        <v>4.8635248338051003E-2</v>
      </c>
      <c r="X14" s="71">
        <v>3.9502563255749398E-2</v>
      </c>
      <c r="Y14" s="71">
        <v>4.8694866495355801E-2</v>
      </c>
      <c r="Z14" s="71">
        <v>0</v>
      </c>
      <c r="AA14" s="71">
        <v>6.1351198464141103E-2</v>
      </c>
      <c r="AB14" s="71">
        <v>3.2217402364626002E-2</v>
      </c>
      <c r="AC14" s="71">
        <v>0</v>
      </c>
      <c r="AD14" s="71">
        <v>0</v>
      </c>
      <c r="AE14" s="71"/>
      <c r="AF14" s="71">
        <v>3.8823941840869999E-2</v>
      </c>
      <c r="AG14" s="71">
        <v>3.7060600317086502E-2</v>
      </c>
      <c r="AH14" s="71">
        <v>4.6813411971613497E-2</v>
      </c>
      <c r="AI14" s="71">
        <v>5.32559941462303E-2</v>
      </c>
      <c r="AJ14" s="71">
        <v>2.52736403037409E-2</v>
      </c>
      <c r="AK14" s="71">
        <v>7.7880082505539905E-2</v>
      </c>
      <c r="AL14" s="71"/>
      <c r="AM14" s="71">
        <v>3.7518629687290403E-2</v>
      </c>
      <c r="AN14" s="71">
        <v>3.5318081865599503E-2</v>
      </c>
      <c r="AO14" s="71">
        <v>4.6423161845876602E-2</v>
      </c>
      <c r="AP14" s="71"/>
      <c r="AQ14" s="71">
        <v>2.5802280674007801E-2</v>
      </c>
      <c r="AR14" s="71">
        <v>3.4625475887885303E-2</v>
      </c>
      <c r="AS14" s="71">
        <v>5.1318673575800999E-2</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S3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186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76" t="s">
        <v>8</v>
      </c>
      <c r="C7" s="76">
        <v>550</v>
      </c>
      <c r="D7" s="76">
        <v>264</v>
      </c>
      <c r="E7" s="76">
        <v>284</v>
      </c>
      <c r="F7" s="76"/>
      <c r="G7" s="76">
        <v>55</v>
      </c>
      <c r="H7" s="76">
        <v>82</v>
      </c>
      <c r="I7" s="76">
        <v>76</v>
      </c>
      <c r="J7" s="76">
        <v>100</v>
      </c>
      <c r="K7" s="76">
        <v>98</v>
      </c>
      <c r="L7" s="76">
        <v>139</v>
      </c>
      <c r="M7" s="76"/>
      <c r="N7" s="76">
        <v>153</v>
      </c>
      <c r="O7" s="76">
        <v>151</v>
      </c>
      <c r="P7" s="76">
        <v>113</v>
      </c>
      <c r="Q7" s="76">
        <v>130</v>
      </c>
      <c r="R7" s="76"/>
      <c r="S7" s="76">
        <v>65</v>
      </c>
      <c r="T7" s="76">
        <v>75</v>
      </c>
      <c r="U7" s="76">
        <v>50</v>
      </c>
      <c r="V7" s="76">
        <v>56</v>
      </c>
      <c r="W7" s="76">
        <v>43</v>
      </c>
      <c r="X7" s="76">
        <v>34</v>
      </c>
      <c r="Y7" s="76">
        <v>40</v>
      </c>
      <c r="Z7" s="76">
        <v>26</v>
      </c>
      <c r="AA7" s="76">
        <v>57</v>
      </c>
      <c r="AB7" s="76">
        <v>63</v>
      </c>
      <c r="AC7" s="76">
        <v>27</v>
      </c>
      <c r="AD7" s="76">
        <v>14</v>
      </c>
      <c r="AE7" s="76"/>
      <c r="AF7" s="76">
        <v>93</v>
      </c>
      <c r="AG7" s="76">
        <v>151</v>
      </c>
      <c r="AH7" s="76">
        <v>86</v>
      </c>
      <c r="AI7" s="76">
        <v>111</v>
      </c>
      <c r="AJ7" s="76">
        <v>72</v>
      </c>
      <c r="AK7" s="76">
        <v>37</v>
      </c>
      <c r="AL7" s="76"/>
      <c r="AM7" s="76">
        <v>260</v>
      </c>
      <c r="AN7" s="76">
        <v>213</v>
      </c>
      <c r="AO7" s="76">
        <v>52</v>
      </c>
      <c r="AP7" s="76"/>
      <c r="AQ7" s="76">
        <v>187</v>
      </c>
      <c r="AR7" s="76">
        <v>160</v>
      </c>
      <c r="AS7" s="76">
        <v>18</v>
      </c>
    </row>
    <row r="8" spans="2:45" ht="30" customHeight="1" x14ac:dyDescent="0.25">
      <c r="B8" s="77" t="s">
        <v>9</v>
      </c>
      <c r="C8" s="77">
        <v>546</v>
      </c>
      <c r="D8" s="77">
        <v>265</v>
      </c>
      <c r="E8" s="77">
        <v>279</v>
      </c>
      <c r="F8" s="77"/>
      <c r="G8" s="77">
        <v>51</v>
      </c>
      <c r="H8" s="77">
        <v>81</v>
      </c>
      <c r="I8" s="77">
        <v>81</v>
      </c>
      <c r="J8" s="77">
        <v>98</v>
      </c>
      <c r="K8" s="77">
        <v>97</v>
      </c>
      <c r="L8" s="77">
        <v>138</v>
      </c>
      <c r="M8" s="77"/>
      <c r="N8" s="77">
        <v>146</v>
      </c>
      <c r="O8" s="77">
        <v>143</v>
      </c>
      <c r="P8" s="77">
        <v>119</v>
      </c>
      <c r="Q8" s="77">
        <v>134</v>
      </c>
      <c r="R8" s="77"/>
      <c r="S8" s="77">
        <v>62</v>
      </c>
      <c r="T8" s="77">
        <v>73</v>
      </c>
      <c r="U8" s="77">
        <v>47</v>
      </c>
      <c r="V8" s="77">
        <v>53</v>
      </c>
      <c r="W8" s="77">
        <v>43</v>
      </c>
      <c r="X8" s="77">
        <v>41</v>
      </c>
      <c r="Y8" s="77">
        <v>39</v>
      </c>
      <c r="Z8" s="77">
        <v>27</v>
      </c>
      <c r="AA8" s="77">
        <v>57</v>
      </c>
      <c r="AB8" s="77">
        <v>57</v>
      </c>
      <c r="AC8" s="77">
        <v>30</v>
      </c>
      <c r="AD8" s="77">
        <v>15</v>
      </c>
      <c r="AE8" s="77"/>
      <c r="AF8" s="77">
        <v>92</v>
      </c>
      <c r="AG8" s="77">
        <v>150</v>
      </c>
      <c r="AH8" s="77">
        <v>86</v>
      </c>
      <c r="AI8" s="77">
        <v>110</v>
      </c>
      <c r="AJ8" s="77">
        <v>71</v>
      </c>
      <c r="AK8" s="77">
        <v>37</v>
      </c>
      <c r="AL8" s="77"/>
      <c r="AM8" s="77">
        <v>261</v>
      </c>
      <c r="AN8" s="77">
        <v>210</v>
      </c>
      <c r="AO8" s="77">
        <v>51</v>
      </c>
      <c r="AP8" s="77"/>
      <c r="AQ8" s="77">
        <v>188</v>
      </c>
      <c r="AR8" s="77">
        <v>159</v>
      </c>
      <c r="AS8" s="77">
        <v>18</v>
      </c>
    </row>
    <row r="9" spans="2:45" ht="30" x14ac:dyDescent="0.25">
      <c r="B9" s="16" t="s">
        <v>172</v>
      </c>
      <c r="C9" s="74">
        <v>0.33870842018035902</v>
      </c>
      <c r="D9" s="74">
        <v>0.34027518868171602</v>
      </c>
      <c r="E9" s="74">
        <v>0.33617947754468802</v>
      </c>
      <c r="F9" s="74"/>
      <c r="G9" s="74">
        <v>0.27400409380433599</v>
      </c>
      <c r="H9" s="74">
        <v>0.28604855033437798</v>
      </c>
      <c r="I9" s="74">
        <v>0.32701956434657098</v>
      </c>
      <c r="J9" s="74">
        <v>0.43138766173129001</v>
      </c>
      <c r="K9" s="74">
        <v>0.32766558910895599</v>
      </c>
      <c r="L9" s="74">
        <v>0.34216048114879599</v>
      </c>
      <c r="M9" s="74"/>
      <c r="N9" s="74">
        <v>0.34733410531405201</v>
      </c>
      <c r="O9" s="74">
        <v>0.29779200764485603</v>
      </c>
      <c r="P9" s="74">
        <v>0.39418638784743598</v>
      </c>
      <c r="Q9" s="74">
        <v>0.32404920151385902</v>
      </c>
      <c r="R9" s="74"/>
      <c r="S9" s="74">
        <v>0.338904138735175</v>
      </c>
      <c r="T9" s="74">
        <v>0.27812733834085401</v>
      </c>
      <c r="U9" s="74">
        <v>0.28659780468281898</v>
      </c>
      <c r="V9" s="74">
        <v>0.37924734083452399</v>
      </c>
      <c r="W9" s="74">
        <v>0.28269147420794299</v>
      </c>
      <c r="X9" s="74">
        <v>0.49926671577103199</v>
      </c>
      <c r="Y9" s="74">
        <v>0.295833960906911</v>
      </c>
      <c r="Z9" s="74">
        <v>0.62315532333294299</v>
      </c>
      <c r="AA9" s="74">
        <v>0.38454023052473202</v>
      </c>
      <c r="AB9" s="74">
        <v>0.31153543315154802</v>
      </c>
      <c r="AC9" s="74">
        <v>0.189820269134058</v>
      </c>
      <c r="AD9" s="74">
        <v>0.21123313806618099</v>
      </c>
      <c r="AE9" s="74"/>
      <c r="AF9" s="74">
        <v>0.33110098058809301</v>
      </c>
      <c r="AG9" s="74">
        <v>0.389068740434523</v>
      </c>
      <c r="AH9" s="74">
        <v>0.33474875756045103</v>
      </c>
      <c r="AI9" s="74">
        <v>0.32475693437328601</v>
      </c>
      <c r="AJ9" s="74">
        <v>0.286122407442857</v>
      </c>
      <c r="AK9" s="74">
        <v>0.30505542261605401</v>
      </c>
      <c r="AL9" s="74"/>
      <c r="AM9" s="74">
        <v>0.36456484182651</v>
      </c>
      <c r="AN9" s="74">
        <v>0.34850590026716</v>
      </c>
      <c r="AO9" s="74">
        <v>0.21166736890714</v>
      </c>
      <c r="AP9" s="74"/>
      <c r="AQ9" s="74">
        <v>0.33010263840426202</v>
      </c>
      <c r="AR9" s="74">
        <v>0.37823590455455097</v>
      </c>
      <c r="AS9" s="74">
        <v>0.48665346403113502</v>
      </c>
    </row>
    <row r="10" spans="2:45" ht="45" x14ac:dyDescent="0.25">
      <c r="B10" s="16" t="s">
        <v>173</v>
      </c>
      <c r="C10" s="74">
        <v>0.37539988918599199</v>
      </c>
      <c r="D10" s="74">
        <v>0.40960320718675303</v>
      </c>
      <c r="E10" s="74">
        <v>0.34555806746447398</v>
      </c>
      <c r="F10" s="74"/>
      <c r="G10" s="74">
        <v>0.21559279445375501</v>
      </c>
      <c r="H10" s="74">
        <v>0.40579020297017898</v>
      </c>
      <c r="I10" s="74">
        <v>0.324848253601913</v>
      </c>
      <c r="J10" s="74">
        <v>0.36664614232127002</v>
      </c>
      <c r="K10" s="74">
        <v>0.39015640082012998</v>
      </c>
      <c r="L10" s="74">
        <v>0.44182280225176102</v>
      </c>
      <c r="M10" s="74"/>
      <c r="N10" s="74">
        <v>0.46689954461842298</v>
      </c>
      <c r="O10" s="74">
        <v>0.39936633273678801</v>
      </c>
      <c r="P10" s="74">
        <v>0.29464272389126001</v>
      </c>
      <c r="Q10" s="74">
        <v>0.33022450704551698</v>
      </c>
      <c r="R10" s="74"/>
      <c r="S10" s="74">
        <v>0.40276398517897499</v>
      </c>
      <c r="T10" s="74">
        <v>0.35773954316136503</v>
      </c>
      <c r="U10" s="74">
        <v>0.37740320047293702</v>
      </c>
      <c r="V10" s="74">
        <v>0.43691429972060503</v>
      </c>
      <c r="W10" s="74">
        <v>0.36080492661222702</v>
      </c>
      <c r="X10" s="74">
        <v>0.29829459775335498</v>
      </c>
      <c r="Y10" s="74">
        <v>0.245470496081376</v>
      </c>
      <c r="Z10" s="74">
        <v>0.35170753370276397</v>
      </c>
      <c r="AA10" s="74">
        <v>0.42260816949477797</v>
      </c>
      <c r="AB10" s="74">
        <v>0.397163162221912</v>
      </c>
      <c r="AC10" s="74">
        <v>0.44375845331068597</v>
      </c>
      <c r="AD10" s="74">
        <v>0.36229585497799999</v>
      </c>
      <c r="AE10" s="74"/>
      <c r="AF10" s="74">
        <v>0.36412349834746699</v>
      </c>
      <c r="AG10" s="74">
        <v>0.30231241105342999</v>
      </c>
      <c r="AH10" s="74">
        <v>0.371242159272408</v>
      </c>
      <c r="AI10" s="74">
        <v>0.480523671356888</v>
      </c>
      <c r="AJ10" s="74">
        <v>0.37550220480639401</v>
      </c>
      <c r="AK10" s="74">
        <v>0.39656528986231199</v>
      </c>
      <c r="AL10" s="74"/>
      <c r="AM10" s="74">
        <v>0.34395693563437402</v>
      </c>
      <c r="AN10" s="74">
        <v>0.435860674877108</v>
      </c>
      <c r="AO10" s="74">
        <v>0.34219236243110501</v>
      </c>
      <c r="AP10" s="74"/>
      <c r="AQ10" s="74">
        <v>0.43407075039737297</v>
      </c>
      <c r="AR10" s="74">
        <v>0.30488102031977199</v>
      </c>
      <c r="AS10" s="74">
        <v>0.67155636003588204</v>
      </c>
    </row>
    <row r="11" spans="2:45" ht="45" x14ac:dyDescent="0.25">
      <c r="B11" s="16" t="s">
        <v>174</v>
      </c>
      <c r="C11" s="74">
        <v>5.5533155350879798E-2</v>
      </c>
      <c r="D11" s="74">
        <v>6.08447214421508E-2</v>
      </c>
      <c r="E11" s="74">
        <v>5.0879241835369897E-2</v>
      </c>
      <c r="F11" s="74"/>
      <c r="G11" s="74">
        <v>0.12559467299001201</v>
      </c>
      <c r="H11" s="74">
        <v>0.12503812412416801</v>
      </c>
      <c r="I11" s="74">
        <v>3.4739154138801E-2</v>
      </c>
      <c r="J11" s="74">
        <v>3.9792017477036597E-2</v>
      </c>
      <c r="K11" s="74">
        <v>4.4117325096191103E-2</v>
      </c>
      <c r="L11" s="74">
        <v>2.0614538942196201E-2</v>
      </c>
      <c r="M11" s="74"/>
      <c r="N11" s="74">
        <v>7.1082196600077405E-2</v>
      </c>
      <c r="O11" s="74">
        <v>3.9607054946889403E-2</v>
      </c>
      <c r="P11" s="74">
        <v>5.2506893807116498E-2</v>
      </c>
      <c r="Q11" s="74">
        <v>5.95502650933716E-2</v>
      </c>
      <c r="R11" s="74"/>
      <c r="S11" s="74">
        <v>7.2549370402723704E-2</v>
      </c>
      <c r="T11" s="74">
        <v>5.1593027711246402E-2</v>
      </c>
      <c r="U11" s="74">
        <v>3.9620221377756601E-2</v>
      </c>
      <c r="V11" s="74">
        <v>3.5300139444106898E-2</v>
      </c>
      <c r="W11" s="74">
        <v>9.5865246369878199E-2</v>
      </c>
      <c r="X11" s="74">
        <v>0</v>
      </c>
      <c r="Y11" s="74">
        <v>9.9017702850459494E-2</v>
      </c>
      <c r="Z11" s="74">
        <v>3.5997574709126602E-2</v>
      </c>
      <c r="AA11" s="74">
        <v>4.93793302497176E-2</v>
      </c>
      <c r="AB11" s="74">
        <v>1.62727820156604E-2</v>
      </c>
      <c r="AC11" s="74">
        <v>7.5892919178436394E-2</v>
      </c>
      <c r="AD11" s="74">
        <v>0.20938177267104299</v>
      </c>
      <c r="AE11" s="74"/>
      <c r="AF11" s="74">
        <v>4.0470011227682998E-2</v>
      </c>
      <c r="AG11" s="74">
        <v>7.7251203046948297E-2</v>
      </c>
      <c r="AH11" s="74">
        <v>3.6584475786936001E-2</v>
      </c>
      <c r="AI11" s="74">
        <v>6.2002995136981903E-2</v>
      </c>
      <c r="AJ11" s="74">
        <v>1.57384525050813E-2</v>
      </c>
      <c r="AK11" s="74">
        <v>0.10581870791138499</v>
      </c>
      <c r="AL11" s="74"/>
      <c r="AM11" s="74">
        <v>4.87645406235378E-2</v>
      </c>
      <c r="AN11" s="74">
        <v>7.0305947504890803E-2</v>
      </c>
      <c r="AO11" s="74">
        <v>2.0432169807659099E-2</v>
      </c>
      <c r="AP11" s="74"/>
      <c r="AQ11" s="74">
        <v>2.54480690397491E-2</v>
      </c>
      <c r="AR11" s="74">
        <v>6.6375283969215298E-2</v>
      </c>
      <c r="AS11" s="74">
        <v>0.12266889871181499</v>
      </c>
    </row>
    <row r="12" spans="2:45" ht="30" x14ac:dyDescent="0.25">
      <c r="B12" s="16" t="s">
        <v>175</v>
      </c>
      <c r="C12" s="74">
        <v>0.29250007307023701</v>
      </c>
      <c r="D12" s="74">
        <v>0.32308066201342001</v>
      </c>
      <c r="E12" s="74">
        <v>0.26551218274115301</v>
      </c>
      <c r="F12" s="74"/>
      <c r="G12" s="74">
        <v>0.13011344639118999</v>
      </c>
      <c r="H12" s="74">
        <v>0.31619706677503101</v>
      </c>
      <c r="I12" s="74">
        <v>0.31206547886553498</v>
      </c>
      <c r="J12" s="74">
        <v>0.39357368586846297</v>
      </c>
      <c r="K12" s="74">
        <v>0.28854631169356099</v>
      </c>
      <c r="L12" s="74">
        <v>0.25765302164373499</v>
      </c>
      <c r="M12" s="74"/>
      <c r="N12" s="74">
        <v>0.257837387534535</v>
      </c>
      <c r="O12" s="74">
        <v>0.22041974339613701</v>
      </c>
      <c r="P12" s="74">
        <v>0.35757609105681798</v>
      </c>
      <c r="Q12" s="74">
        <v>0.35632425233669601</v>
      </c>
      <c r="R12" s="74"/>
      <c r="S12" s="74">
        <v>0.32775310797326301</v>
      </c>
      <c r="T12" s="74">
        <v>0.25584603716189203</v>
      </c>
      <c r="U12" s="74">
        <v>0.33497870520449102</v>
      </c>
      <c r="V12" s="74">
        <v>0.289263710959966</v>
      </c>
      <c r="W12" s="74">
        <v>0.26677886367820203</v>
      </c>
      <c r="X12" s="74">
        <v>0.28890545329432299</v>
      </c>
      <c r="Y12" s="74">
        <v>0.23995568373517101</v>
      </c>
      <c r="Z12" s="74">
        <v>0.398170799491187</v>
      </c>
      <c r="AA12" s="74">
        <v>0.318439878349349</v>
      </c>
      <c r="AB12" s="74">
        <v>0.28648676603364998</v>
      </c>
      <c r="AC12" s="74">
        <v>0.29793519498396698</v>
      </c>
      <c r="AD12" s="74">
        <v>0.150795244081041</v>
      </c>
      <c r="AE12" s="74"/>
      <c r="AF12" s="74">
        <v>0.32419303086367202</v>
      </c>
      <c r="AG12" s="74">
        <v>0.267485205790363</v>
      </c>
      <c r="AH12" s="74">
        <v>0.36518609465815099</v>
      </c>
      <c r="AI12" s="74">
        <v>0.28881688435514302</v>
      </c>
      <c r="AJ12" s="74">
        <v>0.239732277722772</v>
      </c>
      <c r="AK12" s="74">
        <v>0.25945041223627602</v>
      </c>
      <c r="AL12" s="74"/>
      <c r="AM12" s="74">
        <v>0.35563349144157302</v>
      </c>
      <c r="AN12" s="74">
        <v>0.232896396282014</v>
      </c>
      <c r="AO12" s="74">
        <v>0.29185583819385502</v>
      </c>
      <c r="AP12" s="74"/>
      <c r="AQ12" s="74">
        <v>0.32815022805618499</v>
      </c>
      <c r="AR12" s="74">
        <v>0.26875606483997599</v>
      </c>
      <c r="AS12" s="74">
        <v>0.22534876620873501</v>
      </c>
    </row>
    <row r="13" spans="2:45" ht="45" x14ac:dyDescent="0.25">
      <c r="B13" s="16" t="s">
        <v>176</v>
      </c>
      <c r="C13" s="74">
        <v>0.33710521274573402</v>
      </c>
      <c r="D13" s="74">
        <v>0.35619312193430802</v>
      </c>
      <c r="E13" s="74">
        <v>0.32135897364280902</v>
      </c>
      <c r="F13" s="74"/>
      <c r="G13" s="74">
        <v>0.24754552873160701</v>
      </c>
      <c r="H13" s="74">
        <v>0.25886146894208001</v>
      </c>
      <c r="I13" s="74">
        <v>0.18225052419523499</v>
      </c>
      <c r="J13" s="74">
        <v>0.41786685008699398</v>
      </c>
      <c r="K13" s="74">
        <v>0.41841443911597698</v>
      </c>
      <c r="L13" s="74">
        <v>0.39238639481248699</v>
      </c>
      <c r="M13" s="74"/>
      <c r="N13" s="74">
        <v>0.34662874951504402</v>
      </c>
      <c r="O13" s="74">
        <v>0.39740300932100098</v>
      </c>
      <c r="P13" s="74">
        <v>0.26649584189838099</v>
      </c>
      <c r="Q13" s="74">
        <v>0.32465096854765002</v>
      </c>
      <c r="R13" s="74"/>
      <c r="S13" s="74">
        <v>0.206405391286448</v>
      </c>
      <c r="T13" s="74">
        <v>0.31196086003104101</v>
      </c>
      <c r="U13" s="74">
        <v>0.315003863028812</v>
      </c>
      <c r="V13" s="74">
        <v>0.45556139468729001</v>
      </c>
      <c r="W13" s="74">
        <v>0.32517818953890598</v>
      </c>
      <c r="X13" s="74">
        <v>0.41471528831915899</v>
      </c>
      <c r="Y13" s="74">
        <v>0.31994765619021398</v>
      </c>
      <c r="Z13" s="74">
        <v>0.35347007555115501</v>
      </c>
      <c r="AA13" s="74">
        <v>0.40471262687382797</v>
      </c>
      <c r="AB13" s="74">
        <v>0.31535499843380899</v>
      </c>
      <c r="AC13" s="74">
        <v>0.27031188873754203</v>
      </c>
      <c r="AD13" s="74">
        <v>0.45108293422234902</v>
      </c>
      <c r="AE13" s="74"/>
      <c r="AF13" s="74">
        <v>0.209461355237826</v>
      </c>
      <c r="AG13" s="74">
        <v>0.38700640641246398</v>
      </c>
      <c r="AH13" s="74">
        <v>0.33117305094619798</v>
      </c>
      <c r="AI13" s="74">
        <v>0.32929488907791299</v>
      </c>
      <c r="AJ13" s="74">
        <v>0.40347809138225399</v>
      </c>
      <c r="AK13" s="74">
        <v>0.36057265324758098</v>
      </c>
      <c r="AL13" s="74"/>
      <c r="AM13" s="74">
        <v>0.395061728159392</v>
      </c>
      <c r="AN13" s="74">
        <v>0.31824596573229502</v>
      </c>
      <c r="AO13" s="74">
        <v>0.15154706099954399</v>
      </c>
      <c r="AP13" s="74"/>
      <c r="AQ13" s="74">
        <v>0.35922114266287603</v>
      </c>
      <c r="AR13" s="74">
        <v>0.353540879547458</v>
      </c>
      <c r="AS13" s="74">
        <v>0.31555877435444701</v>
      </c>
    </row>
    <row r="14" spans="2:45" ht="30" x14ac:dyDescent="0.25">
      <c r="B14" s="16" t="s">
        <v>177</v>
      </c>
      <c r="C14" s="74">
        <v>9.6184926918357699E-2</v>
      </c>
      <c r="D14" s="74">
        <v>0.107322341062384</v>
      </c>
      <c r="E14" s="74">
        <v>8.6282398866813298E-2</v>
      </c>
      <c r="F14" s="74"/>
      <c r="G14" s="74">
        <v>0.124417731740758</v>
      </c>
      <c r="H14" s="74">
        <v>0.13489153778735399</v>
      </c>
      <c r="I14" s="74">
        <v>9.9160508374548803E-2</v>
      </c>
      <c r="J14" s="74">
        <v>7.9236781536327697E-2</v>
      </c>
      <c r="K14" s="74">
        <v>8.1435172189176494E-2</v>
      </c>
      <c r="L14" s="74">
        <v>8.3842628036667199E-2</v>
      </c>
      <c r="M14" s="74"/>
      <c r="N14" s="74">
        <v>0.10344086664753201</v>
      </c>
      <c r="O14" s="74">
        <v>9.5199796319675303E-2</v>
      </c>
      <c r="P14" s="74">
        <v>0.113616113331448</v>
      </c>
      <c r="Q14" s="74">
        <v>7.6154240151725699E-2</v>
      </c>
      <c r="R14" s="74"/>
      <c r="S14" s="74">
        <v>6.9668923625110304E-2</v>
      </c>
      <c r="T14" s="74">
        <v>0.107057268109988</v>
      </c>
      <c r="U14" s="74">
        <v>0.15623363893362299</v>
      </c>
      <c r="V14" s="74">
        <v>7.1421158060252704E-2</v>
      </c>
      <c r="W14" s="74">
        <v>0.13579699203159801</v>
      </c>
      <c r="X14" s="74">
        <v>2.9077230011902998E-2</v>
      </c>
      <c r="Y14" s="74">
        <v>0.103010697132219</v>
      </c>
      <c r="Z14" s="74">
        <v>4.0805966861160101E-2</v>
      </c>
      <c r="AA14" s="74">
        <v>8.3752974030528102E-2</v>
      </c>
      <c r="AB14" s="74">
        <v>0.112977062984251</v>
      </c>
      <c r="AC14" s="74">
        <v>7.2168355344416693E-2</v>
      </c>
      <c r="AD14" s="74">
        <v>0.228970867233008</v>
      </c>
      <c r="AE14" s="74"/>
      <c r="AF14" s="74">
        <v>7.2157600178687997E-2</v>
      </c>
      <c r="AG14" s="74">
        <v>6.7143914758777096E-2</v>
      </c>
      <c r="AH14" s="74">
        <v>9.3346412518682295E-2</v>
      </c>
      <c r="AI14" s="74">
        <v>0.109380141156615</v>
      </c>
      <c r="AJ14" s="74">
        <v>8.0119507561862896E-2</v>
      </c>
      <c r="AK14" s="74">
        <v>0.27149284562409498</v>
      </c>
      <c r="AL14" s="74"/>
      <c r="AM14" s="74">
        <v>8.0353286518942094E-2</v>
      </c>
      <c r="AN14" s="74">
        <v>9.57955625948088E-2</v>
      </c>
      <c r="AO14" s="74">
        <v>0.115024149928573</v>
      </c>
      <c r="AP14" s="74"/>
      <c r="AQ14" s="74">
        <v>7.35669570239951E-2</v>
      </c>
      <c r="AR14" s="74">
        <v>0.104303066986384</v>
      </c>
      <c r="AS14" s="74">
        <v>0.21725314189857201</v>
      </c>
    </row>
    <row r="15" spans="2:45" ht="30" x14ac:dyDescent="0.25">
      <c r="B15" s="16" t="s">
        <v>178</v>
      </c>
      <c r="C15" s="74">
        <v>0.114861609739095</v>
      </c>
      <c r="D15" s="74">
        <v>0.120293331327885</v>
      </c>
      <c r="E15" s="74">
        <v>0.110515479387415</v>
      </c>
      <c r="F15" s="74"/>
      <c r="G15" s="74">
        <v>0.13214309136596999</v>
      </c>
      <c r="H15" s="74">
        <v>8.24682457379117E-2</v>
      </c>
      <c r="I15" s="74">
        <v>0.12320025687995401</v>
      </c>
      <c r="J15" s="74">
        <v>0.107649707513223</v>
      </c>
      <c r="K15" s="74">
        <v>0.134658658533793</v>
      </c>
      <c r="L15" s="74">
        <v>0.11373555052843499</v>
      </c>
      <c r="M15" s="74"/>
      <c r="N15" s="74">
        <v>9.3694547237811301E-2</v>
      </c>
      <c r="O15" s="74">
        <v>0.121000795418892</v>
      </c>
      <c r="P15" s="74">
        <v>0.124198590597278</v>
      </c>
      <c r="Q15" s="74">
        <v>0.12572831398369999</v>
      </c>
      <c r="R15" s="74"/>
      <c r="S15" s="74">
        <v>6.0122441018098403E-2</v>
      </c>
      <c r="T15" s="74">
        <v>0.14810589884488401</v>
      </c>
      <c r="U15" s="74">
        <v>0.131666610011521</v>
      </c>
      <c r="V15" s="74">
        <v>0.16257830128794301</v>
      </c>
      <c r="W15" s="74">
        <v>0.12498159218228901</v>
      </c>
      <c r="X15" s="74">
        <v>8.3378183665759803E-2</v>
      </c>
      <c r="Y15" s="74">
        <v>0.14991098349871601</v>
      </c>
      <c r="Z15" s="74">
        <v>0</v>
      </c>
      <c r="AA15" s="74">
        <v>8.5822120730307302E-2</v>
      </c>
      <c r="AB15" s="74">
        <v>0.12599914055811701</v>
      </c>
      <c r="AC15" s="74">
        <v>0.17704514896738799</v>
      </c>
      <c r="AD15" s="74">
        <v>7.4239492314211106E-2</v>
      </c>
      <c r="AE15" s="74"/>
      <c r="AF15" s="74">
        <v>8.75645084356651E-2</v>
      </c>
      <c r="AG15" s="74">
        <v>0.110247920484424</v>
      </c>
      <c r="AH15" s="74">
        <v>0.13887581315781999</v>
      </c>
      <c r="AI15" s="74">
        <v>0.10755741993586</v>
      </c>
      <c r="AJ15" s="74">
        <v>0.14534609039771901</v>
      </c>
      <c r="AK15" s="74">
        <v>0.108799099533019</v>
      </c>
      <c r="AL15" s="74"/>
      <c r="AM15" s="74">
        <v>9.9746083681784295E-2</v>
      </c>
      <c r="AN15" s="74">
        <v>0.126739546186555</v>
      </c>
      <c r="AO15" s="74">
        <v>0.14034740516315</v>
      </c>
      <c r="AP15" s="74"/>
      <c r="AQ15" s="74">
        <v>8.1781335397287006E-2</v>
      </c>
      <c r="AR15" s="74">
        <v>0.141081921161855</v>
      </c>
      <c r="AS15" s="74">
        <v>0</v>
      </c>
    </row>
    <row r="16" spans="2:45" ht="30" x14ac:dyDescent="0.25">
      <c r="B16" s="16" t="s">
        <v>179</v>
      </c>
      <c r="C16" s="74">
        <v>0.140306872096404</v>
      </c>
      <c r="D16" s="74">
        <v>0.14500114530063499</v>
      </c>
      <c r="E16" s="74">
        <v>0.13339386687736501</v>
      </c>
      <c r="F16" s="74"/>
      <c r="G16" s="74">
        <v>0.17787252619244401</v>
      </c>
      <c r="H16" s="74">
        <v>0.160990328699957</v>
      </c>
      <c r="I16" s="74">
        <v>0.138111114486175</v>
      </c>
      <c r="J16" s="74">
        <v>0.23756455270181601</v>
      </c>
      <c r="K16" s="74">
        <v>0.12931691493163</v>
      </c>
      <c r="L16" s="74">
        <v>5.4396725146776903E-2</v>
      </c>
      <c r="M16" s="74"/>
      <c r="N16" s="74">
        <v>0.11019789681841401</v>
      </c>
      <c r="O16" s="74">
        <v>0.123323586961692</v>
      </c>
      <c r="P16" s="74">
        <v>0.13683740721794499</v>
      </c>
      <c r="Q16" s="74">
        <v>0.189765877920894</v>
      </c>
      <c r="R16" s="74"/>
      <c r="S16" s="74">
        <v>0.25079423618570501</v>
      </c>
      <c r="T16" s="74">
        <v>0.14243109651618399</v>
      </c>
      <c r="U16" s="74">
        <v>0.16454293433995401</v>
      </c>
      <c r="V16" s="74">
        <v>0.14206608510442201</v>
      </c>
      <c r="W16" s="74">
        <v>9.4761889904778199E-2</v>
      </c>
      <c r="X16" s="74">
        <v>0.12355862859123</v>
      </c>
      <c r="Y16" s="74">
        <v>8.6422931398778297E-2</v>
      </c>
      <c r="Z16" s="74">
        <v>0.15470580271006201</v>
      </c>
      <c r="AA16" s="74">
        <v>0.11939012284529101</v>
      </c>
      <c r="AB16" s="74">
        <v>0.12729524497344599</v>
      </c>
      <c r="AC16" s="74">
        <v>0.108867352256115</v>
      </c>
      <c r="AD16" s="74">
        <v>7.5457162644265094E-2</v>
      </c>
      <c r="AE16" s="74"/>
      <c r="AF16" s="74">
        <v>0.22098433415476701</v>
      </c>
      <c r="AG16" s="74">
        <v>0.1320275424092</v>
      </c>
      <c r="AH16" s="74">
        <v>0.14337580252218399</v>
      </c>
      <c r="AI16" s="74">
        <v>0.13019592006008299</v>
      </c>
      <c r="AJ16" s="74">
        <v>8.3924538639523594E-2</v>
      </c>
      <c r="AK16" s="74">
        <v>0.105212443286838</v>
      </c>
      <c r="AL16" s="74"/>
      <c r="AM16" s="74">
        <v>0.132517523462585</v>
      </c>
      <c r="AN16" s="74">
        <v>0.16330931049843</v>
      </c>
      <c r="AO16" s="74">
        <v>7.7857916418101095E-2</v>
      </c>
      <c r="AP16" s="74"/>
      <c r="AQ16" s="74">
        <v>0.100924458898228</v>
      </c>
      <c r="AR16" s="74">
        <v>0.20258994956663101</v>
      </c>
      <c r="AS16" s="74">
        <v>5.91687952252491E-2</v>
      </c>
    </row>
    <row r="17" spans="2:45" ht="45" x14ac:dyDescent="0.25">
      <c r="B17" s="16" t="s">
        <v>180</v>
      </c>
      <c r="C17" s="74">
        <v>0.48789170517999397</v>
      </c>
      <c r="D17" s="74">
        <v>0.49620486546535802</v>
      </c>
      <c r="E17" s="74">
        <v>0.48345994421702698</v>
      </c>
      <c r="F17" s="74"/>
      <c r="G17" s="74">
        <v>0.39605402995940298</v>
      </c>
      <c r="H17" s="74">
        <v>0.44761083627024101</v>
      </c>
      <c r="I17" s="74">
        <v>0.40475102337580598</v>
      </c>
      <c r="J17" s="74">
        <v>0.50727081354829995</v>
      </c>
      <c r="K17" s="74">
        <v>0.54103473212902997</v>
      </c>
      <c r="L17" s="74">
        <v>0.54294164965879299</v>
      </c>
      <c r="M17" s="74"/>
      <c r="N17" s="74">
        <v>0.566286731225633</v>
      </c>
      <c r="O17" s="74">
        <v>0.453495695924029</v>
      </c>
      <c r="P17" s="74">
        <v>0.45455137755483199</v>
      </c>
      <c r="Q17" s="74">
        <v>0.46468638941540003</v>
      </c>
      <c r="R17" s="74"/>
      <c r="S17" s="74">
        <v>0.32169541406964097</v>
      </c>
      <c r="T17" s="74">
        <v>0.50277737602315897</v>
      </c>
      <c r="U17" s="74">
        <v>0.66451865630209295</v>
      </c>
      <c r="V17" s="74">
        <v>0.51888282640073402</v>
      </c>
      <c r="W17" s="74">
        <v>0.51541707703088702</v>
      </c>
      <c r="X17" s="74">
        <v>0.50233602161077995</v>
      </c>
      <c r="Y17" s="74">
        <v>0.39700167044116202</v>
      </c>
      <c r="Z17" s="74">
        <v>0.57058136749649702</v>
      </c>
      <c r="AA17" s="74">
        <v>0.55610160883931303</v>
      </c>
      <c r="AB17" s="74">
        <v>0.38649472230094001</v>
      </c>
      <c r="AC17" s="74">
        <v>0.479123493575352</v>
      </c>
      <c r="AD17" s="74">
        <v>0.54881846862334205</v>
      </c>
      <c r="AE17" s="74"/>
      <c r="AF17" s="74">
        <v>0.497695932387756</v>
      </c>
      <c r="AG17" s="74">
        <v>0.44058338184177998</v>
      </c>
      <c r="AH17" s="74">
        <v>0.45816766366510198</v>
      </c>
      <c r="AI17" s="74">
        <v>0.47440512945143298</v>
      </c>
      <c r="AJ17" s="74">
        <v>0.634236267316999</v>
      </c>
      <c r="AK17" s="74">
        <v>0.48323118211773303</v>
      </c>
      <c r="AL17" s="74"/>
      <c r="AM17" s="74">
        <v>0.49236648977221797</v>
      </c>
      <c r="AN17" s="74">
        <v>0.53822391238895695</v>
      </c>
      <c r="AO17" s="74">
        <v>0.36058676176523202</v>
      </c>
      <c r="AP17" s="74"/>
      <c r="AQ17" s="74">
        <v>0.53964498812122297</v>
      </c>
      <c r="AR17" s="74">
        <v>0.44128735006783898</v>
      </c>
      <c r="AS17" s="74">
        <v>0.77931484756282898</v>
      </c>
    </row>
    <row r="18" spans="2:45" ht="30" x14ac:dyDescent="0.25">
      <c r="B18" s="16" t="s">
        <v>181</v>
      </c>
      <c r="C18" s="74">
        <v>0.10578335890369001</v>
      </c>
      <c r="D18" s="74">
        <v>8.1055545736208295E-2</v>
      </c>
      <c r="E18" s="74">
        <v>0.12637678629169799</v>
      </c>
      <c r="F18" s="74"/>
      <c r="G18" s="74">
        <v>0.28400671669695399</v>
      </c>
      <c r="H18" s="74">
        <v>0.134834156337728</v>
      </c>
      <c r="I18" s="74">
        <v>6.2400311927007401E-2</v>
      </c>
      <c r="J18" s="74">
        <v>0.101358764019048</v>
      </c>
      <c r="K18" s="74">
        <v>0.104636534513212</v>
      </c>
      <c r="L18" s="74">
        <v>5.29327892216006E-2</v>
      </c>
      <c r="M18" s="74"/>
      <c r="N18" s="74">
        <v>8.8158235399761004E-2</v>
      </c>
      <c r="O18" s="74">
        <v>7.9838990990482805E-2</v>
      </c>
      <c r="P18" s="74">
        <v>0.119328000411348</v>
      </c>
      <c r="Q18" s="74">
        <v>0.128030684042127</v>
      </c>
      <c r="R18" s="74"/>
      <c r="S18" s="74">
        <v>0.15106819888480599</v>
      </c>
      <c r="T18" s="74">
        <v>6.5438635976210996E-2</v>
      </c>
      <c r="U18" s="74">
        <v>0.11480914095012799</v>
      </c>
      <c r="V18" s="74">
        <v>0.15213998861047601</v>
      </c>
      <c r="W18" s="74">
        <v>0.16444592562591601</v>
      </c>
      <c r="X18" s="74">
        <v>0.116219998569075</v>
      </c>
      <c r="Y18" s="74">
        <v>0.147168014318417</v>
      </c>
      <c r="Z18" s="74">
        <v>0.119145080452795</v>
      </c>
      <c r="AA18" s="74">
        <v>8.6326858697957295E-2</v>
      </c>
      <c r="AB18" s="74">
        <v>1.6711345478055799E-2</v>
      </c>
      <c r="AC18" s="74">
        <v>0.110396423675681</v>
      </c>
      <c r="AD18" s="74">
        <v>0</v>
      </c>
      <c r="AE18" s="74"/>
      <c r="AF18" s="74">
        <v>0.130615427178563</v>
      </c>
      <c r="AG18" s="74">
        <v>0.11342082551962</v>
      </c>
      <c r="AH18" s="74">
        <v>0.11606481567254</v>
      </c>
      <c r="AI18" s="74">
        <v>7.9411223223741001E-2</v>
      </c>
      <c r="AJ18" s="74">
        <v>8.7083079941934399E-2</v>
      </c>
      <c r="AK18" s="74">
        <v>0.103794632196227</v>
      </c>
      <c r="AL18" s="74"/>
      <c r="AM18" s="74">
        <v>0.103189858834192</v>
      </c>
      <c r="AN18" s="74">
        <v>6.8607986109599894E-2</v>
      </c>
      <c r="AO18" s="74">
        <v>0.21104976775671</v>
      </c>
      <c r="AP18" s="74"/>
      <c r="AQ18" s="74">
        <v>0.12613138392100101</v>
      </c>
      <c r="AR18" s="74">
        <v>7.9853240229822306E-2</v>
      </c>
      <c r="AS18" s="74">
        <v>0.169709173408056</v>
      </c>
    </row>
    <row r="19" spans="2:45" ht="30" x14ac:dyDescent="0.25">
      <c r="B19" s="16" t="s">
        <v>182</v>
      </c>
      <c r="C19" s="74">
        <v>0.201120508097309</v>
      </c>
      <c r="D19" s="74">
        <v>0.249389689043194</v>
      </c>
      <c r="E19" s="74">
        <v>0.15666873365751499</v>
      </c>
      <c r="F19" s="74"/>
      <c r="G19" s="74">
        <v>0.16873806017940399</v>
      </c>
      <c r="H19" s="74">
        <v>0.206145228921218</v>
      </c>
      <c r="I19" s="74">
        <v>0.20154389868435099</v>
      </c>
      <c r="J19" s="74">
        <v>0.17911294300892899</v>
      </c>
      <c r="K19" s="74">
        <v>0.285826388621292</v>
      </c>
      <c r="L19" s="74">
        <v>0.165664081246471</v>
      </c>
      <c r="M19" s="74"/>
      <c r="N19" s="74">
        <v>0.15897636316114</v>
      </c>
      <c r="O19" s="74">
        <v>0.21966582301628701</v>
      </c>
      <c r="P19" s="74">
        <v>0.21529366600011701</v>
      </c>
      <c r="Q19" s="74">
        <v>0.21159244452529399</v>
      </c>
      <c r="R19" s="74"/>
      <c r="S19" s="74">
        <v>0.17337385922100501</v>
      </c>
      <c r="T19" s="74">
        <v>0.16195309191396401</v>
      </c>
      <c r="U19" s="74">
        <v>0.13534710313458001</v>
      </c>
      <c r="V19" s="74">
        <v>0.16707337014517301</v>
      </c>
      <c r="W19" s="74">
        <v>0.18649842400161001</v>
      </c>
      <c r="X19" s="74">
        <v>0.210356597342617</v>
      </c>
      <c r="Y19" s="74">
        <v>0.24872186132540899</v>
      </c>
      <c r="Z19" s="74">
        <v>0.22234640105423201</v>
      </c>
      <c r="AA19" s="74">
        <v>0.24085853232563501</v>
      </c>
      <c r="AB19" s="74">
        <v>0.29806828810713498</v>
      </c>
      <c r="AC19" s="74">
        <v>0.21937786520142799</v>
      </c>
      <c r="AD19" s="74">
        <v>0.13508064682160401</v>
      </c>
      <c r="AE19" s="74"/>
      <c r="AF19" s="74">
        <v>0.16305051579553001</v>
      </c>
      <c r="AG19" s="74">
        <v>0.15810049921404901</v>
      </c>
      <c r="AH19" s="74">
        <v>0.26464447906687699</v>
      </c>
      <c r="AI19" s="74">
        <v>0.19698673625209301</v>
      </c>
      <c r="AJ19" s="74">
        <v>0.24587884921700401</v>
      </c>
      <c r="AK19" s="74">
        <v>0.24911584528201</v>
      </c>
      <c r="AL19" s="74"/>
      <c r="AM19" s="74">
        <v>0.18554374259634501</v>
      </c>
      <c r="AN19" s="74">
        <v>0.21836266931144599</v>
      </c>
      <c r="AO19" s="74">
        <v>0.24937707057407801</v>
      </c>
      <c r="AP19" s="74"/>
      <c r="AQ19" s="74">
        <v>0.218363684550795</v>
      </c>
      <c r="AR19" s="74">
        <v>0.20005143360817701</v>
      </c>
      <c r="AS19" s="74">
        <v>0.16351021120509901</v>
      </c>
    </row>
    <row r="20" spans="2:45" ht="45" x14ac:dyDescent="0.25">
      <c r="B20" s="16" t="s">
        <v>183</v>
      </c>
      <c r="C20" s="74">
        <v>0.27962470167172598</v>
      </c>
      <c r="D20" s="74">
        <v>0.233817196720254</v>
      </c>
      <c r="E20" s="74">
        <v>0.32170717102705099</v>
      </c>
      <c r="F20" s="74"/>
      <c r="G20" s="74">
        <v>0.336307348740637</v>
      </c>
      <c r="H20" s="74">
        <v>0.34495966325312999</v>
      </c>
      <c r="I20" s="74">
        <v>0.25319565426348201</v>
      </c>
      <c r="J20" s="74">
        <v>0.22419548169765799</v>
      </c>
      <c r="K20" s="74">
        <v>0.28997967258128199</v>
      </c>
      <c r="L20" s="74">
        <v>0.26820090782504102</v>
      </c>
      <c r="M20" s="74"/>
      <c r="N20" s="74">
        <v>0.28481232324367101</v>
      </c>
      <c r="O20" s="74">
        <v>0.29793081684186301</v>
      </c>
      <c r="P20" s="74">
        <v>0.244697206187386</v>
      </c>
      <c r="Q20" s="74">
        <v>0.268784064686585</v>
      </c>
      <c r="R20" s="74"/>
      <c r="S20" s="74">
        <v>0.241047543474742</v>
      </c>
      <c r="T20" s="74">
        <v>0.20807582023799301</v>
      </c>
      <c r="U20" s="74">
        <v>0.217148587274236</v>
      </c>
      <c r="V20" s="74">
        <v>0.238324201713176</v>
      </c>
      <c r="W20" s="74">
        <v>0.25877980183746901</v>
      </c>
      <c r="X20" s="74">
        <v>0.31799097082252897</v>
      </c>
      <c r="Y20" s="74">
        <v>0.246391774130233</v>
      </c>
      <c r="Z20" s="74">
        <v>0.222267829334241</v>
      </c>
      <c r="AA20" s="74">
        <v>0.41832635877060398</v>
      </c>
      <c r="AB20" s="74">
        <v>0.29211263685383498</v>
      </c>
      <c r="AC20" s="74">
        <v>0.30027634329307901</v>
      </c>
      <c r="AD20" s="74">
        <v>0.65354822854632699</v>
      </c>
      <c r="AE20" s="74"/>
      <c r="AF20" s="74">
        <v>0.29711695344684602</v>
      </c>
      <c r="AG20" s="74">
        <v>0.26438649164919298</v>
      </c>
      <c r="AH20" s="74">
        <v>0.28292520472974603</v>
      </c>
      <c r="AI20" s="74">
        <v>0.29526921343763801</v>
      </c>
      <c r="AJ20" s="74">
        <v>0.229841991510355</v>
      </c>
      <c r="AK20" s="74">
        <v>0.33945941283049103</v>
      </c>
      <c r="AL20" s="74"/>
      <c r="AM20" s="74">
        <v>0.26516730539774203</v>
      </c>
      <c r="AN20" s="74">
        <v>0.26364683669554601</v>
      </c>
      <c r="AO20" s="74">
        <v>0.421404661553827</v>
      </c>
      <c r="AP20" s="74"/>
      <c r="AQ20" s="74">
        <v>0.21134895288255001</v>
      </c>
      <c r="AR20" s="74">
        <v>0.281976174231095</v>
      </c>
      <c r="AS20" s="74">
        <v>0.23087777670578299</v>
      </c>
    </row>
    <row r="21" spans="2:45" ht="60" x14ac:dyDescent="0.25">
      <c r="B21" s="16" t="s">
        <v>184</v>
      </c>
      <c r="C21" s="74">
        <v>7.9675352964677704E-2</v>
      </c>
      <c r="D21" s="74">
        <v>0.100359131918316</v>
      </c>
      <c r="E21" s="74">
        <v>6.0581086349885502E-2</v>
      </c>
      <c r="F21" s="74"/>
      <c r="G21" s="74">
        <v>9.0400514547645805E-2</v>
      </c>
      <c r="H21" s="74">
        <v>0.13156856650156501</v>
      </c>
      <c r="I21" s="74">
        <v>8.8878219148984305E-2</v>
      </c>
      <c r="J21" s="74">
        <v>4.11044266275735E-2</v>
      </c>
      <c r="K21" s="74">
        <v>4.0255602880053698E-2</v>
      </c>
      <c r="L21" s="74">
        <v>9.5118738893001195E-2</v>
      </c>
      <c r="M21" s="74"/>
      <c r="N21" s="74">
        <v>7.2221117549578606E-2</v>
      </c>
      <c r="O21" s="74">
        <v>6.6661690376211793E-2</v>
      </c>
      <c r="P21" s="74">
        <v>9.5285865768218E-2</v>
      </c>
      <c r="Q21" s="74">
        <v>8.9705561464085606E-2</v>
      </c>
      <c r="R21" s="74"/>
      <c r="S21" s="74">
        <v>0.117518088201297</v>
      </c>
      <c r="T21" s="74">
        <v>8.44644294200253E-2</v>
      </c>
      <c r="U21" s="74">
        <v>7.8418876777896093E-2</v>
      </c>
      <c r="V21" s="74">
        <v>5.3208884840026102E-2</v>
      </c>
      <c r="W21" s="74">
        <v>4.6071739851598702E-2</v>
      </c>
      <c r="X21" s="74">
        <v>8.4987851257765507E-2</v>
      </c>
      <c r="Y21" s="74">
        <v>7.4246692759157601E-2</v>
      </c>
      <c r="Z21" s="74">
        <v>3.70220054007184E-2</v>
      </c>
      <c r="AA21" s="74">
        <v>7.8314651752956793E-2</v>
      </c>
      <c r="AB21" s="74">
        <v>4.6356615755255702E-2</v>
      </c>
      <c r="AC21" s="74">
        <v>0.153359221565016</v>
      </c>
      <c r="AD21" s="74">
        <v>0.15159487662580001</v>
      </c>
      <c r="AE21" s="74"/>
      <c r="AF21" s="74">
        <v>6.7414740472443405E-2</v>
      </c>
      <c r="AG21" s="74">
        <v>8.3605368965707402E-2</v>
      </c>
      <c r="AH21" s="74">
        <v>7.2531174959425099E-2</v>
      </c>
      <c r="AI21" s="74">
        <v>6.7122259902991199E-2</v>
      </c>
      <c r="AJ21" s="74">
        <v>9.3638299494521002E-2</v>
      </c>
      <c r="AK21" s="74">
        <v>0.121121643577909</v>
      </c>
      <c r="AL21" s="74"/>
      <c r="AM21" s="74">
        <v>8.7218083936894605E-2</v>
      </c>
      <c r="AN21" s="74">
        <v>9.3399659145686306E-2</v>
      </c>
      <c r="AO21" s="74">
        <v>2.1181157858074999E-2</v>
      </c>
      <c r="AP21" s="74"/>
      <c r="AQ21" s="74">
        <v>8.2802868293343906E-2</v>
      </c>
      <c r="AR21" s="74">
        <v>0.10409141237640999</v>
      </c>
      <c r="AS21" s="74">
        <v>0.114656281851272</v>
      </c>
    </row>
    <row r="22" spans="2:45" ht="60" x14ac:dyDescent="0.25">
      <c r="B22" s="16" t="s">
        <v>185</v>
      </c>
      <c r="C22" s="74">
        <v>0.20609238298536101</v>
      </c>
      <c r="D22" s="74">
        <v>0.206477063569834</v>
      </c>
      <c r="E22" s="74">
        <v>0.20719263804409199</v>
      </c>
      <c r="F22" s="74"/>
      <c r="G22" s="74">
        <v>0.17261281238760001</v>
      </c>
      <c r="H22" s="74">
        <v>0.18415267695781201</v>
      </c>
      <c r="I22" s="74">
        <v>0.21252579613711001</v>
      </c>
      <c r="J22" s="74">
        <v>0.247534118000697</v>
      </c>
      <c r="K22" s="74">
        <v>0.210828558137794</v>
      </c>
      <c r="L22" s="74">
        <v>0.194660108345794</v>
      </c>
      <c r="M22" s="74"/>
      <c r="N22" s="74">
        <v>0.178404966038475</v>
      </c>
      <c r="O22" s="74">
        <v>0.257588522816729</v>
      </c>
      <c r="P22" s="74">
        <v>0.186301624962496</v>
      </c>
      <c r="Q22" s="74">
        <v>0.20349034479860501</v>
      </c>
      <c r="R22" s="74"/>
      <c r="S22" s="74">
        <v>0.14370855288411999</v>
      </c>
      <c r="T22" s="74">
        <v>0.222388154764042</v>
      </c>
      <c r="U22" s="74">
        <v>0.17548680923707399</v>
      </c>
      <c r="V22" s="74">
        <v>0.30221181625925397</v>
      </c>
      <c r="W22" s="74">
        <v>0.15610478533986599</v>
      </c>
      <c r="X22" s="74">
        <v>0.35688093468610099</v>
      </c>
      <c r="Y22" s="74">
        <v>0.224813040929118</v>
      </c>
      <c r="Z22" s="74">
        <v>0.11408386602968799</v>
      </c>
      <c r="AA22" s="74">
        <v>0.19262450098912701</v>
      </c>
      <c r="AB22" s="74">
        <v>0.18987429354298399</v>
      </c>
      <c r="AC22" s="74">
        <v>0.152869358999981</v>
      </c>
      <c r="AD22" s="74">
        <v>0.21417948515359</v>
      </c>
      <c r="AE22" s="74"/>
      <c r="AF22" s="74">
        <v>0.14303940817840499</v>
      </c>
      <c r="AG22" s="74">
        <v>0.241482343959977</v>
      </c>
      <c r="AH22" s="74">
        <v>0.24964582996450099</v>
      </c>
      <c r="AI22" s="74">
        <v>0.17938094364537499</v>
      </c>
      <c r="AJ22" s="74">
        <v>0.198983180430854</v>
      </c>
      <c r="AK22" s="74">
        <v>0.211108273805137</v>
      </c>
      <c r="AL22" s="74"/>
      <c r="AM22" s="74">
        <v>0.21896806975313299</v>
      </c>
      <c r="AN22" s="74">
        <v>0.18548841645592301</v>
      </c>
      <c r="AO22" s="74">
        <v>0.244536402473638</v>
      </c>
      <c r="AP22" s="74"/>
      <c r="AQ22" s="74">
        <v>0.214234293828963</v>
      </c>
      <c r="AR22" s="74">
        <v>0.19605175542799499</v>
      </c>
      <c r="AS22" s="74">
        <v>0.106712763715766</v>
      </c>
    </row>
    <row r="23" spans="2:45" x14ac:dyDescent="0.25">
      <c r="B23" s="16" t="s">
        <v>99</v>
      </c>
      <c r="C23" s="74">
        <v>4.7388934298788397E-2</v>
      </c>
      <c r="D23" s="74">
        <v>5.1438163003549503E-2</v>
      </c>
      <c r="E23" s="74">
        <v>4.3877007995319503E-2</v>
      </c>
      <c r="F23" s="74"/>
      <c r="G23" s="74">
        <v>0</v>
      </c>
      <c r="H23" s="74">
        <v>2.4191156806339001E-2</v>
      </c>
      <c r="I23" s="74">
        <v>3.2560426077988702E-2</v>
      </c>
      <c r="J23" s="74">
        <v>9.5320535137279998E-3</v>
      </c>
      <c r="K23" s="74">
        <v>5.9855941534797598E-2</v>
      </c>
      <c r="L23" s="74">
        <v>0.105190184352458</v>
      </c>
      <c r="M23" s="74"/>
      <c r="N23" s="74">
        <v>1.4143867810974899E-2</v>
      </c>
      <c r="O23" s="74">
        <v>6.5122163641123804E-2</v>
      </c>
      <c r="P23" s="74">
        <v>4.5772064053697298E-2</v>
      </c>
      <c r="Q23" s="74">
        <v>6.7155059715093696E-2</v>
      </c>
      <c r="R23" s="74"/>
      <c r="S23" s="74">
        <v>1.53317525360014E-2</v>
      </c>
      <c r="T23" s="74">
        <v>9.4431599373649602E-2</v>
      </c>
      <c r="U23" s="74">
        <v>3.7050767578529001E-2</v>
      </c>
      <c r="V23" s="74">
        <v>0</v>
      </c>
      <c r="W23" s="74">
        <v>4.6852701348868202E-2</v>
      </c>
      <c r="X23" s="74">
        <v>0.10128929100766</v>
      </c>
      <c r="Y23" s="74">
        <v>0.12638613569724599</v>
      </c>
      <c r="Z23" s="74">
        <v>4.0227011146106099E-2</v>
      </c>
      <c r="AA23" s="74">
        <v>0</v>
      </c>
      <c r="AB23" s="74">
        <v>4.9000783884466097E-2</v>
      </c>
      <c r="AC23" s="74">
        <v>3.98275739351499E-2</v>
      </c>
      <c r="AD23" s="74">
        <v>0</v>
      </c>
      <c r="AE23" s="74"/>
      <c r="AF23" s="74">
        <v>4.4122099183047103E-2</v>
      </c>
      <c r="AG23" s="74">
        <v>6.9073031312762795E-2</v>
      </c>
      <c r="AH23" s="74">
        <v>4.79441897835194E-2</v>
      </c>
      <c r="AI23" s="74">
        <v>4.2279578767403E-2</v>
      </c>
      <c r="AJ23" s="74">
        <v>2.4246236138697901E-2</v>
      </c>
      <c r="AK23" s="74">
        <v>2.5943797170779399E-2</v>
      </c>
      <c r="AL23" s="74"/>
      <c r="AM23" s="74">
        <v>5.2913245736247602E-2</v>
      </c>
      <c r="AN23" s="74">
        <v>5.2177840555100302E-2</v>
      </c>
      <c r="AO23" s="74">
        <v>2.1213282192120399E-2</v>
      </c>
      <c r="AP23" s="74"/>
      <c r="AQ23" s="74">
        <v>5.2672632530394503E-2</v>
      </c>
      <c r="AR23" s="74">
        <v>4.4652999519318302E-2</v>
      </c>
      <c r="AS23" s="74">
        <v>5.8699720006916797E-2</v>
      </c>
    </row>
    <row r="24" spans="2:45" x14ac:dyDescent="0.25">
      <c r="B24" s="16" t="s">
        <v>65</v>
      </c>
      <c r="C24" s="74">
        <v>9.2704944684213406E-3</v>
      </c>
      <c r="D24" s="74">
        <v>5.4470254659911002E-3</v>
      </c>
      <c r="E24" s="74">
        <v>1.29708372406406E-2</v>
      </c>
      <c r="F24" s="74"/>
      <c r="G24" s="74">
        <v>0</v>
      </c>
      <c r="H24" s="74">
        <v>1.08897904622454E-2</v>
      </c>
      <c r="I24" s="74">
        <v>5.1404099909855699E-2</v>
      </c>
      <c r="J24" s="74">
        <v>0</v>
      </c>
      <c r="K24" s="74">
        <v>0</v>
      </c>
      <c r="L24" s="74">
        <v>0</v>
      </c>
      <c r="M24" s="74"/>
      <c r="N24" s="74">
        <v>1.23292171607672E-2</v>
      </c>
      <c r="O24" s="74">
        <v>6.5154264427484598E-3</v>
      </c>
      <c r="P24" s="74">
        <v>1.2160765775676E-2</v>
      </c>
      <c r="Q24" s="74">
        <v>6.5417171823294196E-3</v>
      </c>
      <c r="R24" s="74"/>
      <c r="S24" s="74">
        <v>1.4159929354671599E-2</v>
      </c>
      <c r="T24" s="74">
        <v>1.9672849574879001E-2</v>
      </c>
      <c r="U24" s="74">
        <v>0</v>
      </c>
      <c r="V24" s="74">
        <v>0</v>
      </c>
      <c r="W24" s="74">
        <v>0</v>
      </c>
      <c r="X24" s="74">
        <v>0</v>
      </c>
      <c r="Y24" s="74">
        <v>4.7247141050685601E-2</v>
      </c>
      <c r="Z24" s="74">
        <v>0</v>
      </c>
      <c r="AA24" s="74">
        <v>0</v>
      </c>
      <c r="AB24" s="74">
        <v>1.5416206688870801E-2</v>
      </c>
      <c r="AC24" s="74">
        <v>0</v>
      </c>
      <c r="AD24" s="74">
        <v>0</v>
      </c>
      <c r="AE24" s="74"/>
      <c r="AF24" s="74">
        <v>0</v>
      </c>
      <c r="AG24" s="74">
        <v>6.2228414676897296E-3</v>
      </c>
      <c r="AH24" s="74">
        <v>2.10360352977602E-2</v>
      </c>
      <c r="AI24" s="74">
        <v>1.31155631402526E-2</v>
      </c>
      <c r="AJ24" s="74">
        <v>1.2366071935347601E-2</v>
      </c>
      <c r="AK24" s="74">
        <v>0</v>
      </c>
      <c r="AL24" s="74"/>
      <c r="AM24" s="74">
        <v>1.58301207572735E-2</v>
      </c>
      <c r="AN24" s="74">
        <v>4.3946399013864799E-3</v>
      </c>
      <c r="AO24" s="74">
        <v>0</v>
      </c>
      <c r="AP24" s="74"/>
      <c r="AQ24" s="74">
        <v>7.6781116444193899E-3</v>
      </c>
      <c r="AR24" s="74">
        <v>1.16495062175962E-2</v>
      </c>
      <c r="AS24" s="74">
        <v>0</v>
      </c>
    </row>
    <row r="25" spans="2:45" x14ac:dyDescent="0.25">
      <c r="B25" s="16" t="s">
        <v>101</v>
      </c>
      <c r="C25" s="75">
        <v>2.15545786391046E-2</v>
      </c>
      <c r="D25" s="75">
        <v>1.46335746283856E-2</v>
      </c>
      <c r="E25" s="75">
        <v>2.8286662167204501E-2</v>
      </c>
      <c r="F25" s="75"/>
      <c r="G25" s="75">
        <v>3.7911138627524599E-2</v>
      </c>
      <c r="H25" s="75">
        <v>4.9662440622635903E-2</v>
      </c>
      <c r="I25" s="75">
        <v>1.2589492259672101E-2</v>
      </c>
      <c r="J25" s="75">
        <v>9.2683281841975801E-3</v>
      </c>
      <c r="K25" s="75">
        <v>3.0355285111605401E-2</v>
      </c>
      <c r="L25" s="75">
        <v>6.89098671965193E-3</v>
      </c>
      <c r="M25" s="75"/>
      <c r="N25" s="75">
        <v>6.4984673015959001E-3</v>
      </c>
      <c r="O25" s="75">
        <v>2.7127461093844899E-2</v>
      </c>
      <c r="P25" s="75">
        <v>3.45414621451672E-2</v>
      </c>
      <c r="Q25" s="75">
        <v>2.1014938658096699E-2</v>
      </c>
      <c r="R25" s="75"/>
      <c r="S25" s="75">
        <v>2.8802201677367599E-2</v>
      </c>
      <c r="T25" s="75">
        <v>0</v>
      </c>
      <c r="U25" s="75">
        <v>0</v>
      </c>
      <c r="V25" s="75">
        <v>0</v>
      </c>
      <c r="W25" s="75">
        <v>4.7422878908079703E-2</v>
      </c>
      <c r="X25" s="75">
        <v>2.5241088861145199E-2</v>
      </c>
      <c r="Y25" s="75">
        <v>5.09390396105504E-2</v>
      </c>
      <c r="Z25" s="75">
        <v>7.3368635284835407E-2</v>
      </c>
      <c r="AA25" s="75">
        <v>1.8022333867445402E-2</v>
      </c>
      <c r="AB25" s="75">
        <v>3.28464024993389E-2</v>
      </c>
      <c r="AC25" s="75">
        <v>0</v>
      </c>
      <c r="AD25" s="75">
        <v>0</v>
      </c>
      <c r="AE25" s="75"/>
      <c r="AF25" s="75">
        <v>2.01826861331902E-2</v>
      </c>
      <c r="AG25" s="75">
        <v>2.6302723327162499E-2</v>
      </c>
      <c r="AH25" s="75">
        <v>1.2035518702070201E-2</v>
      </c>
      <c r="AI25" s="75">
        <v>2.7013444646605801E-2</v>
      </c>
      <c r="AJ25" s="75">
        <v>2.7559406465965001E-2</v>
      </c>
      <c r="AK25" s="75">
        <v>0</v>
      </c>
      <c r="AL25" s="75"/>
      <c r="AM25" s="75">
        <v>8.0765137983921896E-3</v>
      </c>
      <c r="AN25" s="75">
        <v>3.1817290820237501E-2</v>
      </c>
      <c r="AO25" s="75">
        <v>3.8186927266663E-2</v>
      </c>
      <c r="AP25" s="75"/>
      <c r="AQ25" s="75">
        <v>1.1074996128722101E-2</v>
      </c>
      <c r="AR25" s="75">
        <v>3.0374348150929101E-2</v>
      </c>
      <c r="AS25" s="75">
        <v>0</v>
      </c>
    </row>
    <row r="26" spans="2:45" x14ac:dyDescent="0.25">
      <c r="B26" s="17" t="s">
        <v>187</v>
      </c>
    </row>
    <row r="27" spans="2:45" x14ac:dyDescent="0.25">
      <c r="B27" t="s">
        <v>69</v>
      </c>
    </row>
    <row r="28" spans="2:45" x14ac:dyDescent="0.25">
      <c r="B28" t="s">
        <v>70</v>
      </c>
    </row>
    <row r="30" spans="2:45" x14ac:dyDescent="0.25">
      <c r="B3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195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80" t="s">
        <v>8</v>
      </c>
      <c r="C7" s="80">
        <v>1005</v>
      </c>
      <c r="D7" s="80">
        <v>484</v>
      </c>
      <c r="E7" s="80">
        <v>515</v>
      </c>
      <c r="F7" s="80"/>
      <c r="G7" s="80">
        <v>152</v>
      </c>
      <c r="H7" s="80">
        <v>174</v>
      </c>
      <c r="I7" s="80">
        <v>153</v>
      </c>
      <c r="J7" s="80">
        <v>172</v>
      </c>
      <c r="K7" s="80">
        <v>142</v>
      </c>
      <c r="L7" s="80">
        <v>212</v>
      </c>
      <c r="M7" s="80"/>
      <c r="N7" s="80">
        <v>279</v>
      </c>
      <c r="O7" s="80">
        <v>270</v>
      </c>
      <c r="P7" s="80">
        <v>207</v>
      </c>
      <c r="Q7" s="80">
        <v>245</v>
      </c>
      <c r="R7" s="80"/>
      <c r="S7" s="80">
        <v>146</v>
      </c>
      <c r="T7" s="80">
        <v>136</v>
      </c>
      <c r="U7" s="80">
        <v>83</v>
      </c>
      <c r="V7" s="80">
        <v>95</v>
      </c>
      <c r="W7" s="80">
        <v>70</v>
      </c>
      <c r="X7" s="80">
        <v>76</v>
      </c>
      <c r="Y7" s="80">
        <v>81</v>
      </c>
      <c r="Z7" s="80">
        <v>40</v>
      </c>
      <c r="AA7" s="80">
        <v>112</v>
      </c>
      <c r="AB7" s="80">
        <v>93</v>
      </c>
      <c r="AC7" s="80">
        <v>45</v>
      </c>
      <c r="AD7" s="80">
        <v>28</v>
      </c>
      <c r="AE7" s="80"/>
      <c r="AF7" s="80">
        <v>204</v>
      </c>
      <c r="AG7" s="80">
        <v>290</v>
      </c>
      <c r="AH7" s="80">
        <v>150</v>
      </c>
      <c r="AI7" s="80">
        <v>190</v>
      </c>
      <c r="AJ7" s="80">
        <v>109</v>
      </c>
      <c r="AK7" s="80">
        <v>62</v>
      </c>
      <c r="AL7" s="80"/>
      <c r="AM7" s="80">
        <v>415</v>
      </c>
      <c r="AN7" s="80">
        <v>426</v>
      </c>
      <c r="AO7" s="80">
        <v>111</v>
      </c>
      <c r="AP7" s="80"/>
      <c r="AQ7" s="80">
        <v>312</v>
      </c>
      <c r="AR7" s="80">
        <v>332</v>
      </c>
      <c r="AS7" s="80">
        <v>36</v>
      </c>
    </row>
    <row r="8" spans="2:45" ht="30" customHeight="1" x14ac:dyDescent="0.25">
      <c r="B8" s="81" t="s">
        <v>9</v>
      </c>
      <c r="C8" s="81">
        <v>1005</v>
      </c>
      <c r="D8" s="81">
        <v>494</v>
      </c>
      <c r="E8" s="81">
        <v>505</v>
      </c>
      <c r="F8" s="81"/>
      <c r="G8" s="81">
        <v>140</v>
      </c>
      <c r="H8" s="81">
        <v>173</v>
      </c>
      <c r="I8" s="81">
        <v>170</v>
      </c>
      <c r="J8" s="81">
        <v>170</v>
      </c>
      <c r="K8" s="81">
        <v>141</v>
      </c>
      <c r="L8" s="81">
        <v>211</v>
      </c>
      <c r="M8" s="81"/>
      <c r="N8" s="81">
        <v>270</v>
      </c>
      <c r="O8" s="81">
        <v>260</v>
      </c>
      <c r="P8" s="81">
        <v>220</v>
      </c>
      <c r="Q8" s="81">
        <v>251</v>
      </c>
      <c r="R8" s="81"/>
      <c r="S8" s="81">
        <v>141</v>
      </c>
      <c r="T8" s="81">
        <v>135</v>
      </c>
      <c r="U8" s="81">
        <v>80</v>
      </c>
      <c r="V8" s="81">
        <v>90</v>
      </c>
      <c r="W8" s="81">
        <v>71</v>
      </c>
      <c r="X8" s="81">
        <v>90</v>
      </c>
      <c r="Y8" s="81">
        <v>80</v>
      </c>
      <c r="Z8" s="81">
        <v>41</v>
      </c>
      <c r="AA8" s="81">
        <v>110</v>
      </c>
      <c r="AB8" s="81">
        <v>85</v>
      </c>
      <c r="AC8" s="81">
        <v>51</v>
      </c>
      <c r="AD8" s="81">
        <v>31</v>
      </c>
      <c r="AE8" s="81"/>
      <c r="AF8" s="81">
        <v>205</v>
      </c>
      <c r="AG8" s="81">
        <v>289</v>
      </c>
      <c r="AH8" s="81">
        <v>149</v>
      </c>
      <c r="AI8" s="81">
        <v>189</v>
      </c>
      <c r="AJ8" s="81">
        <v>110</v>
      </c>
      <c r="AK8" s="81">
        <v>63</v>
      </c>
      <c r="AL8" s="81"/>
      <c r="AM8" s="81">
        <v>420</v>
      </c>
      <c r="AN8" s="81">
        <v>424</v>
      </c>
      <c r="AO8" s="81">
        <v>111</v>
      </c>
      <c r="AP8" s="81"/>
      <c r="AQ8" s="81">
        <v>315</v>
      </c>
      <c r="AR8" s="81">
        <v>332</v>
      </c>
      <c r="AS8" s="81">
        <v>36</v>
      </c>
    </row>
    <row r="9" spans="2:45" ht="30" x14ac:dyDescent="0.25">
      <c r="B9" s="16" t="s">
        <v>188</v>
      </c>
      <c r="C9" s="78">
        <v>3.2115216805962403E-2</v>
      </c>
      <c r="D9" s="78">
        <v>3.7613906127998399E-2</v>
      </c>
      <c r="E9" s="78">
        <v>2.71255296668464E-2</v>
      </c>
      <c r="F9" s="78"/>
      <c r="G9" s="78">
        <v>3.91456564424996E-2</v>
      </c>
      <c r="H9" s="78">
        <v>4.1674905959635702E-2</v>
      </c>
      <c r="I9" s="78">
        <v>5.6630402136012399E-2</v>
      </c>
      <c r="J9" s="78">
        <v>2.95508573019032E-2</v>
      </c>
      <c r="K9" s="78">
        <v>2.8204466854412601E-2</v>
      </c>
      <c r="L9" s="78">
        <v>4.5147308688501201E-3</v>
      </c>
      <c r="M9" s="78"/>
      <c r="N9" s="78">
        <v>2.5929105318263299E-2</v>
      </c>
      <c r="O9" s="78">
        <v>2.1826255260134E-2</v>
      </c>
      <c r="P9" s="78">
        <v>4.6552546748167403E-2</v>
      </c>
      <c r="Q9" s="78">
        <v>3.3165756745148302E-2</v>
      </c>
      <c r="R9" s="78"/>
      <c r="S9" s="78">
        <v>0.106917479391823</v>
      </c>
      <c r="T9" s="78">
        <v>3.94257043878408E-2</v>
      </c>
      <c r="U9" s="78">
        <v>0</v>
      </c>
      <c r="V9" s="78">
        <v>0</v>
      </c>
      <c r="W9" s="78">
        <v>1.50560165603679E-2</v>
      </c>
      <c r="X9" s="78">
        <v>1.4430921071606E-2</v>
      </c>
      <c r="Y9" s="78">
        <v>0</v>
      </c>
      <c r="Z9" s="78">
        <v>2.4523617004728201E-2</v>
      </c>
      <c r="AA9" s="78">
        <v>5.8507007815329498E-2</v>
      </c>
      <c r="AB9" s="78">
        <v>0</v>
      </c>
      <c r="AC9" s="78">
        <v>2.0488509523210699E-2</v>
      </c>
      <c r="AD9" s="78">
        <v>3.3428329507214798E-2</v>
      </c>
      <c r="AE9" s="78"/>
      <c r="AF9" s="78">
        <v>9.5214925863875297E-2</v>
      </c>
      <c r="AG9" s="78">
        <v>1.4085271834494499E-2</v>
      </c>
      <c r="AH9" s="78">
        <v>2.68036415339356E-2</v>
      </c>
      <c r="AI9" s="78">
        <v>1.0497452180075299E-2</v>
      </c>
      <c r="AJ9" s="78">
        <v>1.7117979081716701E-2</v>
      </c>
      <c r="AK9" s="78">
        <v>1.3099040365678299E-2</v>
      </c>
      <c r="AL9" s="78"/>
      <c r="AM9" s="78">
        <v>2.41649071412488E-2</v>
      </c>
      <c r="AN9" s="78">
        <v>3.9482815424559399E-2</v>
      </c>
      <c r="AO9" s="78">
        <v>3.9943541157002403E-2</v>
      </c>
      <c r="AP9" s="78"/>
      <c r="AQ9" s="78">
        <v>3.8211273782991002E-2</v>
      </c>
      <c r="AR9" s="78">
        <v>2.92364481369729E-2</v>
      </c>
      <c r="AS9" s="78">
        <v>3.3469413426026703E-2</v>
      </c>
    </row>
    <row r="10" spans="2:45" x14ac:dyDescent="0.25">
      <c r="B10" s="16" t="s">
        <v>189</v>
      </c>
      <c r="C10" s="78">
        <v>4.5564175604998702E-2</v>
      </c>
      <c r="D10" s="78">
        <v>4.8946916445920301E-2</v>
      </c>
      <c r="E10" s="78">
        <v>4.0644257414740703E-2</v>
      </c>
      <c r="F10" s="78"/>
      <c r="G10" s="78">
        <v>9.3418234373477599E-2</v>
      </c>
      <c r="H10" s="78">
        <v>6.5218802515096694E-2</v>
      </c>
      <c r="I10" s="78">
        <v>3.1702343165236103E-2</v>
      </c>
      <c r="J10" s="78">
        <v>3.4942296574110403E-2</v>
      </c>
      <c r="K10" s="78">
        <v>2.2014020276661699E-2</v>
      </c>
      <c r="L10" s="78">
        <v>3.3031658770900099E-2</v>
      </c>
      <c r="M10" s="78"/>
      <c r="N10" s="78">
        <v>5.60478441440906E-2</v>
      </c>
      <c r="O10" s="78">
        <v>3.4301772391918998E-2</v>
      </c>
      <c r="P10" s="78">
        <v>4.3482781185394698E-2</v>
      </c>
      <c r="Q10" s="78">
        <v>4.8503609089376301E-2</v>
      </c>
      <c r="R10" s="78"/>
      <c r="S10" s="78">
        <v>8.8563622027695493E-2</v>
      </c>
      <c r="T10" s="78">
        <v>5.3018183649806101E-2</v>
      </c>
      <c r="U10" s="78">
        <v>5.5185050976083401E-2</v>
      </c>
      <c r="V10" s="78">
        <v>0</v>
      </c>
      <c r="W10" s="78">
        <v>5.64060105069637E-2</v>
      </c>
      <c r="X10" s="78">
        <v>7.6865791299672803E-2</v>
      </c>
      <c r="Y10" s="78">
        <v>2.47017376020583E-2</v>
      </c>
      <c r="Z10" s="78">
        <v>4.8715998580617002E-2</v>
      </c>
      <c r="AA10" s="78">
        <v>4.2530096979729502E-2</v>
      </c>
      <c r="AB10" s="78">
        <v>1.3406491994553999E-2</v>
      </c>
      <c r="AC10" s="78">
        <v>0</v>
      </c>
      <c r="AD10" s="78">
        <v>3.3074083743735501E-2</v>
      </c>
      <c r="AE10" s="78"/>
      <c r="AF10" s="78">
        <v>7.54290317119682E-2</v>
      </c>
      <c r="AG10" s="78">
        <v>5.043379302809E-2</v>
      </c>
      <c r="AH10" s="78">
        <v>3.3523867820811001E-2</v>
      </c>
      <c r="AI10" s="78">
        <v>3.5491063340459199E-2</v>
      </c>
      <c r="AJ10" s="78">
        <v>2.6738013027520598E-2</v>
      </c>
      <c r="AK10" s="78">
        <v>1.7507804875901999E-2</v>
      </c>
      <c r="AL10" s="78"/>
      <c r="AM10" s="78">
        <v>2.8806032139338401E-2</v>
      </c>
      <c r="AN10" s="78">
        <v>5.6119678116893799E-2</v>
      </c>
      <c r="AO10" s="78">
        <v>5.4690375143922998E-2</v>
      </c>
      <c r="AP10" s="78"/>
      <c r="AQ10" s="78">
        <v>4.0393625111292998E-2</v>
      </c>
      <c r="AR10" s="78">
        <v>6.0193082829842502E-2</v>
      </c>
      <c r="AS10" s="78">
        <v>8.9803768716592403E-2</v>
      </c>
    </row>
    <row r="11" spans="2:45" x14ac:dyDescent="0.25">
      <c r="B11" s="16" t="s">
        <v>190</v>
      </c>
      <c r="C11" s="78">
        <v>0.17037467309918</v>
      </c>
      <c r="D11" s="78">
        <v>0.180023322388386</v>
      </c>
      <c r="E11" s="78">
        <v>0.16296703776791899</v>
      </c>
      <c r="F11" s="78"/>
      <c r="G11" s="78">
        <v>0.251173915748993</v>
      </c>
      <c r="H11" s="78">
        <v>0.27570562893320499</v>
      </c>
      <c r="I11" s="78">
        <v>0.16361689094728701</v>
      </c>
      <c r="J11" s="78">
        <v>0.13380742382524499</v>
      </c>
      <c r="K11" s="78">
        <v>0.10776611052254199</v>
      </c>
      <c r="L11" s="78">
        <v>0.106871834126229</v>
      </c>
      <c r="M11" s="78"/>
      <c r="N11" s="78">
        <v>0.16328672947831599</v>
      </c>
      <c r="O11" s="78">
        <v>0.18482484595239901</v>
      </c>
      <c r="P11" s="78">
        <v>0.212264014412157</v>
      </c>
      <c r="Q11" s="78">
        <v>0.12903022465032701</v>
      </c>
      <c r="R11" s="78"/>
      <c r="S11" s="78">
        <v>0.268415892190627</v>
      </c>
      <c r="T11" s="78">
        <v>0.16937241531505201</v>
      </c>
      <c r="U11" s="78">
        <v>0.10251521470249</v>
      </c>
      <c r="V11" s="78">
        <v>9.4255048636403702E-2</v>
      </c>
      <c r="W11" s="78">
        <v>0.14105055064434199</v>
      </c>
      <c r="X11" s="78">
        <v>0.14873494452681399</v>
      </c>
      <c r="Y11" s="78">
        <v>0.18007125022453699</v>
      </c>
      <c r="Z11" s="78">
        <v>9.3686457365596706E-2</v>
      </c>
      <c r="AA11" s="78">
        <v>0.217844302258903</v>
      </c>
      <c r="AB11" s="78">
        <v>0.169424179056017</v>
      </c>
      <c r="AC11" s="78">
        <v>0.18276268959509201</v>
      </c>
      <c r="AD11" s="78">
        <v>0.145827609000346</v>
      </c>
      <c r="AE11" s="78"/>
      <c r="AF11" s="78">
        <v>0.23190356191449599</v>
      </c>
      <c r="AG11" s="78">
        <v>0.152599571159171</v>
      </c>
      <c r="AH11" s="78">
        <v>0.26371672324281498</v>
      </c>
      <c r="AI11" s="78">
        <v>0.16055314095165299</v>
      </c>
      <c r="AJ11" s="78">
        <v>3.5921539247036498E-2</v>
      </c>
      <c r="AK11" s="78">
        <v>9.4419858778696297E-2</v>
      </c>
      <c r="AL11" s="78"/>
      <c r="AM11" s="78">
        <v>0.13144296465639199</v>
      </c>
      <c r="AN11" s="78">
        <v>0.20785617554814201</v>
      </c>
      <c r="AO11" s="78">
        <v>0.18577058261194501</v>
      </c>
      <c r="AP11" s="78"/>
      <c r="AQ11" s="78">
        <v>0.13263153974498701</v>
      </c>
      <c r="AR11" s="78">
        <v>0.19889787277571999</v>
      </c>
      <c r="AS11" s="78">
        <v>0.20433434687927199</v>
      </c>
    </row>
    <row r="12" spans="2:45" x14ac:dyDescent="0.25">
      <c r="B12" s="16" t="s">
        <v>191</v>
      </c>
      <c r="C12" s="78">
        <v>0.25153850330842997</v>
      </c>
      <c r="D12" s="78">
        <v>0.26680975910346499</v>
      </c>
      <c r="E12" s="78">
        <v>0.23373948971927899</v>
      </c>
      <c r="F12" s="78"/>
      <c r="G12" s="78">
        <v>0.24656969485494801</v>
      </c>
      <c r="H12" s="78">
        <v>0.25257362174791997</v>
      </c>
      <c r="I12" s="78">
        <v>0.21276920727984</v>
      </c>
      <c r="J12" s="78">
        <v>0.31504322287743602</v>
      </c>
      <c r="K12" s="78">
        <v>0.218937830892207</v>
      </c>
      <c r="L12" s="78">
        <v>0.255863011916655</v>
      </c>
      <c r="M12" s="78"/>
      <c r="N12" s="78">
        <v>0.294644826813311</v>
      </c>
      <c r="O12" s="78">
        <v>0.244027349685383</v>
      </c>
      <c r="P12" s="78">
        <v>0.248560178916303</v>
      </c>
      <c r="Q12" s="78">
        <v>0.21956869444459101</v>
      </c>
      <c r="R12" s="78"/>
      <c r="S12" s="78">
        <v>0.21691798060772499</v>
      </c>
      <c r="T12" s="78">
        <v>0.27479014683359099</v>
      </c>
      <c r="U12" s="78">
        <v>0.232570896574331</v>
      </c>
      <c r="V12" s="78">
        <v>0.222389505405547</v>
      </c>
      <c r="W12" s="78">
        <v>0.30284319991277298</v>
      </c>
      <c r="X12" s="78">
        <v>0.28112735617166201</v>
      </c>
      <c r="Y12" s="78">
        <v>0.299692211115348</v>
      </c>
      <c r="Z12" s="78">
        <v>0.35004801641539701</v>
      </c>
      <c r="AA12" s="78">
        <v>0.24936552063037501</v>
      </c>
      <c r="AB12" s="78">
        <v>0.202835338204958</v>
      </c>
      <c r="AC12" s="78">
        <v>0.10536835946545001</v>
      </c>
      <c r="AD12" s="78">
        <v>0.36536349446169403</v>
      </c>
      <c r="AE12" s="78"/>
      <c r="AF12" s="78">
        <v>0.270755431336204</v>
      </c>
      <c r="AG12" s="78">
        <v>0.27374953811153702</v>
      </c>
      <c r="AH12" s="78">
        <v>0.29662829061524898</v>
      </c>
      <c r="AI12" s="78">
        <v>0.23413663593188</v>
      </c>
      <c r="AJ12" s="78">
        <v>0.159265747315877</v>
      </c>
      <c r="AK12" s="78">
        <v>0.19302094032370001</v>
      </c>
      <c r="AL12" s="78"/>
      <c r="AM12" s="78">
        <v>0.27151141429602299</v>
      </c>
      <c r="AN12" s="78">
        <v>0.24827343189449999</v>
      </c>
      <c r="AO12" s="78">
        <v>0.17288682554061299</v>
      </c>
      <c r="AP12" s="78"/>
      <c r="AQ12" s="78">
        <v>0.26363344077183298</v>
      </c>
      <c r="AR12" s="78">
        <v>0.25557843355628901</v>
      </c>
      <c r="AS12" s="78">
        <v>0.191629471528906</v>
      </c>
    </row>
    <row r="13" spans="2:45" x14ac:dyDescent="0.25">
      <c r="B13" s="16" t="s">
        <v>192</v>
      </c>
      <c r="C13" s="78">
        <v>0.257159555136732</v>
      </c>
      <c r="D13" s="78">
        <v>0.235535799655231</v>
      </c>
      <c r="E13" s="78">
        <v>0.28131448388342301</v>
      </c>
      <c r="F13" s="78"/>
      <c r="G13" s="78">
        <v>0.198384939318064</v>
      </c>
      <c r="H13" s="78">
        <v>0.19583477696507301</v>
      </c>
      <c r="I13" s="78">
        <v>0.27470583058328601</v>
      </c>
      <c r="J13" s="78">
        <v>0.27284008530175902</v>
      </c>
      <c r="K13" s="78">
        <v>0.331149788898355</v>
      </c>
      <c r="L13" s="78">
        <v>0.27042370064564702</v>
      </c>
      <c r="M13" s="78"/>
      <c r="N13" s="78">
        <v>0.24483705965650601</v>
      </c>
      <c r="O13" s="78">
        <v>0.24851601356491701</v>
      </c>
      <c r="P13" s="78">
        <v>0.24898757662874399</v>
      </c>
      <c r="Q13" s="78">
        <v>0.28641497006703298</v>
      </c>
      <c r="R13" s="78"/>
      <c r="S13" s="78">
        <v>0.17944661885061</v>
      </c>
      <c r="T13" s="78">
        <v>0.23523670559307699</v>
      </c>
      <c r="U13" s="78">
        <v>0.315159186825404</v>
      </c>
      <c r="V13" s="78">
        <v>0.26193484569150599</v>
      </c>
      <c r="W13" s="78">
        <v>0.261986938310587</v>
      </c>
      <c r="X13" s="78">
        <v>0.249690559005533</v>
      </c>
      <c r="Y13" s="78">
        <v>0.322997942435644</v>
      </c>
      <c r="Z13" s="78">
        <v>0.30588718096581102</v>
      </c>
      <c r="AA13" s="78">
        <v>0.25410376584443201</v>
      </c>
      <c r="AB13" s="78">
        <v>0.25694162387778402</v>
      </c>
      <c r="AC13" s="78">
        <v>0.30773852492052001</v>
      </c>
      <c r="AD13" s="78">
        <v>0.24665046020696099</v>
      </c>
      <c r="AE13" s="78"/>
      <c r="AF13" s="78">
        <v>0.21588959574841701</v>
      </c>
      <c r="AG13" s="78">
        <v>0.31274881149105699</v>
      </c>
      <c r="AH13" s="78">
        <v>0.218204680710823</v>
      </c>
      <c r="AI13" s="78">
        <v>0.25098018655980697</v>
      </c>
      <c r="AJ13" s="78">
        <v>0.25281932770372201</v>
      </c>
      <c r="AK13" s="78">
        <v>0.25430303560008399</v>
      </c>
      <c r="AL13" s="78"/>
      <c r="AM13" s="78">
        <v>0.258820045571239</v>
      </c>
      <c r="AN13" s="78">
        <v>0.27038391281381602</v>
      </c>
      <c r="AO13" s="78">
        <v>0.178048751937157</v>
      </c>
      <c r="AP13" s="78"/>
      <c r="AQ13" s="78">
        <v>0.26869634368468298</v>
      </c>
      <c r="AR13" s="78">
        <v>0.276137388717417</v>
      </c>
      <c r="AS13" s="78">
        <v>0.35371631811446003</v>
      </c>
    </row>
    <row r="14" spans="2:45" ht="30" x14ac:dyDescent="0.25">
      <c r="B14" s="16" t="s">
        <v>193</v>
      </c>
      <c r="C14" s="78">
        <v>0.13117879433517701</v>
      </c>
      <c r="D14" s="78">
        <v>0.141676586326271</v>
      </c>
      <c r="E14" s="78">
        <v>0.122478655723261</v>
      </c>
      <c r="F14" s="78"/>
      <c r="G14" s="78">
        <v>6.6700886548296895E-2</v>
      </c>
      <c r="H14" s="78">
        <v>0.104257406785196</v>
      </c>
      <c r="I14" s="78">
        <v>0.14784511316339699</v>
      </c>
      <c r="J14" s="78">
        <v>0.13282942433885001</v>
      </c>
      <c r="K14" s="78">
        <v>0.167481214685576</v>
      </c>
      <c r="L14" s="78">
        <v>0.15718957714927501</v>
      </c>
      <c r="M14" s="78"/>
      <c r="N14" s="78">
        <v>0.13170997024637601</v>
      </c>
      <c r="O14" s="78">
        <v>0.143884108717623</v>
      </c>
      <c r="P14" s="78">
        <v>8.0342541724091596E-2</v>
      </c>
      <c r="Q14" s="78">
        <v>0.16409469679063399</v>
      </c>
      <c r="R14" s="78"/>
      <c r="S14" s="78">
        <v>9.9757745197654193E-2</v>
      </c>
      <c r="T14" s="78">
        <v>0.12877534556300699</v>
      </c>
      <c r="U14" s="78">
        <v>0.20239139495696301</v>
      </c>
      <c r="V14" s="78">
        <v>0.20024111570957601</v>
      </c>
      <c r="W14" s="78">
        <v>0.130616375671048</v>
      </c>
      <c r="X14" s="78">
        <v>0.118051796225244</v>
      </c>
      <c r="Y14" s="78">
        <v>4.7479818792389099E-2</v>
      </c>
      <c r="Z14" s="78">
        <v>7.8334238741586695E-2</v>
      </c>
      <c r="AA14" s="78">
        <v>6.3796858957368099E-2</v>
      </c>
      <c r="AB14" s="78">
        <v>0.17690994752143599</v>
      </c>
      <c r="AC14" s="78">
        <v>0.27399942075704098</v>
      </c>
      <c r="AD14" s="78">
        <v>0.103637723396257</v>
      </c>
      <c r="AE14" s="78"/>
      <c r="AF14" s="78">
        <v>5.9466840027701202E-2</v>
      </c>
      <c r="AG14" s="78">
        <v>0.134125344471858</v>
      </c>
      <c r="AH14" s="78">
        <v>4.5596332793373003E-2</v>
      </c>
      <c r="AI14" s="78">
        <v>0.13928663417114101</v>
      </c>
      <c r="AJ14" s="78">
        <v>0.290398494571731</v>
      </c>
      <c r="AK14" s="78">
        <v>0.25196512597493798</v>
      </c>
      <c r="AL14" s="78"/>
      <c r="AM14" s="78">
        <v>0.14603545610008301</v>
      </c>
      <c r="AN14" s="78">
        <v>0.114878450364839</v>
      </c>
      <c r="AO14" s="78">
        <v>0.18816016128956201</v>
      </c>
      <c r="AP14" s="78"/>
      <c r="AQ14" s="78">
        <v>0.14521808880530701</v>
      </c>
      <c r="AR14" s="78">
        <v>0.107907021832866</v>
      </c>
      <c r="AS14" s="78">
        <v>2.6958763767192698E-2</v>
      </c>
    </row>
    <row r="15" spans="2:45" x14ac:dyDescent="0.25">
      <c r="B15" s="16" t="s">
        <v>194</v>
      </c>
      <c r="C15" s="78">
        <v>7.7875751696683801E-2</v>
      </c>
      <c r="D15" s="78">
        <v>6.3592257657811402E-2</v>
      </c>
      <c r="E15" s="78">
        <v>9.2743780291095507E-2</v>
      </c>
      <c r="F15" s="78"/>
      <c r="G15" s="78">
        <v>2.6728516971210502E-2</v>
      </c>
      <c r="H15" s="78">
        <v>3.1497080517688E-2</v>
      </c>
      <c r="I15" s="78">
        <v>6.3528963536805302E-2</v>
      </c>
      <c r="J15" s="78">
        <v>6.7826699122184905E-2</v>
      </c>
      <c r="K15" s="78">
        <v>0.11074725306482899</v>
      </c>
      <c r="L15" s="78">
        <v>0.147678528360839</v>
      </c>
      <c r="M15" s="78"/>
      <c r="N15" s="78">
        <v>5.8833296412103699E-2</v>
      </c>
      <c r="O15" s="78">
        <v>9.0360596101642696E-2</v>
      </c>
      <c r="P15" s="78">
        <v>8.7150231598266806E-2</v>
      </c>
      <c r="Q15" s="78">
        <v>7.0936399513075496E-2</v>
      </c>
      <c r="R15" s="78"/>
      <c r="S15" s="78">
        <v>1.28446777576994E-2</v>
      </c>
      <c r="T15" s="78">
        <v>6.5026498823007997E-2</v>
      </c>
      <c r="U15" s="78">
        <v>6.9611074054878902E-2</v>
      </c>
      <c r="V15" s="78">
        <v>0.14828765071723099</v>
      </c>
      <c r="W15" s="78">
        <v>6.0873846346559103E-2</v>
      </c>
      <c r="X15" s="78">
        <v>7.1770378330633197E-2</v>
      </c>
      <c r="Y15" s="78">
        <v>8.8600814249844506E-2</v>
      </c>
      <c r="Z15" s="78">
        <v>9.8804490926262797E-2</v>
      </c>
      <c r="AA15" s="78">
        <v>8.71137847817611E-2</v>
      </c>
      <c r="AB15" s="78">
        <v>0.150685838971435</v>
      </c>
      <c r="AC15" s="78">
        <v>6.5642861429270505E-2</v>
      </c>
      <c r="AD15" s="78">
        <v>3.5009540911982599E-2</v>
      </c>
      <c r="AE15" s="78"/>
      <c r="AF15" s="78">
        <v>1.77258606281048E-2</v>
      </c>
      <c r="AG15" s="78">
        <v>4.1874369825920098E-2</v>
      </c>
      <c r="AH15" s="78">
        <v>5.1864937004133103E-2</v>
      </c>
      <c r="AI15" s="78">
        <v>0.11963730707437099</v>
      </c>
      <c r="AJ15" s="78">
        <v>0.20047463566406701</v>
      </c>
      <c r="AK15" s="78">
        <v>0.162000870391829</v>
      </c>
      <c r="AL15" s="78"/>
      <c r="AM15" s="78">
        <v>0.115131144298383</v>
      </c>
      <c r="AN15" s="78">
        <v>5.3984072001522103E-2</v>
      </c>
      <c r="AO15" s="78">
        <v>5.4584568600665601E-2</v>
      </c>
      <c r="AP15" s="78"/>
      <c r="AQ15" s="78">
        <v>7.9324971038496297E-2</v>
      </c>
      <c r="AR15" s="78">
        <v>5.5321905037008699E-2</v>
      </c>
      <c r="AS15" s="78">
        <v>7.5376846212032403E-2</v>
      </c>
    </row>
    <row r="16" spans="2:45" x14ac:dyDescent="0.25">
      <c r="B16" s="16" t="s">
        <v>85</v>
      </c>
      <c r="C16" s="79">
        <v>3.4193330012836698E-2</v>
      </c>
      <c r="D16" s="79">
        <v>2.5801452294917201E-2</v>
      </c>
      <c r="E16" s="79">
        <v>3.8986765533435497E-2</v>
      </c>
      <c r="F16" s="79"/>
      <c r="G16" s="79">
        <v>7.7878155742511099E-2</v>
      </c>
      <c r="H16" s="79">
        <v>3.3237776576186602E-2</v>
      </c>
      <c r="I16" s="79">
        <v>4.9201249188136197E-2</v>
      </c>
      <c r="J16" s="79">
        <v>1.31599906585111E-2</v>
      </c>
      <c r="K16" s="79">
        <v>1.3699314805416399E-2</v>
      </c>
      <c r="L16" s="79">
        <v>2.4426958161604801E-2</v>
      </c>
      <c r="M16" s="79"/>
      <c r="N16" s="79">
        <v>2.4711167931033898E-2</v>
      </c>
      <c r="O16" s="79">
        <v>3.2259058325981901E-2</v>
      </c>
      <c r="P16" s="79">
        <v>3.2660128786875499E-2</v>
      </c>
      <c r="Q16" s="79">
        <v>4.82856486998159E-2</v>
      </c>
      <c r="R16" s="79"/>
      <c r="S16" s="79">
        <v>2.7135983976165502E-2</v>
      </c>
      <c r="T16" s="79">
        <v>3.4354999834617497E-2</v>
      </c>
      <c r="U16" s="79">
        <v>2.2567181909849399E-2</v>
      </c>
      <c r="V16" s="79">
        <v>7.2891833839736797E-2</v>
      </c>
      <c r="W16" s="79">
        <v>3.1167062047359601E-2</v>
      </c>
      <c r="X16" s="79">
        <v>3.9328253368835199E-2</v>
      </c>
      <c r="Y16" s="79">
        <v>3.6456225580179899E-2</v>
      </c>
      <c r="Z16" s="79">
        <v>0</v>
      </c>
      <c r="AA16" s="79">
        <v>2.6738662732101699E-2</v>
      </c>
      <c r="AB16" s="79">
        <v>2.97965803738163E-2</v>
      </c>
      <c r="AC16" s="79">
        <v>4.39996343094161E-2</v>
      </c>
      <c r="AD16" s="79">
        <v>3.7008758771809001E-2</v>
      </c>
      <c r="AE16" s="79"/>
      <c r="AF16" s="79">
        <v>3.3614752769233799E-2</v>
      </c>
      <c r="AG16" s="79">
        <v>2.0383300077872001E-2</v>
      </c>
      <c r="AH16" s="79">
        <v>6.3661526278860001E-2</v>
      </c>
      <c r="AI16" s="79">
        <v>4.94175797906133E-2</v>
      </c>
      <c r="AJ16" s="79">
        <v>1.7264263388328999E-2</v>
      </c>
      <c r="AK16" s="79">
        <v>1.36833236891715E-2</v>
      </c>
      <c r="AL16" s="79"/>
      <c r="AM16" s="79">
        <v>2.4088035797293E-2</v>
      </c>
      <c r="AN16" s="79">
        <v>9.0214638357275605E-3</v>
      </c>
      <c r="AO16" s="79">
        <v>0.12591519371913301</v>
      </c>
      <c r="AP16" s="79"/>
      <c r="AQ16" s="79">
        <v>3.1890717060411099E-2</v>
      </c>
      <c r="AR16" s="79">
        <v>1.6727847113884101E-2</v>
      </c>
      <c r="AS16" s="79">
        <v>2.4711071355518099E-2</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S3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211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84" t="s">
        <v>8</v>
      </c>
      <c r="C7" s="84">
        <v>1005</v>
      </c>
      <c r="D7" s="84">
        <v>484</v>
      </c>
      <c r="E7" s="84">
        <v>515</v>
      </c>
      <c r="F7" s="84"/>
      <c r="G7" s="84">
        <v>152</v>
      </c>
      <c r="H7" s="84">
        <v>174</v>
      </c>
      <c r="I7" s="84">
        <v>153</v>
      </c>
      <c r="J7" s="84">
        <v>172</v>
      </c>
      <c r="K7" s="84">
        <v>142</v>
      </c>
      <c r="L7" s="84">
        <v>212</v>
      </c>
      <c r="M7" s="84"/>
      <c r="N7" s="84">
        <v>279</v>
      </c>
      <c r="O7" s="84">
        <v>270</v>
      </c>
      <c r="P7" s="84">
        <v>207</v>
      </c>
      <c r="Q7" s="84">
        <v>245</v>
      </c>
      <c r="R7" s="84"/>
      <c r="S7" s="84">
        <v>146</v>
      </c>
      <c r="T7" s="84">
        <v>136</v>
      </c>
      <c r="U7" s="84">
        <v>83</v>
      </c>
      <c r="V7" s="84">
        <v>95</v>
      </c>
      <c r="W7" s="84">
        <v>70</v>
      </c>
      <c r="X7" s="84">
        <v>76</v>
      </c>
      <c r="Y7" s="84">
        <v>81</v>
      </c>
      <c r="Z7" s="84">
        <v>40</v>
      </c>
      <c r="AA7" s="84">
        <v>112</v>
      </c>
      <c r="AB7" s="84">
        <v>93</v>
      </c>
      <c r="AC7" s="84">
        <v>45</v>
      </c>
      <c r="AD7" s="84">
        <v>28</v>
      </c>
      <c r="AE7" s="84"/>
      <c r="AF7" s="84">
        <v>204</v>
      </c>
      <c r="AG7" s="84">
        <v>290</v>
      </c>
      <c r="AH7" s="84">
        <v>150</v>
      </c>
      <c r="AI7" s="84">
        <v>190</v>
      </c>
      <c r="AJ7" s="84">
        <v>109</v>
      </c>
      <c r="AK7" s="84">
        <v>62</v>
      </c>
      <c r="AL7" s="84"/>
      <c r="AM7" s="84">
        <v>415</v>
      </c>
      <c r="AN7" s="84">
        <v>426</v>
      </c>
      <c r="AO7" s="84">
        <v>111</v>
      </c>
      <c r="AP7" s="84"/>
      <c r="AQ7" s="84">
        <v>312</v>
      </c>
      <c r="AR7" s="84">
        <v>332</v>
      </c>
      <c r="AS7" s="84">
        <v>36</v>
      </c>
    </row>
    <row r="8" spans="2:45" ht="30" customHeight="1" x14ac:dyDescent="0.25">
      <c r="B8" s="85" t="s">
        <v>9</v>
      </c>
      <c r="C8" s="85">
        <v>1005</v>
      </c>
      <c r="D8" s="85">
        <v>494</v>
      </c>
      <c r="E8" s="85">
        <v>505</v>
      </c>
      <c r="F8" s="85"/>
      <c r="G8" s="85">
        <v>140</v>
      </c>
      <c r="H8" s="85">
        <v>173</v>
      </c>
      <c r="I8" s="85">
        <v>170</v>
      </c>
      <c r="J8" s="85">
        <v>170</v>
      </c>
      <c r="K8" s="85">
        <v>141</v>
      </c>
      <c r="L8" s="85">
        <v>211</v>
      </c>
      <c r="M8" s="85"/>
      <c r="N8" s="85">
        <v>270</v>
      </c>
      <c r="O8" s="85">
        <v>260</v>
      </c>
      <c r="P8" s="85">
        <v>220</v>
      </c>
      <c r="Q8" s="85">
        <v>251</v>
      </c>
      <c r="R8" s="85"/>
      <c r="S8" s="85">
        <v>141</v>
      </c>
      <c r="T8" s="85">
        <v>135</v>
      </c>
      <c r="U8" s="85">
        <v>80</v>
      </c>
      <c r="V8" s="85">
        <v>90</v>
      </c>
      <c r="W8" s="85">
        <v>71</v>
      </c>
      <c r="X8" s="85">
        <v>90</v>
      </c>
      <c r="Y8" s="85">
        <v>80</v>
      </c>
      <c r="Z8" s="85">
        <v>41</v>
      </c>
      <c r="AA8" s="85">
        <v>110</v>
      </c>
      <c r="AB8" s="85">
        <v>85</v>
      </c>
      <c r="AC8" s="85">
        <v>51</v>
      </c>
      <c r="AD8" s="85">
        <v>31</v>
      </c>
      <c r="AE8" s="85"/>
      <c r="AF8" s="85">
        <v>205</v>
      </c>
      <c r="AG8" s="85">
        <v>289</v>
      </c>
      <c r="AH8" s="85">
        <v>149</v>
      </c>
      <c r="AI8" s="85">
        <v>189</v>
      </c>
      <c r="AJ8" s="85">
        <v>110</v>
      </c>
      <c r="AK8" s="85">
        <v>63</v>
      </c>
      <c r="AL8" s="85"/>
      <c r="AM8" s="85">
        <v>420</v>
      </c>
      <c r="AN8" s="85">
        <v>424</v>
      </c>
      <c r="AO8" s="85">
        <v>111</v>
      </c>
      <c r="AP8" s="85"/>
      <c r="AQ8" s="85">
        <v>315</v>
      </c>
      <c r="AR8" s="85">
        <v>332</v>
      </c>
      <c r="AS8" s="85">
        <v>36</v>
      </c>
    </row>
    <row r="9" spans="2:45" ht="30" x14ac:dyDescent="0.25">
      <c r="B9" s="16" t="s">
        <v>196</v>
      </c>
      <c r="C9" s="82">
        <v>0.49829606818821598</v>
      </c>
      <c r="D9" s="82">
        <v>0.47649141496874903</v>
      </c>
      <c r="E9" s="82">
        <v>0.51759597986677497</v>
      </c>
      <c r="F9" s="82"/>
      <c r="G9" s="82">
        <v>0.31852252198861197</v>
      </c>
      <c r="H9" s="82">
        <v>0.39135380275916798</v>
      </c>
      <c r="I9" s="82">
        <v>0.441518829739104</v>
      </c>
      <c r="J9" s="82">
        <v>0.59085638306090704</v>
      </c>
      <c r="K9" s="82">
        <v>0.55918676650092802</v>
      </c>
      <c r="L9" s="82">
        <v>0.63625870264461004</v>
      </c>
      <c r="M9" s="82"/>
      <c r="N9" s="82">
        <v>0.521800905900759</v>
      </c>
      <c r="O9" s="82">
        <v>0.51358740937496095</v>
      </c>
      <c r="P9" s="82">
        <v>0.452518992371786</v>
      </c>
      <c r="Q9" s="82">
        <v>0.49690317683163499</v>
      </c>
      <c r="R9" s="82"/>
      <c r="S9" s="82">
        <v>0.38114796777017801</v>
      </c>
      <c r="T9" s="82">
        <v>0.44887537248918902</v>
      </c>
      <c r="U9" s="82">
        <v>0.47382485500016103</v>
      </c>
      <c r="V9" s="82">
        <v>0.59123849338446299</v>
      </c>
      <c r="W9" s="82">
        <v>0.55489443361171298</v>
      </c>
      <c r="X9" s="82">
        <v>0.45495907090375898</v>
      </c>
      <c r="Y9" s="82">
        <v>0.44476670211407299</v>
      </c>
      <c r="Z9" s="82">
        <v>0.486998720181266</v>
      </c>
      <c r="AA9" s="82">
        <v>0.60921823917556905</v>
      </c>
      <c r="AB9" s="82">
        <v>0.47547878414382699</v>
      </c>
      <c r="AC9" s="82">
        <v>0.69217066955375695</v>
      </c>
      <c r="AD9" s="82">
        <v>0.53797946157523202</v>
      </c>
      <c r="AE9" s="82"/>
      <c r="AF9" s="82">
        <v>0.34204622258593698</v>
      </c>
      <c r="AG9" s="82">
        <v>0.53957883650796301</v>
      </c>
      <c r="AH9" s="82">
        <v>0.57386677494732596</v>
      </c>
      <c r="AI9" s="82">
        <v>0.54473382384439395</v>
      </c>
      <c r="AJ9" s="82">
        <v>0.52466048453594605</v>
      </c>
      <c r="AK9" s="82">
        <v>0.453274620653069</v>
      </c>
      <c r="AL9" s="82"/>
      <c r="AM9" s="82">
        <v>0.54645891520771595</v>
      </c>
      <c r="AN9" s="82">
        <v>0.497286648632629</v>
      </c>
      <c r="AO9" s="82">
        <v>0.35536500958908401</v>
      </c>
      <c r="AP9" s="82"/>
      <c r="AQ9" s="82">
        <v>0.53640830921393201</v>
      </c>
      <c r="AR9" s="82">
        <v>0.49648234416001602</v>
      </c>
      <c r="AS9" s="82">
        <v>0.43322635604549597</v>
      </c>
    </row>
    <row r="10" spans="2:45" x14ac:dyDescent="0.25">
      <c r="B10" s="16" t="s">
        <v>197</v>
      </c>
      <c r="C10" s="82">
        <v>0.10336779128958699</v>
      </c>
      <c r="D10" s="82">
        <v>0.112354435769115</v>
      </c>
      <c r="E10" s="82">
        <v>8.9805317393733597E-2</v>
      </c>
      <c r="F10" s="82"/>
      <c r="G10" s="82">
        <v>0.125573076063029</v>
      </c>
      <c r="H10" s="82">
        <v>0.138326842332855</v>
      </c>
      <c r="I10" s="82">
        <v>0.120571359415399</v>
      </c>
      <c r="J10" s="82">
        <v>0.106036887820511</v>
      </c>
      <c r="K10" s="82">
        <v>4.6670413497023097E-2</v>
      </c>
      <c r="L10" s="82">
        <v>8.1753409767642102E-2</v>
      </c>
      <c r="M10" s="82"/>
      <c r="N10" s="82">
        <v>0.117608356865171</v>
      </c>
      <c r="O10" s="82">
        <v>0.106005282593858</v>
      </c>
      <c r="P10" s="82">
        <v>0.102724314069574</v>
      </c>
      <c r="Q10" s="82">
        <v>8.7528491325616103E-2</v>
      </c>
      <c r="R10" s="82"/>
      <c r="S10" s="82">
        <v>0.108939606791583</v>
      </c>
      <c r="T10" s="82">
        <v>7.4181143771019198E-2</v>
      </c>
      <c r="U10" s="82">
        <v>7.7529476960639193E-2</v>
      </c>
      <c r="V10" s="82">
        <v>0.105918772356054</v>
      </c>
      <c r="W10" s="82">
        <v>4.0907088126286899E-2</v>
      </c>
      <c r="X10" s="82">
        <v>0.103000707561825</v>
      </c>
      <c r="Y10" s="82">
        <v>9.5626986494125002E-2</v>
      </c>
      <c r="Z10" s="82">
        <v>0.120054784719753</v>
      </c>
      <c r="AA10" s="82">
        <v>0.177317160787716</v>
      </c>
      <c r="AB10" s="82">
        <v>9.6087421892007294E-2</v>
      </c>
      <c r="AC10" s="82">
        <v>0.18009333596639701</v>
      </c>
      <c r="AD10" s="82">
        <v>3.7615773530447497E-2</v>
      </c>
      <c r="AE10" s="82"/>
      <c r="AF10" s="82">
        <v>0.121793621125682</v>
      </c>
      <c r="AG10" s="82">
        <v>8.5323106491518405E-2</v>
      </c>
      <c r="AH10" s="82">
        <v>0.15074854222567699</v>
      </c>
      <c r="AI10" s="82">
        <v>7.2147074161675095E-2</v>
      </c>
      <c r="AJ10" s="82">
        <v>0.101856886236012</v>
      </c>
      <c r="AK10" s="82">
        <v>0.110269055811942</v>
      </c>
      <c r="AL10" s="82"/>
      <c r="AM10" s="82">
        <v>7.9201062695159793E-2</v>
      </c>
      <c r="AN10" s="82">
        <v>0.12916213150764499</v>
      </c>
      <c r="AO10" s="82">
        <v>8.0733150909784196E-2</v>
      </c>
      <c r="AP10" s="82"/>
      <c r="AQ10" s="82">
        <v>8.6643753007326102E-2</v>
      </c>
      <c r="AR10" s="82">
        <v>0.13108944003638301</v>
      </c>
      <c r="AS10" s="82">
        <v>0.109021075933435</v>
      </c>
    </row>
    <row r="11" spans="2:45" ht="45" x14ac:dyDescent="0.25">
      <c r="B11" s="16" t="s">
        <v>198</v>
      </c>
      <c r="C11" s="82">
        <v>0.14077652171478899</v>
      </c>
      <c r="D11" s="82">
        <v>0.15518702565199599</v>
      </c>
      <c r="E11" s="82">
        <v>0.124310880600909</v>
      </c>
      <c r="F11" s="82"/>
      <c r="G11" s="82">
        <v>0.13116238287611501</v>
      </c>
      <c r="H11" s="82">
        <v>0.14218269224268501</v>
      </c>
      <c r="I11" s="82">
        <v>0.14845691589406601</v>
      </c>
      <c r="J11" s="82">
        <v>0.12603399543694599</v>
      </c>
      <c r="K11" s="82">
        <v>8.8075133236042394E-2</v>
      </c>
      <c r="L11" s="82">
        <v>0.186900521903309</v>
      </c>
      <c r="M11" s="82"/>
      <c r="N11" s="82">
        <v>0.13267873084496401</v>
      </c>
      <c r="O11" s="82">
        <v>0.12981565373694301</v>
      </c>
      <c r="P11" s="82">
        <v>0.14848005025608099</v>
      </c>
      <c r="Q11" s="82">
        <v>0.152213239476026</v>
      </c>
      <c r="R11" s="82"/>
      <c r="S11" s="82">
        <v>0.16564326799725301</v>
      </c>
      <c r="T11" s="82">
        <v>0.157832154789838</v>
      </c>
      <c r="U11" s="82">
        <v>0.13455210448647301</v>
      </c>
      <c r="V11" s="82">
        <v>0.12547600271416601</v>
      </c>
      <c r="W11" s="82">
        <v>0.106856339284522</v>
      </c>
      <c r="X11" s="82">
        <v>0.140496278206306</v>
      </c>
      <c r="Y11" s="82">
        <v>0.13653967741781001</v>
      </c>
      <c r="Z11" s="82">
        <v>0.17838627416391201</v>
      </c>
      <c r="AA11" s="82">
        <v>0.114970806720185</v>
      </c>
      <c r="AB11" s="82">
        <v>0.198221144100413</v>
      </c>
      <c r="AC11" s="82">
        <v>6.2393579540958297E-2</v>
      </c>
      <c r="AD11" s="82">
        <v>0.116699413654101</v>
      </c>
      <c r="AE11" s="82"/>
      <c r="AF11" s="82">
        <v>0.144660380656046</v>
      </c>
      <c r="AG11" s="82">
        <v>0.16817085645167401</v>
      </c>
      <c r="AH11" s="82">
        <v>0.18168962073071099</v>
      </c>
      <c r="AI11" s="82">
        <v>9.7918392337848895E-2</v>
      </c>
      <c r="AJ11" s="82">
        <v>0.118074917209108</v>
      </c>
      <c r="AK11" s="82">
        <v>7.3415789874868506E-2</v>
      </c>
      <c r="AL11" s="82"/>
      <c r="AM11" s="82">
        <v>0.14405646157944299</v>
      </c>
      <c r="AN11" s="82">
        <v>0.13716142710503501</v>
      </c>
      <c r="AO11" s="82">
        <v>0.14584143538245201</v>
      </c>
      <c r="AP11" s="82"/>
      <c r="AQ11" s="82">
        <v>0.15866858066030301</v>
      </c>
      <c r="AR11" s="82">
        <v>0.14001506766211499</v>
      </c>
      <c r="AS11" s="82">
        <v>0.18103314532925699</v>
      </c>
    </row>
    <row r="12" spans="2:45" ht="45" x14ac:dyDescent="0.25">
      <c r="B12" s="16" t="s">
        <v>199</v>
      </c>
      <c r="C12" s="82">
        <v>0.172575283821048</v>
      </c>
      <c r="D12" s="82">
        <v>0.16006933871936399</v>
      </c>
      <c r="E12" s="82">
        <v>0.18495405383975499</v>
      </c>
      <c r="F12" s="82"/>
      <c r="G12" s="82">
        <v>0.136921290025731</v>
      </c>
      <c r="H12" s="82">
        <v>0.14073643525281401</v>
      </c>
      <c r="I12" s="82">
        <v>0.16285235226530001</v>
      </c>
      <c r="J12" s="82">
        <v>0.19478724071276901</v>
      </c>
      <c r="K12" s="82">
        <v>0.148664206631755</v>
      </c>
      <c r="L12" s="82">
        <v>0.22834598068916101</v>
      </c>
      <c r="M12" s="82"/>
      <c r="N12" s="82">
        <v>0.17073860627009599</v>
      </c>
      <c r="O12" s="82">
        <v>0.17570004744304199</v>
      </c>
      <c r="P12" s="82">
        <v>0.17467131643462699</v>
      </c>
      <c r="Q12" s="82">
        <v>0.16827795805144999</v>
      </c>
      <c r="R12" s="82"/>
      <c r="S12" s="82">
        <v>0.16854404389368299</v>
      </c>
      <c r="T12" s="82">
        <v>0.175743741602434</v>
      </c>
      <c r="U12" s="82">
        <v>0.164850983852144</v>
      </c>
      <c r="V12" s="82">
        <v>0.172096567406192</v>
      </c>
      <c r="W12" s="82">
        <v>0.12704533413063601</v>
      </c>
      <c r="X12" s="82">
        <v>0.184461411832755</v>
      </c>
      <c r="Y12" s="82">
        <v>0.13144376695180099</v>
      </c>
      <c r="Z12" s="82">
        <v>0.18325804007021901</v>
      </c>
      <c r="AA12" s="82">
        <v>0.183063236390275</v>
      </c>
      <c r="AB12" s="82">
        <v>0.22496115665147101</v>
      </c>
      <c r="AC12" s="82">
        <v>0.17937037212998899</v>
      </c>
      <c r="AD12" s="82">
        <v>0.16806008243406001</v>
      </c>
      <c r="AE12" s="82"/>
      <c r="AF12" s="82">
        <v>0.13402629347006301</v>
      </c>
      <c r="AG12" s="82">
        <v>0.18120202900503299</v>
      </c>
      <c r="AH12" s="82">
        <v>0.16055337591684801</v>
      </c>
      <c r="AI12" s="82">
        <v>0.218574969508644</v>
      </c>
      <c r="AJ12" s="82">
        <v>0.169517530108762</v>
      </c>
      <c r="AK12" s="82">
        <v>0.15443602192178099</v>
      </c>
      <c r="AL12" s="82"/>
      <c r="AM12" s="82">
        <v>0.209417781056497</v>
      </c>
      <c r="AN12" s="82">
        <v>0.17001684815878401</v>
      </c>
      <c r="AO12" s="82">
        <v>8.63181043616634E-2</v>
      </c>
      <c r="AP12" s="82"/>
      <c r="AQ12" s="82">
        <v>0.21535476263091399</v>
      </c>
      <c r="AR12" s="82">
        <v>0.150329461399625</v>
      </c>
      <c r="AS12" s="82">
        <v>8.8728935809859896E-2</v>
      </c>
    </row>
    <row r="13" spans="2:45" ht="30" x14ac:dyDescent="0.25">
      <c r="B13" s="16" t="s">
        <v>200</v>
      </c>
      <c r="C13" s="82">
        <v>0.220342945885553</v>
      </c>
      <c r="D13" s="82">
        <v>0.22601528516212799</v>
      </c>
      <c r="E13" s="82">
        <v>0.21553577010800601</v>
      </c>
      <c r="F13" s="82"/>
      <c r="G13" s="82">
        <v>0.213696722048241</v>
      </c>
      <c r="H13" s="82">
        <v>0.20231150308217899</v>
      </c>
      <c r="I13" s="82">
        <v>0.17218882173769701</v>
      </c>
      <c r="J13" s="82">
        <v>0.23161299062009</v>
      </c>
      <c r="K13" s="82">
        <v>0.251166787141056</v>
      </c>
      <c r="L13" s="82">
        <v>0.24870266661705101</v>
      </c>
      <c r="M13" s="82"/>
      <c r="N13" s="82">
        <v>0.20307435404652099</v>
      </c>
      <c r="O13" s="82">
        <v>0.21063549073410501</v>
      </c>
      <c r="P13" s="82">
        <v>0.26309723447328098</v>
      </c>
      <c r="Q13" s="82">
        <v>0.21501181612522399</v>
      </c>
      <c r="R13" s="82"/>
      <c r="S13" s="82">
        <v>0.29258558987134398</v>
      </c>
      <c r="T13" s="82">
        <v>0.170422058185107</v>
      </c>
      <c r="U13" s="82">
        <v>0.14193782417183001</v>
      </c>
      <c r="V13" s="82">
        <v>0.22149154209597599</v>
      </c>
      <c r="W13" s="82">
        <v>0.242756660115757</v>
      </c>
      <c r="X13" s="82">
        <v>0.25920570393435399</v>
      </c>
      <c r="Y13" s="82">
        <v>0.25388404584882501</v>
      </c>
      <c r="Z13" s="82">
        <v>0.26832578764731602</v>
      </c>
      <c r="AA13" s="82">
        <v>0.27038528425480401</v>
      </c>
      <c r="AB13" s="82">
        <v>0.14194150120006199</v>
      </c>
      <c r="AC13" s="82">
        <v>0.152914210311171</v>
      </c>
      <c r="AD13" s="82">
        <v>0.14251056351939401</v>
      </c>
      <c r="AE13" s="82"/>
      <c r="AF13" s="82">
        <v>0.27956910691523401</v>
      </c>
      <c r="AG13" s="82">
        <v>0.20328625911207801</v>
      </c>
      <c r="AH13" s="82">
        <v>0.21910685943595201</v>
      </c>
      <c r="AI13" s="82">
        <v>0.229229664130086</v>
      </c>
      <c r="AJ13" s="82">
        <v>0.15690788566653299</v>
      </c>
      <c r="AK13" s="82">
        <v>0.192764604215444</v>
      </c>
      <c r="AL13" s="82"/>
      <c r="AM13" s="82">
        <v>0.25760146729696998</v>
      </c>
      <c r="AN13" s="82">
        <v>0.18459290062821199</v>
      </c>
      <c r="AO13" s="82">
        <v>0.24484033732502899</v>
      </c>
      <c r="AP13" s="82"/>
      <c r="AQ13" s="82">
        <v>0.221311596089526</v>
      </c>
      <c r="AR13" s="82">
        <v>0.227309788049494</v>
      </c>
      <c r="AS13" s="82">
        <v>0.19409913710877399</v>
      </c>
    </row>
    <row r="14" spans="2:45" ht="30" x14ac:dyDescent="0.25">
      <c r="B14" s="16" t="s">
        <v>201</v>
      </c>
      <c r="C14" s="82">
        <v>0.437654157625123</v>
      </c>
      <c r="D14" s="82">
        <v>0.437057203715429</v>
      </c>
      <c r="E14" s="82">
        <v>0.439304360991912</v>
      </c>
      <c r="F14" s="82"/>
      <c r="G14" s="82">
        <v>0.35060244294097398</v>
      </c>
      <c r="H14" s="82">
        <v>0.29674403849944397</v>
      </c>
      <c r="I14" s="82">
        <v>0.37044333695906101</v>
      </c>
      <c r="J14" s="82">
        <v>0.47208154591739898</v>
      </c>
      <c r="K14" s="82">
        <v>0.54847676847162996</v>
      </c>
      <c r="L14" s="82">
        <v>0.56363888844389698</v>
      </c>
      <c r="M14" s="82"/>
      <c r="N14" s="82">
        <v>0.48033966715360299</v>
      </c>
      <c r="O14" s="82">
        <v>0.47056248710447302</v>
      </c>
      <c r="P14" s="82">
        <v>0.42409013596957401</v>
      </c>
      <c r="Q14" s="82">
        <v>0.37229833780149502</v>
      </c>
      <c r="R14" s="82"/>
      <c r="S14" s="82">
        <v>0.35879667844577401</v>
      </c>
      <c r="T14" s="82">
        <v>0.490679356797185</v>
      </c>
      <c r="U14" s="82">
        <v>0.55265735873699295</v>
      </c>
      <c r="V14" s="82">
        <v>0.52281603828646195</v>
      </c>
      <c r="W14" s="82">
        <v>0.38596603651238998</v>
      </c>
      <c r="X14" s="82">
        <v>0.38336293307696701</v>
      </c>
      <c r="Y14" s="82">
        <v>0.344763917696428</v>
      </c>
      <c r="Z14" s="82">
        <v>0.47796155108286198</v>
      </c>
      <c r="AA14" s="82">
        <v>0.43977760566268898</v>
      </c>
      <c r="AB14" s="82">
        <v>0.45697003950290499</v>
      </c>
      <c r="AC14" s="82">
        <v>0.378076258392611</v>
      </c>
      <c r="AD14" s="82">
        <v>0.52070222135954303</v>
      </c>
      <c r="AE14" s="82"/>
      <c r="AF14" s="82">
        <v>0.31670713231647202</v>
      </c>
      <c r="AG14" s="82">
        <v>0.46524077339794001</v>
      </c>
      <c r="AH14" s="82">
        <v>0.47671863364000799</v>
      </c>
      <c r="AI14" s="82">
        <v>0.46593874341326502</v>
      </c>
      <c r="AJ14" s="82">
        <v>0.51987061009134095</v>
      </c>
      <c r="AK14" s="82">
        <v>0.38431437124928602</v>
      </c>
      <c r="AL14" s="82"/>
      <c r="AM14" s="82">
        <v>0.49664612309524903</v>
      </c>
      <c r="AN14" s="82">
        <v>0.41001431649633702</v>
      </c>
      <c r="AO14" s="82">
        <v>0.32174273292501598</v>
      </c>
      <c r="AP14" s="82"/>
      <c r="AQ14" s="82">
        <v>0.50194980776008002</v>
      </c>
      <c r="AR14" s="82">
        <v>0.41770378728818203</v>
      </c>
      <c r="AS14" s="82">
        <v>0.41368419291750702</v>
      </c>
    </row>
    <row r="15" spans="2:45" x14ac:dyDescent="0.25">
      <c r="B15" s="16" t="s">
        <v>202</v>
      </c>
      <c r="C15" s="82">
        <v>0.20175525146218901</v>
      </c>
      <c r="D15" s="82">
        <v>0.20153178758732901</v>
      </c>
      <c r="E15" s="82">
        <v>0.20435842491845299</v>
      </c>
      <c r="F15" s="82"/>
      <c r="G15" s="82">
        <v>0.22999926821897199</v>
      </c>
      <c r="H15" s="82">
        <v>0.23117067800301599</v>
      </c>
      <c r="I15" s="82">
        <v>0.206562253340876</v>
      </c>
      <c r="J15" s="82">
        <v>0.185898056824812</v>
      </c>
      <c r="K15" s="82">
        <v>0.22521040733428799</v>
      </c>
      <c r="L15" s="82">
        <v>0.15205358626288101</v>
      </c>
      <c r="M15" s="82"/>
      <c r="N15" s="82">
        <v>0.22372644770508601</v>
      </c>
      <c r="O15" s="82">
        <v>0.19290726084986401</v>
      </c>
      <c r="P15" s="82">
        <v>0.18283815088129099</v>
      </c>
      <c r="Q15" s="82">
        <v>0.19921440561187301</v>
      </c>
      <c r="R15" s="82"/>
      <c r="S15" s="82">
        <v>0.174973398558842</v>
      </c>
      <c r="T15" s="82">
        <v>0.25935750968620302</v>
      </c>
      <c r="U15" s="82">
        <v>0.172694193584184</v>
      </c>
      <c r="V15" s="82">
        <v>0.18579097268832601</v>
      </c>
      <c r="W15" s="82">
        <v>0.137402225785652</v>
      </c>
      <c r="X15" s="82">
        <v>0.22034167573154501</v>
      </c>
      <c r="Y15" s="82">
        <v>0.13738226287699801</v>
      </c>
      <c r="Z15" s="82">
        <v>0.17366027221261099</v>
      </c>
      <c r="AA15" s="82">
        <v>0.18903230421398901</v>
      </c>
      <c r="AB15" s="82">
        <v>0.24964247965720501</v>
      </c>
      <c r="AC15" s="82">
        <v>0.24743825611326101</v>
      </c>
      <c r="AD15" s="82">
        <v>0.329748495308963</v>
      </c>
      <c r="AE15" s="82"/>
      <c r="AF15" s="82">
        <v>0.20679585250402099</v>
      </c>
      <c r="AG15" s="82">
        <v>0.18625900900598399</v>
      </c>
      <c r="AH15" s="82">
        <v>0.12237969331946499</v>
      </c>
      <c r="AI15" s="82">
        <v>0.177290826363944</v>
      </c>
      <c r="AJ15" s="82">
        <v>0.30274494182081102</v>
      </c>
      <c r="AK15" s="82">
        <v>0.34167545689415801</v>
      </c>
      <c r="AL15" s="82"/>
      <c r="AM15" s="82">
        <v>0.16344489619217201</v>
      </c>
      <c r="AN15" s="82">
        <v>0.227021022013596</v>
      </c>
      <c r="AO15" s="82">
        <v>0.19058479953440199</v>
      </c>
      <c r="AP15" s="82"/>
      <c r="AQ15" s="82">
        <v>0.15169294073575401</v>
      </c>
      <c r="AR15" s="82">
        <v>0.21576175212028001</v>
      </c>
      <c r="AS15" s="82">
        <v>0.32694964596765103</v>
      </c>
    </row>
    <row r="16" spans="2:45" ht="30" x14ac:dyDescent="0.25">
      <c r="B16" s="16" t="s">
        <v>203</v>
      </c>
      <c r="C16" s="82">
        <v>0.18832679688385701</v>
      </c>
      <c r="D16" s="82">
        <v>0.18481169159803101</v>
      </c>
      <c r="E16" s="82">
        <v>0.19211245079955799</v>
      </c>
      <c r="F16" s="82"/>
      <c r="G16" s="82">
        <v>0.222193075899456</v>
      </c>
      <c r="H16" s="82">
        <v>0.19199764743321901</v>
      </c>
      <c r="I16" s="82">
        <v>0.135149993254188</v>
      </c>
      <c r="J16" s="82">
        <v>0.20881430982169299</v>
      </c>
      <c r="K16" s="82">
        <v>0.198260294009724</v>
      </c>
      <c r="L16" s="82">
        <v>0.18248520333019699</v>
      </c>
      <c r="M16" s="82"/>
      <c r="N16" s="82">
        <v>0.20848143142872799</v>
      </c>
      <c r="O16" s="82">
        <v>0.21451038656692001</v>
      </c>
      <c r="P16" s="82">
        <v>0.177976476062747</v>
      </c>
      <c r="Q16" s="82">
        <v>0.1515972874156</v>
      </c>
      <c r="R16" s="82"/>
      <c r="S16" s="82">
        <v>0.20048080729258799</v>
      </c>
      <c r="T16" s="82">
        <v>0.192838590620101</v>
      </c>
      <c r="U16" s="82">
        <v>9.5130113221091703E-2</v>
      </c>
      <c r="V16" s="82">
        <v>0.18455043654203501</v>
      </c>
      <c r="W16" s="82">
        <v>0.15488209582656301</v>
      </c>
      <c r="X16" s="82">
        <v>0.216127942734548</v>
      </c>
      <c r="Y16" s="82">
        <v>0.205066079383043</v>
      </c>
      <c r="Z16" s="82">
        <v>0.127195244009425</v>
      </c>
      <c r="AA16" s="82">
        <v>0.19346087313279001</v>
      </c>
      <c r="AB16" s="82">
        <v>0.251117453388709</v>
      </c>
      <c r="AC16" s="82">
        <v>0.25070753018345598</v>
      </c>
      <c r="AD16" s="82">
        <v>0.105642088489804</v>
      </c>
      <c r="AE16" s="82"/>
      <c r="AF16" s="82">
        <v>0.19401720758642699</v>
      </c>
      <c r="AG16" s="82">
        <v>0.18194280549425501</v>
      </c>
      <c r="AH16" s="82">
        <v>0.188324650595068</v>
      </c>
      <c r="AI16" s="82">
        <v>0.19430318399521099</v>
      </c>
      <c r="AJ16" s="82">
        <v>0.176445406310174</v>
      </c>
      <c r="AK16" s="82">
        <v>0.20189559290998599</v>
      </c>
      <c r="AL16" s="82"/>
      <c r="AM16" s="82">
        <v>0.17462686991309301</v>
      </c>
      <c r="AN16" s="82">
        <v>0.21419733204326599</v>
      </c>
      <c r="AO16" s="82">
        <v>8.9507274023062799E-2</v>
      </c>
      <c r="AP16" s="82"/>
      <c r="AQ16" s="82">
        <v>0.18684903309449499</v>
      </c>
      <c r="AR16" s="82">
        <v>0.212055401781062</v>
      </c>
      <c r="AS16" s="82">
        <v>0.15277880765698601</v>
      </c>
    </row>
    <row r="17" spans="2:45" ht="45" x14ac:dyDescent="0.25">
      <c r="B17" s="16" t="s">
        <v>204</v>
      </c>
      <c r="C17" s="82">
        <v>0.193925841189307</v>
      </c>
      <c r="D17" s="82">
        <v>0.167617989774767</v>
      </c>
      <c r="E17" s="82">
        <v>0.221907173732899</v>
      </c>
      <c r="F17" s="82"/>
      <c r="G17" s="82">
        <v>0.13576378921228699</v>
      </c>
      <c r="H17" s="82">
        <v>0.211095303616531</v>
      </c>
      <c r="I17" s="82">
        <v>0.19019965730454899</v>
      </c>
      <c r="J17" s="82">
        <v>0.17253196799200499</v>
      </c>
      <c r="K17" s="82">
        <v>0.18426978926490101</v>
      </c>
      <c r="L17" s="82">
        <v>0.24523971732548</v>
      </c>
      <c r="M17" s="82"/>
      <c r="N17" s="82">
        <v>0.21634350761958601</v>
      </c>
      <c r="O17" s="82">
        <v>0.20966038214440899</v>
      </c>
      <c r="P17" s="82">
        <v>0.15796427639140101</v>
      </c>
      <c r="Q17" s="82">
        <v>0.184173769118749</v>
      </c>
      <c r="R17" s="82"/>
      <c r="S17" s="82">
        <v>0.16977049231073599</v>
      </c>
      <c r="T17" s="82">
        <v>0.17574835993167401</v>
      </c>
      <c r="U17" s="82">
        <v>0.22739618825478999</v>
      </c>
      <c r="V17" s="82">
        <v>0.23132456244939001</v>
      </c>
      <c r="W17" s="82">
        <v>0.139835806379075</v>
      </c>
      <c r="X17" s="82">
        <v>0.21393098155159099</v>
      </c>
      <c r="Y17" s="82">
        <v>0.22762800840803299</v>
      </c>
      <c r="Z17" s="82">
        <v>5.06569436965634E-2</v>
      </c>
      <c r="AA17" s="82">
        <v>0.17562627266794101</v>
      </c>
      <c r="AB17" s="82">
        <v>0.21705284028889299</v>
      </c>
      <c r="AC17" s="82">
        <v>0.259500940414854</v>
      </c>
      <c r="AD17" s="82">
        <v>0.24999669332055299</v>
      </c>
      <c r="AE17" s="82"/>
      <c r="AF17" s="82">
        <v>0.15528494442420401</v>
      </c>
      <c r="AG17" s="82">
        <v>0.21989178192702499</v>
      </c>
      <c r="AH17" s="82">
        <v>0.17317902040575101</v>
      </c>
      <c r="AI17" s="82">
        <v>0.17695724073032601</v>
      </c>
      <c r="AJ17" s="82">
        <v>0.23500537593955301</v>
      </c>
      <c r="AK17" s="82">
        <v>0.22871428002959401</v>
      </c>
      <c r="AL17" s="82"/>
      <c r="AM17" s="82">
        <v>0.21656603725076301</v>
      </c>
      <c r="AN17" s="82">
        <v>0.19912879781061199</v>
      </c>
      <c r="AO17" s="82">
        <v>0.14280694577120701</v>
      </c>
      <c r="AP17" s="82"/>
      <c r="AQ17" s="82">
        <v>0.20265690911364101</v>
      </c>
      <c r="AR17" s="82">
        <v>0.19464962867924199</v>
      </c>
      <c r="AS17" s="82">
        <v>0.17067772716922699</v>
      </c>
    </row>
    <row r="18" spans="2:45" ht="30" x14ac:dyDescent="0.25">
      <c r="B18" s="16" t="s">
        <v>205</v>
      </c>
      <c r="C18" s="82">
        <v>0.10948568479424101</v>
      </c>
      <c r="D18" s="82">
        <v>0.101277121371165</v>
      </c>
      <c r="E18" s="82">
        <v>0.116922387997348</v>
      </c>
      <c r="F18" s="82"/>
      <c r="G18" s="82">
        <v>9.8881692720840006E-2</v>
      </c>
      <c r="H18" s="82">
        <v>0.17781117962321</v>
      </c>
      <c r="I18" s="82">
        <v>0.125344031164841</v>
      </c>
      <c r="J18" s="82">
        <v>0.12707224015348001</v>
      </c>
      <c r="K18" s="82">
        <v>5.7625329832843797E-2</v>
      </c>
      <c r="L18" s="82">
        <v>6.8178509132544807E-2</v>
      </c>
      <c r="M18" s="82"/>
      <c r="N18" s="82">
        <v>0.141936832041473</v>
      </c>
      <c r="O18" s="82">
        <v>0.108553199912697</v>
      </c>
      <c r="P18" s="82">
        <v>0.105626459891923</v>
      </c>
      <c r="Q18" s="82">
        <v>8.0671376149361596E-2</v>
      </c>
      <c r="R18" s="82"/>
      <c r="S18" s="82">
        <v>0.109724474440963</v>
      </c>
      <c r="T18" s="82">
        <v>0.125525310231314</v>
      </c>
      <c r="U18" s="82">
        <v>8.1198374232044401E-2</v>
      </c>
      <c r="V18" s="82">
        <v>6.3127833817664597E-2</v>
      </c>
      <c r="W18" s="82">
        <v>0.12906418391891999</v>
      </c>
      <c r="X18" s="82">
        <v>0.145683211443105</v>
      </c>
      <c r="Y18" s="82">
        <v>5.9209159886170801E-2</v>
      </c>
      <c r="Z18" s="82">
        <v>4.3318573559541301E-2</v>
      </c>
      <c r="AA18" s="82">
        <v>0.16638574076268001</v>
      </c>
      <c r="AB18" s="82">
        <v>0.15062963619621</v>
      </c>
      <c r="AC18" s="82">
        <v>4.6370700632344698E-2</v>
      </c>
      <c r="AD18" s="82">
        <v>0.10268957227650601</v>
      </c>
      <c r="AE18" s="82"/>
      <c r="AF18" s="82">
        <v>0.13889588378374099</v>
      </c>
      <c r="AG18" s="82">
        <v>0.11842740641423199</v>
      </c>
      <c r="AH18" s="82">
        <v>0.12686514237961599</v>
      </c>
      <c r="AI18" s="82">
        <v>5.8930938226331803E-2</v>
      </c>
      <c r="AJ18" s="82">
        <v>0.103413021664697</v>
      </c>
      <c r="AK18" s="82">
        <v>9.3560578323837296E-2</v>
      </c>
      <c r="AL18" s="82"/>
      <c r="AM18" s="82">
        <v>6.5844207968182897E-2</v>
      </c>
      <c r="AN18" s="82">
        <v>0.15668821770490499</v>
      </c>
      <c r="AO18" s="82">
        <v>8.6882555385120894E-2</v>
      </c>
      <c r="AP18" s="82"/>
      <c r="AQ18" s="82">
        <v>6.0915772597103603E-2</v>
      </c>
      <c r="AR18" s="82">
        <v>0.163530887561676</v>
      </c>
      <c r="AS18" s="82">
        <v>0.16423421037192701</v>
      </c>
    </row>
    <row r="19" spans="2:45" ht="30" x14ac:dyDescent="0.25">
      <c r="B19" s="16" t="s">
        <v>206</v>
      </c>
      <c r="C19" s="82">
        <v>8.2756746619446903E-2</v>
      </c>
      <c r="D19" s="82">
        <v>8.1654632187291798E-2</v>
      </c>
      <c r="E19" s="82">
        <v>8.4811206997523203E-2</v>
      </c>
      <c r="F19" s="82"/>
      <c r="G19" s="82">
        <v>9.4286682269892994E-2</v>
      </c>
      <c r="H19" s="82">
        <v>0.12942241242839</v>
      </c>
      <c r="I19" s="82">
        <v>8.7056540095044502E-2</v>
      </c>
      <c r="J19" s="82">
        <v>7.6249814662196005E-2</v>
      </c>
      <c r="K19" s="82">
        <v>0.101060385085882</v>
      </c>
      <c r="L19" s="82">
        <v>2.6347988675079301E-2</v>
      </c>
      <c r="M19" s="82"/>
      <c r="N19" s="82">
        <v>7.2691707607594705E-2</v>
      </c>
      <c r="O19" s="82">
        <v>0.110728898404583</v>
      </c>
      <c r="P19" s="82">
        <v>6.8202784817468998E-2</v>
      </c>
      <c r="Q19" s="82">
        <v>7.0350363591753604E-2</v>
      </c>
      <c r="R19" s="82"/>
      <c r="S19" s="82">
        <v>0.11929901076579601</v>
      </c>
      <c r="T19" s="82">
        <v>5.6696688511275503E-2</v>
      </c>
      <c r="U19" s="82">
        <v>0.103598396412221</v>
      </c>
      <c r="V19" s="82">
        <v>2.21000572458151E-2</v>
      </c>
      <c r="W19" s="82">
        <v>6.8006630635251294E-2</v>
      </c>
      <c r="X19" s="82">
        <v>8.8186689209208705E-2</v>
      </c>
      <c r="Y19" s="82">
        <v>0.15670820519814299</v>
      </c>
      <c r="Z19" s="82">
        <v>0.122361698445603</v>
      </c>
      <c r="AA19" s="82">
        <v>6.0321426671008302E-2</v>
      </c>
      <c r="AB19" s="82">
        <v>7.0699532995780606E-2</v>
      </c>
      <c r="AC19" s="82">
        <v>6.36185509924974E-2</v>
      </c>
      <c r="AD19" s="82">
        <v>7.1556758530098005E-2</v>
      </c>
      <c r="AE19" s="82"/>
      <c r="AF19" s="82">
        <v>0.106945211472952</v>
      </c>
      <c r="AG19" s="82">
        <v>0.115476644061557</v>
      </c>
      <c r="AH19" s="82">
        <v>7.6170985322847398E-2</v>
      </c>
      <c r="AI19" s="82">
        <v>6.0057147145303302E-2</v>
      </c>
      <c r="AJ19" s="82">
        <v>3.6736410516010003E-2</v>
      </c>
      <c r="AK19" s="82">
        <v>1.7507804875901999E-2</v>
      </c>
      <c r="AL19" s="82"/>
      <c r="AM19" s="82">
        <v>7.4018635511311701E-2</v>
      </c>
      <c r="AN19" s="82">
        <v>0.10232880342238999</v>
      </c>
      <c r="AO19" s="82">
        <v>4.4346950017489603E-2</v>
      </c>
      <c r="AP19" s="82"/>
      <c r="AQ19" s="82">
        <v>7.6675039511274801E-2</v>
      </c>
      <c r="AR19" s="82">
        <v>0.10521960203776</v>
      </c>
      <c r="AS19" s="82">
        <v>3.3469413426026703E-2</v>
      </c>
    </row>
    <row r="20" spans="2:45" ht="30" x14ac:dyDescent="0.25">
      <c r="B20" s="16" t="s">
        <v>207</v>
      </c>
      <c r="C20" s="82">
        <v>0.27130489417522402</v>
      </c>
      <c r="D20" s="82">
        <v>0.291035714452689</v>
      </c>
      <c r="E20" s="82">
        <v>0.25334247299777801</v>
      </c>
      <c r="F20" s="82"/>
      <c r="G20" s="82">
        <v>0.269051508609989</v>
      </c>
      <c r="H20" s="82">
        <v>0.25207631253365997</v>
      </c>
      <c r="I20" s="82">
        <v>0.23001227643581801</v>
      </c>
      <c r="J20" s="82">
        <v>0.30016460746131701</v>
      </c>
      <c r="K20" s="82">
        <v>0.30245364799255497</v>
      </c>
      <c r="L20" s="82">
        <v>0.27781061051195</v>
      </c>
      <c r="M20" s="82"/>
      <c r="N20" s="82">
        <v>0.26421552293581901</v>
      </c>
      <c r="O20" s="82">
        <v>0.30061812304357599</v>
      </c>
      <c r="P20" s="82">
        <v>0.264995513156427</v>
      </c>
      <c r="Q20" s="82">
        <v>0.25420614993846102</v>
      </c>
      <c r="R20" s="82"/>
      <c r="S20" s="82">
        <v>0.258581749274163</v>
      </c>
      <c r="T20" s="82">
        <v>0.17514098041694001</v>
      </c>
      <c r="U20" s="82">
        <v>0.28977124775924501</v>
      </c>
      <c r="V20" s="82">
        <v>0.23211317069880499</v>
      </c>
      <c r="W20" s="82">
        <v>0.29346482765797799</v>
      </c>
      <c r="X20" s="82">
        <v>0.37491846631999998</v>
      </c>
      <c r="Y20" s="82">
        <v>0.29016562307872101</v>
      </c>
      <c r="Z20" s="82">
        <v>0.300743590793696</v>
      </c>
      <c r="AA20" s="82">
        <v>0.28251165791404598</v>
      </c>
      <c r="AB20" s="82">
        <v>0.33151694682866401</v>
      </c>
      <c r="AC20" s="82">
        <v>0.24617890966099201</v>
      </c>
      <c r="AD20" s="82">
        <v>0.21079478130410401</v>
      </c>
      <c r="AE20" s="82"/>
      <c r="AF20" s="82">
        <v>0.29765610550842703</v>
      </c>
      <c r="AG20" s="82">
        <v>0.30989622295326402</v>
      </c>
      <c r="AH20" s="82">
        <v>0.25832252269307499</v>
      </c>
      <c r="AI20" s="82">
        <v>0.20227735012003201</v>
      </c>
      <c r="AJ20" s="82">
        <v>0.31022785496240701</v>
      </c>
      <c r="AK20" s="82">
        <v>0.17817770667954499</v>
      </c>
      <c r="AL20" s="82"/>
      <c r="AM20" s="82">
        <v>0.30826035273864699</v>
      </c>
      <c r="AN20" s="82">
        <v>0.25313654965858801</v>
      </c>
      <c r="AO20" s="82">
        <v>0.24694142249465101</v>
      </c>
      <c r="AP20" s="82"/>
      <c r="AQ20" s="82">
        <v>0.27690052009931199</v>
      </c>
      <c r="AR20" s="82">
        <v>0.27686814185164399</v>
      </c>
      <c r="AS20" s="82">
        <v>0.32628913354537198</v>
      </c>
    </row>
    <row r="21" spans="2:45" ht="30" x14ac:dyDescent="0.25">
      <c r="B21" s="16" t="s">
        <v>208</v>
      </c>
      <c r="C21" s="82">
        <v>0.15601343086466499</v>
      </c>
      <c r="D21" s="82">
        <v>0.15719925301460799</v>
      </c>
      <c r="E21" s="82">
        <v>0.15479683680426601</v>
      </c>
      <c r="F21" s="82"/>
      <c r="G21" s="82">
        <v>0.138652104557838</v>
      </c>
      <c r="H21" s="82">
        <v>0.15755776870083399</v>
      </c>
      <c r="I21" s="82">
        <v>0.13970400545636999</v>
      </c>
      <c r="J21" s="82">
        <v>0.14660177014568401</v>
      </c>
      <c r="K21" s="82">
        <v>0.17361570347837099</v>
      </c>
      <c r="L21" s="82">
        <v>0.17527132798136499</v>
      </c>
      <c r="M21" s="82"/>
      <c r="N21" s="82">
        <v>0.173299477134084</v>
      </c>
      <c r="O21" s="82">
        <v>0.16515839177519201</v>
      </c>
      <c r="P21" s="82">
        <v>0.157843290935475</v>
      </c>
      <c r="Q21" s="82">
        <v>0.121055615075965</v>
      </c>
      <c r="R21" s="82"/>
      <c r="S21" s="82">
        <v>0.17704145925105699</v>
      </c>
      <c r="T21" s="82">
        <v>0.188786790805655</v>
      </c>
      <c r="U21" s="82">
        <v>0.121161503599897</v>
      </c>
      <c r="V21" s="82">
        <v>0.21821128323239</v>
      </c>
      <c r="W21" s="82">
        <v>0.115040844181083</v>
      </c>
      <c r="X21" s="82">
        <v>0.122540239025588</v>
      </c>
      <c r="Y21" s="82">
        <v>0.19450050575570901</v>
      </c>
      <c r="Z21" s="82">
        <v>0.17506284722041601</v>
      </c>
      <c r="AA21" s="82">
        <v>0.108406277147355</v>
      </c>
      <c r="AB21" s="82">
        <v>0.15191248064586199</v>
      </c>
      <c r="AC21" s="82">
        <v>8.5630534343392906E-2</v>
      </c>
      <c r="AD21" s="82">
        <v>0.18984252893390999</v>
      </c>
      <c r="AE21" s="82"/>
      <c r="AF21" s="82">
        <v>0.21456407184138199</v>
      </c>
      <c r="AG21" s="82">
        <v>0.13843717997712299</v>
      </c>
      <c r="AH21" s="82">
        <v>0.142058516044756</v>
      </c>
      <c r="AI21" s="82">
        <v>0.115778371633839</v>
      </c>
      <c r="AJ21" s="82">
        <v>0.16040367314238399</v>
      </c>
      <c r="AK21" s="82">
        <v>0.192065606310173</v>
      </c>
      <c r="AL21" s="82"/>
      <c r="AM21" s="82">
        <v>0.15601062609634</v>
      </c>
      <c r="AN21" s="82">
        <v>0.19057922192608001</v>
      </c>
      <c r="AO21" s="82">
        <v>7.0421093800012602E-2</v>
      </c>
      <c r="AP21" s="82"/>
      <c r="AQ21" s="82">
        <v>0.17549634699253799</v>
      </c>
      <c r="AR21" s="82">
        <v>0.18075031407328401</v>
      </c>
      <c r="AS21" s="82">
        <v>2.5100308094435999E-2</v>
      </c>
    </row>
    <row r="22" spans="2:45" ht="45" x14ac:dyDescent="0.25">
      <c r="B22" s="16" t="s">
        <v>209</v>
      </c>
      <c r="C22" s="82">
        <v>0.12674985582981299</v>
      </c>
      <c r="D22" s="82">
        <v>0.149297574516461</v>
      </c>
      <c r="E22" s="82">
        <v>0.106230929143349</v>
      </c>
      <c r="F22" s="82"/>
      <c r="G22" s="82">
        <v>0.18033931698741501</v>
      </c>
      <c r="H22" s="82">
        <v>0.147246211032179</v>
      </c>
      <c r="I22" s="82">
        <v>9.3320613087047394E-2</v>
      </c>
      <c r="J22" s="82">
        <v>7.4541403035210202E-2</v>
      </c>
      <c r="K22" s="82">
        <v>0.118013331144001</v>
      </c>
      <c r="L22" s="82">
        <v>0.14907523508944301</v>
      </c>
      <c r="M22" s="82"/>
      <c r="N22" s="82">
        <v>0.130809014986906</v>
      </c>
      <c r="O22" s="82">
        <v>0.12747630402287399</v>
      </c>
      <c r="P22" s="82">
        <v>0.13720548427123599</v>
      </c>
      <c r="Q22" s="82">
        <v>0.11053728426842301</v>
      </c>
      <c r="R22" s="82"/>
      <c r="S22" s="82">
        <v>0.137624311532966</v>
      </c>
      <c r="T22" s="82">
        <v>0.14075301493841499</v>
      </c>
      <c r="U22" s="82">
        <v>0.13895200290118401</v>
      </c>
      <c r="V22" s="82">
        <v>0.11236773505497399</v>
      </c>
      <c r="W22" s="82">
        <v>8.1499987623057699E-2</v>
      </c>
      <c r="X22" s="82">
        <v>0.13184184438177801</v>
      </c>
      <c r="Y22" s="82">
        <v>9.4949303474275895E-2</v>
      </c>
      <c r="Z22" s="82">
        <v>0.14943238810963</v>
      </c>
      <c r="AA22" s="82">
        <v>0.14220297699391499</v>
      </c>
      <c r="AB22" s="82">
        <v>0.162538939850074</v>
      </c>
      <c r="AC22" s="82">
        <v>0.112447706165824</v>
      </c>
      <c r="AD22" s="82">
        <v>3.7955031780844098E-2</v>
      </c>
      <c r="AE22" s="82"/>
      <c r="AF22" s="82">
        <v>0.16922319036623201</v>
      </c>
      <c r="AG22" s="82">
        <v>0.13218176095730999</v>
      </c>
      <c r="AH22" s="82">
        <v>0.127426879415907</v>
      </c>
      <c r="AI22" s="82">
        <v>8.2222846693810206E-2</v>
      </c>
      <c r="AJ22" s="82">
        <v>9.7435270477439495E-2</v>
      </c>
      <c r="AK22" s="82">
        <v>0.14629663139524199</v>
      </c>
      <c r="AL22" s="82"/>
      <c r="AM22" s="82">
        <v>0.14787490530632599</v>
      </c>
      <c r="AN22" s="82">
        <v>0.118426048926977</v>
      </c>
      <c r="AO22" s="82">
        <v>9.4469459213155901E-2</v>
      </c>
      <c r="AP22" s="82"/>
      <c r="AQ22" s="82">
        <v>0.13440521319582599</v>
      </c>
      <c r="AR22" s="82">
        <v>0.13037675956928399</v>
      </c>
      <c r="AS22" s="82">
        <v>6.0963948840578701E-2</v>
      </c>
    </row>
    <row r="23" spans="2:45" x14ac:dyDescent="0.25">
      <c r="B23" s="16" t="s">
        <v>99</v>
      </c>
      <c r="C23" s="82">
        <v>2.0920181894486901E-2</v>
      </c>
      <c r="D23" s="82">
        <v>2.69263823883771E-2</v>
      </c>
      <c r="E23" s="82">
        <v>1.53025860713417E-2</v>
      </c>
      <c r="F23" s="82"/>
      <c r="G23" s="82">
        <v>8.3168026299263505E-3</v>
      </c>
      <c r="H23" s="82">
        <v>5.3711805484277699E-3</v>
      </c>
      <c r="I23" s="82">
        <v>1.42649825437914E-2</v>
      </c>
      <c r="J23" s="82">
        <v>2.8176734609254701E-2</v>
      </c>
      <c r="K23" s="82">
        <v>3.3272288035336099E-2</v>
      </c>
      <c r="L23" s="82">
        <v>3.3337427396036602E-2</v>
      </c>
      <c r="M23" s="82"/>
      <c r="N23" s="82">
        <v>1.9334608446025699E-2</v>
      </c>
      <c r="O23" s="82">
        <v>2.5252911557274701E-2</v>
      </c>
      <c r="P23" s="82">
        <v>1.9271533303300999E-2</v>
      </c>
      <c r="Q23" s="82">
        <v>1.9916112318385401E-2</v>
      </c>
      <c r="R23" s="82"/>
      <c r="S23" s="82">
        <v>1.36182878688579E-2</v>
      </c>
      <c r="T23" s="82">
        <v>4.3853450952407003E-2</v>
      </c>
      <c r="U23" s="82">
        <v>1.09764903055121E-2</v>
      </c>
      <c r="V23" s="82">
        <v>2.13175710854283E-2</v>
      </c>
      <c r="W23" s="82">
        <v>0</v>
      </c>
      <c r="X23" s="82">
        <v>1.2974708868732501E-2</v>
      </c>
      <c r="Y23" s="82">
        <v>1.18771094425997E-2</v>
      </c>
      <c r="Z23" s="82">
        <v>2.7026768528171E-2</v>
      </c>
      <c r="AA23" s="82">
        <v>3.5626416218721202E-2</v>
      </c>
      <c r="AB23" s="82">
        <v>2.1637809177320399E-2</v>
      </c>
      <c r="AC23" s="82">
        <v>0</v>
      </c>
      <c r="AD23" s="82">
        <v>4.5396930992735098E-2</v>
      </c>
      <c r="AE23" s="82"/>
      <c r="AF23" s="82">
        <v>1.94522920428493E-2</v>
      </c>
      <c r="AG23" s="82">
        <v>2.3042588810530399E-2</v>
      </c>
      <c r="AH23" s="82">
        <v>1.8895728546784198E-2</v>
      </c>
      <c r="AI23" s="82">
        <v>2.8799324988660599E-2</v>
      </c>
      <c r="AJ23" s="82">
        <v>0</v>
      </c>
      <c r="AK23" s="82">
        <v>3.3514791175186999E-2</v>
      </c>
      <c r="AL23" s="82"/>
      <c r="AM23" s="82">
        <v>2.3486518942506401E-2</v>
      </c>
      <c r="AN23" s="82">
        <v>2.16420122054325E-2</v>
      </c>
      <c r="AO23" s="82">
        <v>1.78425038684486E-2</v>
      </c>
      <c r="AP23" s="82"/>
      <c r="AQ23" s="82">
        <v>2.3466461478954499E-2</v>
      </c>
      <c r="AR23" s="82">
        <v>1.1440792444219E-2</v>
      </c>
      <c r="AS23" s="82">
        <v>2.8733326908929002E-2</v>
      </c>
    </row>
    <row r="24" spans="2:45" ht="45" x14ac:dyDescent="0.25">
      <c r="B24" s="16" t="s">
        <v>210</v>
      </c>
      <c r="C24" s="82">
        <v>3.1814812646041302E-2</v>
      </c>
      <c r="D24" s="82">
        <v>3.33522845492547E-2</v>
      </c>
      <c r="E24" s="82">
        <v>3.0689597943814699E-2</v>
      </c>
      <c r="F24" s="82"/>
      <c r="G24" s="82">
        <v>0</v>
      </c>
      <c r="H24" s="82">
        <v>1.8038946630722402E-2</v>
      </c>
      <c r="I24" s="82">
        <v>6.5179586472135204E-2</v>
      </c>
      <c r="J24" s="82">
        <v>3.4689979765449699E-2</v>
      </c>
      <c r="K24" s="82">
        <v>3.4994054975770399E-2</v>
      </c>
      <c r="L24" s="82">
        <v>3.2973594842719903E-2</v>
      </c>
      <c r="M24" s="82"/>
      <c r="N24" s="82">
        <v>1.7123679684962801E-2</v>
      </c>
      <c r="O24" s="82">
        <v>3.9872795853403101E-2</v>
      </c>
      <c r="P24" s="82">
        <v>5.04071726049799E-2</v>
      </c>
      <c r="Q24" s="82">
        <v>2.34820250970167E-2</v>
      </c>
      <c r="R24" s="82"/>
      <c r="S24" s="82">
        <v>4.2331880784518001E-2</v>
      </c>
      <c r="T24" s="82">
        <v>3.5743838572576299E-2</v>
      </c>
      <c r="U24" s="82">
        <v>3.2310284076579002E-2</v>
      </c>
      <c r="V24" s="82">
        <v>6.6846141391598807E-2</v>
      </c>
      <c r="W24" s="82">
        <v>5.9323500237339503E-2</v>
      </c>
      <c r="X24" s="82">
        <v>1.45121806559121E-2</v>
      </c>
      <c r="Y24" s="82">
        <v>2.5110755044753599E-2</v>
      </c>
      <c r="Z24" s="82">
        <v>0</v>
      </c>
      <c r="AA24" s="82">
        <v>2.65316490769828E-2</v>
      </c>
      <c r="AB24" s="82">
        <v>0</v>
      </c>
      <c r="AC24" s="82">
        <v>2.10901655725435E-2</v>
      </c>
      <c r="AD24" s="82">
        <v>3.4137024233672798E-2</v>
      </c>
      <c r="AE24" s="82"/>
      <c r="AF24" s="82">
        <v>3.46037234654906E-2</v>
      </c>
      <c r="AG24" s="82">
        <v>1.99179677713089E-2</v>
      </c>
      <c r="AH24" s="82">
        <v>4.06760968061603E-2</v>
      </c>
      <c r="AI24" s="82">
        <v>2.5842365470385101E-2</v>
      </c>
      <c r="AJ24" s="82">
        <v>3.5732419718759602E-2</v>
      </c>
      <c r="AK24" s="82">
        <v>6.7412924805556898E-2</v>
      </c>
      <c r="AL24" s="82"/>
      <c r="AM24" s="82">
        <v>2.9346950607414699E-2</v>
      </c>
      <c r="AN24" s="82">
        <v>3.0312047276849802E-2</v>
      </c>
      <c r="AO24" s="82">
        <v>6.1348651000861301E-2</v>
      </c>
      <c r="AP24" s="82"/>
      <c r="AQ24" s="82">
        <v>4.1331657782139597E-2</v>
      </c>
      <c r="AR24" s="82">
        <v>1.9758016747495898E-2</v>
      </c>
      <c r="AS24" s="82">
        <v>2.8823064559009098E-2</v>
      </c>
    </row>
    <row r="25" spans="2:45" x14ac:dyDescent="0.25">
      <c r="B25" s="16" t="s">
        <v>101</v>
      </c>
      <c r="C25" s="83">
        <v>6.8148902386187302E-2</v>
      </c>
      <c r="D25" s="83">
        <v>5.8491349688837901E-2</v>
      </c>
      <c r="E25" s="83">
        <v>7.6601285663734406E-2</v>
      </c>
      <c r="F25" s="83"/>
      <c r="G25" s="83">
        <v>0.145951977702031</v>
      </c>
      <c r="H25" s="83">
        <v>7.7220423787383294E-2</v>
      </c>
      <c r="I25" s="83">
        <v>6.9052670329086102E-2</v>
      </c>
      <c r="J25" s="83">
        <v>4.2008845189166498E-2</v>
      </c>
      <c r="K25" s="83">
        <v>4.2175414699937797E-2</v>
      </c>
      <c r="L25" s="83">
        <v>4.6579320810263503E-2</v>
      </c>
      <c r="M25" s="83"/>
      <c r="N25" s="83">
        <v>3.4300128210735602E-2</v>
      </c>
      <c r="O25" s="83">
        <v>4.7540075738607898E-2</v>
      </c>
      <c r="P25" s="83">
        <v>6.1953449563256199E-2</v>
      </c>
      <c r="Q25" s="83">
        <v>0.132424038586714</v>
      </c>
      <c r="R25" s="83"/>
      <c r="S25" s="83">
        <v>6.4396332914236507E-2</v>
      </c>
      <c r="T25" s="83">
        <v>5.94260566657141E-2</v>
      </c>
      <c r="U25" s="83">
        <v>9.4050581538988098E-2</v>
      </c>
      <c r="V25" s="83">
        <v>6.1730417220593498E-2</v>
      </c>
      <c r="W25" s="83">
        <v>9.1766021400693995E-2</v>
      </c>
      <c r="X25" s="83">
        <v>5.0392764031684897E-2</v>
      </c>
      <c r="Y25" s="83">
        <v>6.1979090268036302E-2</v>
      </c>
      <c r="Z25" s="83">
        <v>2.5134615287502101E-2</v>
      </c>
      <c r="AA25" s="83">
        <v>4.3659992185207101E-2</v>
      </c>
      <c r="AB25" s="83">
        <v>0.12578361147040501</v>
      </c>
      <c r="AC25" s="83">
        <v>6.7978696930047502E-2</v>
      </c>
      <c r="AD25" s="83">
        <v>7.4261511957307402E-2</v>
      </c>
      <c r="AE25" s="83"/>
      <c r="AF25" s="83">
        <v>4.96020985453191E-2</v>
      </c>
      <c r="AG25" s="83">
        <v>6.6408910260569901E-2</v>
      </c>
      <c r="AH25" s="83">
        <v>5.8605516020369702E-2</v>
      </c>
      <c r="AI25" s="83">
        <v>9.9613735456127395E-2</v>
      </c>
      <c r="AJ25" s="83">
        <v>7.8925431634959603E-2</v>
      </c>
      <c r="AK25" s="83">
        <v>4.61560515440394E-2</v>
      </c>
      <c r="AL25" s="83"/>
      <c r="AM25" s="83">
        <v>3.9456418173698403E-2</v>
      </c>
      <c r="AN25" s="83">
        <v>5.1988765788501E-2</v>
      </c>
      <c r="AO25" s="83">
        <v>0.172084871165742</v>
      </c>
      <c r="AP25" s="83"/>
      <c r="AQ25" s="83">
        <v>3.72908505771588E-2</v>
      </c>
      <c r="AR25" s="83">
        <v>5.1088005698142397E-2</v>
      </c>
      <c r="AS25" s="83">
        <v>0.13677030035491899</v>
      </c>
    </row>
    <row r="26" spans="2:45" x14ac:dyDescent="0.25">
      <c r="B26" s="17"/>
    </row>
    <row r="27" spans="2:45" x14ac:dyDescent="0.25">
      <c r="B27" t="s">
        <v>69</v>
      </c>
    </row>
    <row r="28" spans="2:45" x14ac:dyDescent="0.25">
      <c r="B28" t="s">
        <v>70</v>
      </c>
    </row>
    <row r="30" spans="2:45" x14ac:dyDescent="0.25">
      <c r="B3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S2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224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88" t="s">
        <v>8</v>
      </c>
      <c r="C7" s="88">
        <v>1005</v>
      </c>
      <c r="D7" s="88">
        <v>484</v>
      </c>
      <c r="E7" s="88">
        <v>515</v>
      </c>
      <c r="F7" s="88"/>
      <c r="G7" s="88">
        <v>152</v>
      </c>
      <c r="H7" s="88">
        <v>174</v>
      </c>
      <c r="I7" s="88">
        <v>153</v>
      </c>
      <c r="J7" s="88">
        <v>172</v>
      </c>
      <c r="K7" s="88">
        <v>142</v>
      </c>
      <c r="L7" s="88">
        <v>212</v>
      </c>
      <c r="M7" s="88"/>
      <c r="N7" s="88">
        <v>279</v>
      </c>
      <c r="O7" s="88">
        <v>270</v>
      </c>
      <c r="P7" s="88">
        <v>207</v>
      </c>
      <c r="Q7" s="88">
        <v>245</v>
      </c>
      <c r="R7" s="88"/>
      <c r="S7" s="88">
        <v>146</v>
      </c>
      <c r="T7" s="88">
        <v>136</v>
      </c>
      <c r="U7" s="88">
        <v>83</v>
      </c>
      <c r="V7" s="88">
        <v>95</v>
      </c>
      <c r="W7" s="88">
        <v>70</v>
      </c>
      <c r="X7" s="88">
        <v>76</v>
      </c>
      <c r="Y7" s="88">
        <v>81</v>
      </c>
      <c r="Z7" s="88">
        <v>40</v>
      </c>
      <c r="AA7" s="88">
        <v>112</v>
      </c>
      <c r="AB7" s="88">
        <v>93</v>
      </c>
      <c r="AC7" s="88">
        <v>45</v>
      </c>
      <c r="AD7" s="88">
        <v>28</v>
      </c>
      <c r="AE7" s="88"/>
      <c r="AF7" s="88">
        <v>204</v>
      </c>
      <c r="AG7" s="88">
        <v>290</v>
      </c>
      <c r="AH7" s="88">
        <v>150</v>
      </c>
      <c r="AI7" s="88">
        <v>190</v>
      </c>
      <c r="AJ7" s="88">
        <v>109</v>
      </c>
      <c r="AK7" s="88">
        <v>62</v>
      </c>
      <c r="AL7" s="88"/>
      <c r="AM7" s="88">
        <v>415</v>
      </c>
      <c r="AN7" s="88">
        <v>426</v>
      </c>
      <c r="AO7" s="88">
        <v>111</v>
      </c>
      <c r="AP7" s="88"/>
      <c r="AQ7" s="88">
        <v>312</v>
      </c>
      <c r="AR7" s="88">
        <v>332</v>
      </c>
      <c r="AS7" s="88">
        <v>36</v>
      </c>
    </row>
    <row r="8" spans="2:45" ht="30" customHeight="1" x14ac:dyDescent="0.25">
      <c r="B8" s="89" t="s">
        <v>9</v>
      </c>
      <c r="C8" s="89">
        <v>1005</v>
      </c>
      <c r="D8" s="89">
        <v>494</v>
      </c>
      <c r="E8" s="89">
        <v>505</v>
      </c>
      <c r="F8" s="89"/>
      <c r="G8" s="89">
        <v>140</v>
      </c>
      <c r="H8" s="89">
        <v>173</v>
      </c>
      <c r="I8" s="89">
        <v>170</v>
      </c>
      <c r="J8" s="89">
        <v>170</v>
      </c>
      <c r="K8" s="89">
        <v>141</v>
      </c>
      <c r="L8" s="89">
        <v>211</v>
      </c>
      <c r="M8" s="89"/>
      <c r="N8" s="89">
        <v>270</v>
      </c>
      <c r="O8" s="89">
        <v>260</v>
      </c>
      <c r="P8" s="89">
        <v>220</v>
      </c>
      <c r="Q8" s="89">
        <v>251</v>
      </c>
      <c r="R8" s="89"/>
      <c r="S8" s="89">
        <v>141</v>
      </c>
      <c r="T8" s="89">
        <v>135</v>
      </c>
      <c r="U8" s="89">
        <v>80</v>
      </c>
      <c r="V8" s="89">
        <v>90</v>
      </c>
      <c r="W8" s="89">
        <v>71</v>
      </c>
      <c r="X8" s="89">
        <v>90</v>
      </c>
      <c r="Y8" s="89">
        <v>80</v>
      </c>
      <c r="Z8" s="89">
        <v>41</v>
      </c>
      <c r="AA8" s="89">
        <v>110</v>
      </c>
      <c r="AB8" s="89">
        <v>85</v>
      </c>
      <c r="AC8" s="89">
        <v>51</v>
      </c>
      <c r="AD8" s="89">
        <v>31</v>
      </c>
      <c r="AE8" s="89"/>
      <c r="AF8" s="89">
        <v>205</v>
      </c>
      <c r="AG8" s="89">
        <v>289</v>
      </c>
      <c r="AH8" s="89">
        <v>149</v>
      </c>
      <c r="AI8" s="89">
        <v>189</v>
      </c>
      <c r="AJ8" s="89">
        <v>110</v>
      </c>
      <c r="AK8" s="89">
        <v>63</v>
      </c>
      <c r="AL8" s="89"/>
      <c r="AM8" s="89">
        <v>420</v>
      </c>
      <c r="AN8" s="89">
        <v>424</v>
      </c>
      <c r="AO8" s="89">
        <v>111</v>
      </c>
      <c r="AP8" s="89"/>
      <c r="AQ8" s="89">
        <v>315</v>
      </c>
      <c r="AR8" s="89">
        <v>332</v>
      </c>
      <c r="AS8" s="89">
        <v>36</v>
      </c>
    </row>
    <row r="9" spans="2:45" ht="45" x14ac:dyDescent="0.25">
      <c r="B9" s="16" t="s">
        <v>212</v>
      </c>
      <c r="C9" s="86">
        <v>0.16026806735635399</v>
      </c>
      <c r="D9" s="86">
        <v>0.16057967014246899</v>
      </c>
      <c r="E9" s="86">
        <v>0.15808243877393199</v>
      </c>
      <c r="F9" s="86"/>
      <c r="G9" s="86">
        <v>0.25050537073899798</v>
      </c>
      <c r="H9" s="86">
        <v>0.19845288767066899</v>
      </c>
      <c r="I9" s="86">
        <v>0.165130898941862</v>
      </c>
      <c r="J9" s="86">
        <v>0.16833282995184301</v>
      </c>
      <c r="K9" s="86">
        <v>0.110775281326045</v>
      </c>
      <c r="L9" s="86">
        <v>9.1503967068684397E-2</v>
      </c>
      <c r="M9" s="86"/>
      <c r="N9" s="86">
        <v>0.17017937601550101</v>
      </c>
      <c r="O9" s="86">
        <v>0.165636650001107</v>
      </c>
      <c r="P9" s="86">
        <v>0.16858148521043501</v>
      </c>
      <c r="Q9" s="86">
        <v>0.13509865135153701</v>
      </c>
      <c r="R9" s="86"/>
      <c r="S9" s="86">
        <v>0.22074921791399399</v>
      </c>
      <c r="T9" s="86">
        <v>0.14881767621003</v>
      </c>
      <c r="U9" s="86">
        <v>0.19596562439222101</v>
      </c>
      <c r="V9" s="86">
        <v>0.19326892072483701</v>
      </c>
      <c r="W9" s="86">
        <v>6.7128792376503599E-2</v>
      </c>
      <c r="X9" s="86">
        <v>0.13956830036311699</v>
      </c>
      <c r="Y9" s="86">
        <v>0.16058786978622899</v>
      </c>
      <c r="Z9" s="86">
        <v>0.12218567858934599</v>
      </c>
      <c r="AA9" s="86">
        <v>0.176057975260861</v>
      </c>
      <c r="AB9" s="86">
        <v>0.14335806884813099</v>
      </c>
      <c r="AC9" s="86">
        <v>8.6555363174658506E-2</v>
      </c>
      <c r="AD9" s="86">
        <v>0.18187868776176599</v>
      </c>
      <c r="AE9" s="86"/>
      <c r="AF9" s="86">
        <v>0.22457266617732199</v>
      </c>
      <c r="AG9" s="86">
        <v>0.167961266207176</v>
      </c>
      <c r="AH9" s="86">
        <v>0.154831498407866</v>
      </c>
      <c r="AI9" s="86">
        <v>9.7358300656493701E-2</v>
      </c>
      <c r="AJ9" s="86">
        <v>0.16336951490066801</v>
      </c>
      <c r="AK9" s="86">
        <v>0.111664987083178</v>
      </c>
      <c r="AL9" s="86"/>
      <c r="AM9" s="86">
        <v>0.117950092805493</v>
      </c>
      <c r="AN9" s="86">
        <v>0.21470557519119099</v>
      </c>
      <c r="AO9" s="86">
        <v>9.9674973577853307E-2</v>
      </c>
      <c r="AP9" s="86"/>
      <c r="AQ9" s="86">
        <v>0.122011554372857</v>
      </c>
      <c r="AR9" s="86">
        <v>0.20675587229165601</v>
      </c>
      <c r="AS9" s="86">
        <v>0.22958184933730399</v>
      </c>
    </row>
    <row r="10" spans="2:45" ht="30" x14ac:dyDescent="0.25">
      <c r="B10" s="16" t="s">
        <v>213</v>
      </c>
      <c r="C10" s="86">
        <v>0.40577976397598298</v>
      </c>
      <c r="D10" s="86">
        <v>0.39196878096743598</v>
      </c>
      <c r="E10" s="86">
        <v>0.422040922933413</v>
      </c>
      <c r="F10" s="86"/>
      <c r="G10" s="86">
        <v>0.21980325083986499</v>
      </c>
      <c r="H10" s="86">
        <v>0.338473493952757</v>
      </c>
      <c r="I10" s="86">
        <v>0.32444507646632098</v>
      </c>
      <c r="J10" s="86">
        <v>0.45927030554211601</v>
      </c>
      <c r="K10" s="86">
        <v>0.52247454316955499</v>
      </c>
      <c r="L10" s="86">
        <v>0.52934130642904698</v>
      </c>
      <c r="M10" s="86"/>
      <c r="N10" s="86">
        <v>0.43367608444866401</v>
      </c>
      <c r="O10" s="86">
        <v>0.42587761252710898</v>
      </c>
      <c r="P10" s="86">
        <v>0.37121366145874801</v>
      </c>
      <c r="Q10" s="86">
        <v>0.37972988980978101</v>
      </c>
      <c r="R10" s="86"/>
      <c r="S10" s="86">
        <v>0.32989570212598501</v>
      </c>
      <c r="T10" s="86">
        <v>0.40951087047849599</v>
      </c>
      <c r="U10" s="86">
        <v>0.38658597276810802</v>
      </c>
      <c r="V10" s="86">
        <v>0.45697604345105097</v>
      </c>
      <c r="W10" s="86">
        <v>0.401118886840241</v>
      </c>
      <c r="X10" s="86">
        <v>0.36116230999231902</v>
      </c>
      <c r="Y10" s="86">
        <v>0.29138132761277502</v>
      </c>
      <c r="Z10" s="86">
        <v>0.43168466206304701</v>
      </c>
      <c r="AA10" s="86">
        <v>0.47588081048472097</v>
      </c>
      <c r="AB10" s="86">
        <v>0.39193608824526599</v>
      </c>
      <c r="AC10" s="86">
        <v>0.55743773245032002</v>
      </c>
      <c r="AD10" s="86">
        <v>0.57595987732083298</v>
      </c>
      <c r="AE10" s="86"/>
      <c r="AF10" s="86">
        <v>0.31742618836558401</v>
      </c>
      <c r="AG10" s="86">
        <v>0.37008695686313797</v>
      </c>
      <c r="AH10" s="86">
        <v>0.407067813744586</v>
      </c>
      <c r="AI10" s="86">
        <v>0.49863754226567097</v>
      </c>
      <c r="AJ10" s="86">
        <v>0.44594967625635401</v>
      </c>
      <c r="AK10" s="86">
        <v>0.50600894071361402</v>
      </c>
      <c r="AL10" s="86"/>
      <c r="AM10" s="86">
        <v>0.46346889341707398</v>
      </c>
      <c r="AN10" s="86">
        <v>0.39989018827322897</v>
      </c>
      <c r="AO10" s="86">
        <v>0.248361772856107</v>
      </c>
      <c r="AP10" s="86"/>
      <c r="AQ10" s="86">
        <v>0.43459020065411502</v>
      </c>
      <c r="AR10" s="86">
        <v>0.39949043062280098</v>
      </c>
      <c r="AS10" s="86">
        <v>0.317338513709092</v>
      </c>
    </row>
    <row r="11" spans="2:45" ht="30" x14ac:dyDescent="0.25">
      <c r="B11" s="16" t="s">
        <v>214</v>
      </c>
      <c r="C11" s="86">
        <v>0.25033302838404597</v>
      </c>
      <c r="D11" s="86">
        <v>0.242546070583982</v>
      </c>
      <c r="E11" s="86">
        <v>0.25887433701002699</v>
      </c>
      <c r="F11" s="86"/>
      <c r="G11" s="86">
        <v>0.21841213569783899</v>
      </c>
      <c r="H11" s="86">
        <v>0.23050935144462201</v>
      </c>
      <c r="I11" s="86">
        <v>0.24937244858520799</v>
      </c>
      <c r="J11" s="86">
        <v>0.32647042847140501</v>
      </c>
      <c r="K11" s="86">
        <v>0.25579683763045002</v>
      </c>
      <c r="L11" s="86">
        <v>0.22365528271871599</v>
      </c>
      <c r="M11" s="86"/>
      <c r="N11" s="86">
        <v>0.22365629954914801</v>
      </c>
      <c r="O11" s="86">
        <v>0.284274682563742</v>
      </c>
      <c r="P11" s="86">
        <v>0.24136165236547799</v>
      </c>
      <c r="Q11" s="86">
        <v>0.25572315402676699</v>
      </c>
      <c r="R11" s="86"/>
      <c r="S11" s="86">
        <v>0.24120814801488899</v>
      </c>
      <c r="T11" s="86">
        <v>0.23382455227909699</v>
      </c>
      <c r="U11" s="86">
        <v>0.27874410753762802</v>
      </c>
      <c r="V11" s="86">
        <v>0.24504087748786799</v>
      </c>
      <c r="W11" s="86">
        <v>0.31532449038105598</v>
      </c>
      <c r="X11" s="86">
        <v>0.23942281822306699</v>
      </c>
      <c r="Y11" s="86">
        <v>0.213731462123954</v>
      </c>
      <c r="Z11" s="86">
        <v>0.29876730947612901</v>
      </c>
      <c r="AA11" s="86">
        <v>0.25896432306175399</v>
      </c>
      <c r="AB11" s="86">
        <v>0.22321510359691701</v>
      </c>
      <c r="AC11" s="86">
        <v>0.30306368270027001</v>
      </c>
      <c r="AD11" s="86">
        <v>0.175520223411437</v>
      </c>
      <c r="AE11" s="86"/>
      <c r="AF11" s="86">
        <v>0.25339341583136998</v>
      </c>
      <c r="AG11" s="86">
        <v>0.247704802848566</v>
      </c>
      <c r="AH11" s="86">
        <v>0.31227213921084601</v>
      </c>
      <c r="AI11" s="86">
        <v>0.24541368485926501</v>
      </c>
      <c r="AJ11" s="86">
        <v>0.20722214739102901</v>
      </c>
      <c r="AK11" s="86">
        <v>0.19569496096647199</v>
      </c>
      <c r="AL11" s="86"/>
      <c r="AM11" s="86">
        <v>0.291486685822962</v>
      </c>
      <c r="AN11" s="86">
        <v>0.21782987706425599</v>
      </c>
      <c r="AO11" s="86">
        <v>0.19987252315048101</v>
      </c>
      <c r="AP11" s="86"/>
      <c r="AQ11" s="86">
        <v>0.26563829763153801</v>
      </c>
      <c r="AR11" s="86">
        <v>0.25622087721975001</v>
      </c>
      <c r="AS11" s="86">
        <v>0.24845508943557401</v>
      </c>
    </row>
    <row r="12" spans="2:45" ht="30" x14ac:dyDescent="0.25">
      <c r="B12" s="16" t="s">
        <v>215</v>
      </c>
      <c r="C12" s="86">
        <v>0.136320017554658</v>
      </c>
      <c r="D12" s="86">
        <v>0.133248583341537</v>
      </c>
      <c r="E12" s="86">
        <v>0.140930642594087</v>
      </c>
      <c r="F12" s="86"/>
      <c r="G12" s="86">
        <v>0.174750779375551</v>
      </c>
      <c r="H12" s="86">
        <v>0.129483148725476</v>
      </c>
      <c r="I12" s="86">
        <v>0.14351969500661099</v>
      </c>
      <c r="J12" s="86">
        <v>0.117594517739688</v>
      </c>
      <c r="K12" s="86">
        <v>0.106250561457292</v>
      </c>
      <c r="L12" s="86">
        <v>0.14570401315950099</v>
      </c>
      <c r="M12" s="86"/>
      <c r="N12" s="86">
        <v>0.13158625043971101</v>
      </c>
      <c r="O12" s="86">
        <v>0.119679368480106</v>
      </c>
      <c r="P12" s="86">
        <v>0.184826898871044</v>
      </c>
      <c r="Q12" s="86">
        <v>0.118305882339649</v>
      </c>
      <c r="R12" s="86"/>
      <c r="S12" s="86">
        <v>0.16386834233205999</v>
      </c>
      <c r="T12" s="86">
        <v>8.6700538799567906E-2</v>
      </c>
      <c r="U12" s="86">
        <v>0.109723660276873</v>
      </c>
      <c r="V12" s="86">
        <v>9.6729896222533099E-2</v>
      </c>
      <c r="W12" s="86">
        <v>0.170563198511932</v>
      </c>
      <c r="X12" s="86">
        <v>0.134530422672759</v>
      </c>
      <c r="Y12" s="86">
        <v>0.200649926544198</v>
      </c>
      <c r="Z12" s="86">
        <v>0.17985658121968301</v>
      </c>
      <c r="AA12" s="86">
        <v>0.16517349827468</v>
      </c>
      <c r="AB12" s="86">
        <v>0.10212383027357</v>
      </c>
      <c r="AC12" s="86">
        <v>6.7715871789627999E-2</v>
      </c>
      <c r="AD12" s="86">
        <v>0.21831334783386799</v>
      </c>
      <c r="AE12" s="86"/>
      <c r="AF12" s="86">
        <v>0.16849900349519201</v>
      </c>
      <c r="AG12" s="86">
        <v>0.113816755890764</v>
      </c>
      <c r="AH12" s="86">
        <v>0.138593270635823</v>
      </c>
      <c r="AI12" s="86">
        <v>0.17848342826321301</v>
      </c>
      <c r="AJ12" s="86">
        <v>0.105712505994854</v>
      </c>
      <c r="AK12" s="86">
        <v>5.6811382187813599E-2</v>
      </c>
      <c r="AL12" s="86"/>
      <c r="AM12" s="86">
        <v>0.118764296745014</v>
      </c>
      <c r="AN12" s="86">
        <v>0.171430611766128</v>
      </c>
      <c r="AO12" s="86">
        <v>8.2053630091826396E-2</v>
      </c>
      <c r="AP12" s="86"/>
      <c r="AQ12" s="86">
        <v>0.13126713085347599</v>
      </c>
      <c r="AR12" s="86">
        <v>0.175246711251906</v>
      </c>
      <c r="AS12" s="86">
        <v>0.13989386868078299</v>
      </c>
    </row>
    <row r="13" spans="2:45" ht="30" x14ac:dyDescent="0.25">
      <c r="B13" s="16" t="s">
        <v>216</v>
      </c>
      <c r="C13" s="86">
        <v>0.16760722203046199</v>
      </c>
      <c r="D13" s="86">
        <v>0.191976465340365</v>
      </c>
      <c r="E13" s="86">
        <v>0.14391962260753799</v>
      </c>
      <c r="F13" s="86"/>
      <c r="G13" s="86">
        <v>0.210244081079768</v>
      </c>
      <c r="H13" s="86">
        <v>0.18257668080401299</v>
      </c>
      <c r="I13" s="86">
        <v>0.17373173164417899</v>
      </c>
      <c r="J13" s="86">
        <v>0.187381653920138</v>
      </c>
      <c r="K13" s="86">
        <v>0.15150835260133999</v>
      </c>
      <c r="L13" s="86">
        <v>0.116831540505415</v>
      </c>
      <c r="M13" s="86"/>
      <c r="N13" s="86">
        <v>0.19449809597972201</v>
      </c>
      <c r="O13" s="86">
        <v>0.155014333468564</v>
      </c>
      <c r="P13" s="86">
        <v>0.17302444780537399</v>
      </c>
      <c r="Q13" s="86">
        <v>0.145528781467264</v>
      </c>
      <c r="R13" s="86"/>
      <c r="S13" s="86">
        <v>0.28982520663537498</v>
      </c>
      <c r="T13" s="86">
        <v>9.6293386859087907E-2</v>
      </c>
      <c r="U13" s="86">
        <v>0.154098522443403</v>
      </c>
      <c r="V13" s="86">
        <v>7.9323580103735802E-2</v>
      </c>
      <c r="W13" s="86">
        <v>0.17010499621790201</v>
      </c>
      <c r="X13" s="86">
        <v>0.21041532294353099</v>
      </c>
      <c r="Y13" s="86">
        <v>9.5612248586222595E-2</v>
      </c>
      <c r="Z13" s="86">
        <v>0.103094711104814</v>
      </c>
      <c r="AA13" s="86">
        <v>0.191958790637931</v>
      </c>
      <c r="AB13" s="86">
        <v>0.221182865894269</v>
      </c>
      <c r="AC13" s="86">
        <v>0.16932478668303599</v>
      </c>
      <c r="AD13" s="86">
        <v>0.118465425327148</v>
      </c>
      <c r="AE13" s="86"/>
      <c r="AF13" s="86">
        <v>0.21960396226364001</v>
      </c>
      <c r="AG13" s="86">
        <v>0.18365851116498</v>
      </c>
      <c r="AH13" s="86">
        <v>0.15402916369742001</v>
      </c>
      <c r="AI13" s="86">
        <v>0.12399115889807499</v>
      </c>
      <c r="AJ13" s="86">
        <v>0.16449496038481401</v>
      </c>
      <c r="AK13" s="86">
        <v>9.3015125639119997E-2</v>
      </c>
      <c r="AL13" s="86"/>
      <c r="AM13" s="86">
        <v>0.16774305422697</v>
      </c>
      <c r="AN13" s="86">
        <v>0.15882430064736799</v>
      </c>
      <c r="AO13" s="86">
        <v>0.216914190005559</v>
      </c>
      <c r="AP13" s="86"/>
      <c r="AQ13" s="86">
        <v>0.16222494842358701</v>
      </c>
      <c r="AR13" s="86">
        <v>0.18146135670281199</v>
      </c>
      <c r="AS13" s="86">
        <v>0.19355674498466399</v>
      </c>
    </row>
    <row r="14" spans="2:45" ht="30" x14ac:dyDescent="0.25">
      <c r="B14" s="16" t="s">
        <v>217</v>
      </c>
      <c r="C14" s="86">
        <v>0.14661569934462301</v>
      </c>
      <c r="D14" s="86">
        <v>0.14492545756379299</v>
      </c>
      <c r="E14" s="86">
        <v>0.147914735456423</v>
      </c>
      <c r="F14" s="86"/>
      <c r="G14" s="86">
        <v>0.21192311525725899</v>
      </c>
      <c r="H14" s="86">
        <v>0.17741769263000401</v>
      </c>
      <c r="I14" s="86">
        <v>0.16930459249702101</v>
      </c>
      <c r="J14" s="86">
        <v>0.11289611183897</v>
      </c>
      <c r="K14" s="86">
        <v>0.103504507283586</v>
      </c>
      <c r="L14" s="86">
        <v>0.11553092481951099</v>
      </c>
      <c r="M14" s="86"/>
      <c r="N14" s="86">
        <v>0.17893047033901899</v>
      </c>
      <c r="O14" s="86">
        <v>0.111671582651413</v>
      </c>
      <c r="P14" s="86">
        <v>0.15394743827889401</v>
      </c>
      <c r="Q14" s="86">
        <v>0.14396216310393101</v>
      </c>
      <c r="R14" s="86"/>
      <c r="S14" s="86">
        <v>0.21753741714206101</v>
      </c>
      <c r="T14" s="86">
        <v>0.12823614897716901</v>
      </c>
      <c r="U14" s="86">
        <v>0.17135958346649699</v>
      </c>
      <c r="V14" s="86">
        <v>0.125084729925557</v>
      </c>
      <c r="W14" s="86">
        <v>9.2280355930014005E-2</v>
      </c>
      <c r="X14" s="86">
        <v>0.16484144279096899</v>
      </c>
      <c r="Y14" s="86">
        <v>9.4486964474999199E-2</v>
      </c>
      <c r="Z14" s="86">
        <v>0.20270296490914899</v>
      </c>
      <c r="AA14" s="86">
        <v>0.136474921944574</v>
      </c>
      <c r="AB14" s="86">
        <v>0.17049693878321501</v>
      </c>
      <c r="AC14" s="86">
        <v>8.5646366420002701E-2</v>
      </c>
      <c r="AD14" s="86">
        <v>0.105350317516996</v>
      </c>
      <c r="AE14" s="86"/>
      <c r="AF14" s="86">
        <v>0.20853371466089701</v>
      </c>
      <c r="AG14" s="86">
        <v>0.16515617767332</v>
      </c>
      <c r="AH14" s="86">
        <v>0.141969000697935</v>
      </c>
      <c r="AI14" s="86">
        <v>0.11709761773381</v>
      </c>
      <c r="AJ14" s="86">
        <v>8.8214198539990907E-2</v>
      </c>
      <c r="AK14" s="86">
        <v>6.1174244311012302E-2</v>
      </c>
      <c r="AL14" s="86"/>
      <c r="AM14" s="86">
        <v>0.123228204667295</v>
      </c>
      <c r="AN14" s="86">
        <v>0.15894129792099501</v>
      </c>
      <c r="AO14" s="86">
        <v>0.184719315865529</v>
      </c>
      <c r="AP14" s="86"/>
      <c r="AQ14" s="86">
        <v>0.123362657668389</v>
      </c>
      <c r="AR14" s="86">
        <v>0.17491651998781199</v>
      </c>
      <c r="AS14" s="86">
        <v>0.16685466267875401</v>
      </c>
    </row>
    <row r="15" spans="2:45" ht="30" x14ac:dyDescent="0.25">
      <c r="B15" s="16" t="s">
        <v>218</v>
      </c>
      <c r="C15" s="86">
        <v>0.22210969104278899</v>
      </c>
      <c r="D15" s="86">
        <v>0.20800501482727801</v>
      </c>
      <c r="E15" s="86">
        <v>0.23455053277839999</v>
      </c>
      <c r="F15" s="86"/>
      <c r="G15" s="86">
        <v>0.18897113571693899</v>
      </c>
      <c r="H15" s="86">
        <v>0.22742515560414001</v>
      </c>
      <c r="I15" s="86">
        <v>0.22736540360136601</v>
      </c>
      <c r="J15" s="86">
        <v>0.259461532478239</v>
      </c>
      <c r="K15" s="86">
        <v>0.24617144021093301</v>
      </c>
      <c r="L15" s="86">
        <v>0.18942547632732901</v>
      </c>
      <c r="M15" s="86"/>
      <c r="N15" s="86">
        <v>0.224611432543603</v>
      </c>
      <c r="O15" s="86">
        <v>0.24204303884429901</v>
      </c>
      <c r="P15" s="86">
        <v>0.21440405245403599</v>
      </c>
      <c r="Q15" s="86">
        <v>0.20906402817459999</v>
      </c>
      <c r="R15" s="86"/>
      <c r="S15" s="86">
        <v>0.188207199613104</v>
      </c>
      <c r="T15" s="86">
        <v>0.17537663937022899</v>
      </c>
      <c r="U15" s="86">
        <v>0.22293739009577501</v>
      </c>
      <c r="V15" s="86">
        <v>0.245074608260517</v>
      </c>
      <c r="W15" s="86">
        <v>0.18496574973742499</v>
      </c>
      <c r="X15" s="86">
        <v>0.239268144296755</v>
      </c>
      <c r="Y15" s="86">
        <v>0.21786745819464501</v>
      </c>
      <c r="Z15" s="86">
        <v>0.12232262524206</v>
      </c>
      <c r="AA15" s="86">
        <v>0.27151443066073799</v>
      </c>
      <c r="AB15" s="86">
        <v>0.27145954216662299</v>
      </c>
      <c r="AC15" s="86">
        <v>0.29751247889709498</v>
      </c>
      <c r="AD15" s="86">
        <v>0.25424007690875899</v>
      </c>
      <c r="AE15" s="86"/>
      <c r="AF15" s="86">
        <v>0.21158890345579701</v>
      </c>
      <c r="AG15" s="86">
        <v>0.25108910512022198</v>
      </c>
      <c r="AH15" s="86">
        <v>0.24407614093299601</v>
      </c>
      <c r="AI15" s="86">
        <v>0.17308160015599999</v>
      </c>
      <c r="AJ15" s="86">
        <v>0.225142613133856</v>
      </c>
      <c r="AK15" s="86">
        <v>0.21275146701454301</v>
      </c>
      <c r="AL15" s="86"/>
      <c r="AM15" s="86">
        <v>0.20435235177390901</v>
      </c>
      <c r="AN15" s="86">
        <v>0.248892021176956</v>
      </c>
      <c r="AO15" s="86">
        <v>0.21036663905696301</v>
      </c>
      <c r="AP15" s="86"/>
      <c r="AQ15" s="86">
        <v>0.215865723927782</v>
      </c>
      <c r="AR15" s="86">
        <v>0.23266471802869301</v>
      </c>
      <c r="AS15" s="86">
        <v>0.24367401038646999</v>
      </c>
    </row>
    <row r="16" spans="2:45" x14ac:dyDescent="0.25">
      <c r="B16" s="16" t="s">
        <v>219</v>
      </c>
      <c r="C16" s="86">
        <v>0.25190240689812599</v>
      </c>
      <c r="D16" s="86">
        <v>0.236679498455864</v>
      </c>
      <c r="E16" s="86">
        <v>0.26974493339065703</v>
      </c>
      <c r="F16" s="86"/>
      <c r="G16" s="86">
        <v>0.15984991873269799</v>
      </c>
      <c r="H16" s="86">
        <v>0.31153740466497098</v>
      </c>
      <c r="I16" s="86">
        <v>0.30509798514463299</v>
      </c>
      <c r="J16" s="86">
        <v>0.24997696922163401</v>
      </c>
      <c r="K16" s="86">
        <v>0.19897057134628901</v>
      </c>
      <c r="L16" s="86">
        <v>0.25829143022811801</v>
      </c>
      <c r="M16" s="86"/>
      <c r="N16" s="86">
        <v>0.203023504521224</v>
      </c>
      <c r="O16" s="86">
        <v>0.24841210144112799</v>
      </c>
      <c r="P16" s="86">
        <v>0.26563123471729699</v>
      </c>
      <c r="Q16" s="86">
        <v>0.29200934149436403</v>
      </c>
      <c r="R16" s="86"/>
      <c r="S16" s="86">
        <v>0.217661123756831</v>
      </c>
      <c r="T16" s="86">
        <v>0.28440413900665301</v>
      </c>
      <c r="U16" s="86">
        <v>0.20879845076554601</v>
      </c>
      <c r="V16" s="86">
        <v>0.29474790023082797</v>
      </c>
      <c r="W16" s="86">
        <v>0.26772102885906601</v>
      </c>
      <c r="X16" s="86">
        <v>0.28986599678248498</v>
      </c>
      <c r="Y16" s="86">
        <v>0.265297394995955</v>
      </c>
      <c r="Z16" s="86">
        <v>0.22783728946471701</v>
      </c>
      <c r="AA16" s="86">
        <v>0.209719765944925</v>
      </c>
      <c r="AB16" s="86">
        <v>0.25532745600363199</v>
      </c>
      <c r="AC16" s="86">
        <v>0.20647964381426101</v>
      </c>
      <c r="AD16" s="86">
        <v>0.31897927742214</v>
      </c>
      <c r="AE16" s="86"/>
      <c r="AF16" s="86">
        <v>0.236154643866056</v>
      </c>
      <c r="AG16" s="86">
        <v>0.26039197606636499</v>
      </c>
      <c r="AH16" s="86">
        <v>0.23673522554522999</v>
      </c>
      <c r="AI16" s="86">
        <v>0.20871509449987699</v>
      </c>
      <c r="AJ16" s="86">
        <v>0.27197163043113698</v>
      </c>
      <c r="AK16" s="86">
        <v>0.39412055952372499</v>
      </c>
      <c r="AL16" s="86"/>
      <c r="AM16" s="86">
        <v>0.28641000007237399</v>
      </c>
      <c r="AN16" s="86">
        <v>0.21098122392292901</v>
      </c>
      <c r="AO16" s="86">
        <v>0.29054590815371001</v>
      </c>
      <c r="AP16" s="86"/>
      <c r="AQ16" s="86">
        <v>0.28055426857745402</v>
      </c>
      <c r="AR16" s="86">
        <v>0.24534303881996</v>
      </c>
      <c r="AS16" s="86">
        <v>0.13657025887659199</v>
      </c>
    </row>
    <row r="17" spans="2:45" ht="45" x14ac:dyDescent="0.25">
      <c r="B17" s="16" t="s">
        <v>220</v>
      </c>
      <c r="C17" s="86">
        <v>0.36556197655387401</v>
      </c>
      <c r="D17" s="86">
        <v>0.35562059376044503</v>
      </c>
      <c r="E17" s="86">
        <v>0.377435433710685</v>
      </c>
      <c r="F17" s="86"/>
      <c r="G17" s="86">
        <v>0.20140305648051901</v>
      </c>
      <c r="H17" s="86">
        <v>0.26650941268308698</v>
      </c>
      <c r="I17" s="86">
        <v>0.33856729721790801</v>
      </c>
      <c r="J17" s="86">
        <v>0.35667456170446799</v>
      </c>
      <c r="K17" s="86">
        <v>0.479649251443861</v>
      </c>
      <c r="L17" s="86">
        <v>0.50883605785950503</v>
      </c>
      <c r="M17" s="86"/>
      <c r="N17" s="86">
        <v>0.36813725945692299</v>
      </c>
      <c r="O17" s="86">
        <v>0.421708748877207</v>
      </c>
      <c r="P17" s="86">
        <v>0.34703882134192399</v>
      </c>
      <c r="Q17" s="86">
        <v>0.31852942199737699</v>
      </c>
      <c r="R17" s="86"/>
      <c r="S17" s="86">
        <v>0.250894126696522</v>
      </c>
      <c r="T17" s="86">
        <v>0.40350875532304697</v>
      </c>
      <c r="U17" s="86">
        <v>0.42764855307407601</v>
      </c>
      <c r="V17" s="86">
        <v>0.37549408211206903</v>
      </c>
      <c r="W17" s="86">
        <v>0.323060568284259</v>
      </c>
      <c r="X17" s="86">
        <v>0.41269659733064801</v>
      </c>
      <c r="Y17" s="86">
        <v>0.39176223820810202</v>
      </c>
      <c r="Z17" s="86">
        <v>0.329577900484259</v>
      </c>
      <c r="AA17" s="86">
        <v>0.34716509462947798</v>
      </c>
      <c r="AB17" s="86">
        <v>0.37283717603256</v>
      </c>
      <c r="AC17" s="86">
        <v>0.38099019110041898</v>
      </c>
      <c r="AD17" s="86">
        <v>0.49318244832855901</v>
      </c>
      <c r="AE17" s="86"/>
      <c r="AF17" s="86">
        <v>0.25744549461489802</v>
      </c>
      <c r="AG17" s="86">
        <v>0.39951966191980198</v>
      </c>
      <c r="AH17" s="86">
        <v>0.33394201523473299</v>
      </c>
      <c r="AI17" s="86">
        <v>0.376827411868975</v>
      </c>
      <c r="AJ17" s="86">
        <v>0.45931251795177902</v>
      </c>
      <c r="AK17" s="86">
        <v>0.43913672954385202</v>
      </c>
      <c r="AL17" s="86"/>
      <c r="AM17" s="86">
        <v>0.42280341788422998</v>
      </c>
      <c r="AN17" s="86">
        <v>0.353820288872848</v>
      </c>
      <c r="AO17" s="86">
        <v>0.24961499052119501</v>
      </c>
      <c r="AP17" s="86"/>
      <c r="AQ17" s="86">
        <v>0.41929605152506799</v>
      </c>
      <c r="AR17" s="86">
        <v>0.33587862869026902</v>
      </c>
      <c r="AS17" s="86">
        <v>0.45220709222070798</v>
      </c>
    </row>
    <row r="18" spans="2:45" ht="60" x14ac:dyDescent="0.25">
      <c r="B18" s="16" t="s">
        <v>221</v>
      </c>
      <c r="C18" s="86">
        <v>0.14464644948424399</v>
      </c>
      <c r="D18" s="86">
        <v>0.17504167232883</v>
      </c>
      <c r="E18" s="86">
        <v>0.11667620077100201</v>
      </c>
      <c r="F18" s="86"/>
      <c r="G18" s="86">
        <v>0.13716938869485301</v>
      </c>
      <c r="H18" s="86">
        <v>0.12829999843922801</v>
      </c>
      <c r="I18" s="86">
        <v>0.113705847611936</v>
      </c>
      <c r="J18" s="86">
        <v>0.15386965608512901</v>
      </c>
      <c r="K18" s="86">
        <v>0.15180800546624501</v>
      </c>
      <c r="L18" s="86">
        <v>0.175756228927023</v>
      </c>
      <c r="M18" s="86"/>
      <c r="N18" s="86">
        <v>0.17519913870195999</v>
      </c>
      <c r="O18" s="86">
        <v>0.17661432264598401</v>
      </c>
      <c r="P18" s="86">
        <v>0.118476798896074</v>
      </c>
      <c r="Q18" s="86">
        <v>9.9960268970277003E-2</v>
      </c>
      <c r="R18" s="86"/>
      <c r="S18" s="86">
        <v>0.14214002858338701</v>
      </c>
      <c r="T18" s="86">
        <v>0.165340674442786</v>
      </c>
      <c r="U18" s="86">
        <v>0.119855297706805</v>
      </c>
      <c r="V18" s="86">
        <v>8.3999377467985095E-2</v>
      </c>
      <c r="W18" s="86">
        <v>0.12147737557020501</v>
      </c>
      <c r="X18" s="86">
        <v>0.16369582673602501</v>
      </c>
      <c r="Y18" s="86">
        <v>0.18235254671100401</v>
      </c>
      <c r="Z18" s="86">
        <v>0.225453913677955</v>
      </c>
      <c r="AA18" s="86">
        <v>0.17090926180643901</v>
      </c>
      <c r="AB18" s="86">
        <v>0.113464142223957</v>
      </c>
      <c r="AC18" s="86">
        <v>0.15317793741674701</v>
      </c>
      <c r="AD18" s="86">
        <v>7.8083109358977401E-2</v>
      </c>
      <c r="AE18" s="86"/>
      <c r="AF18" s="86">
        <v>0.1189944702919</v>
      </c>
      <c r="AG18" s="86">
        <v>0.14515334867507301</v>
      </c>
      <c r="AH18" s="86">
        <v>0.216478700711217</v>
      </c>
      <c r="AI18" s="86">
        <v>0.11611694841140099</v>
      </c>
      <c r="AJ18" s="86">
        <v>0.117964297222988</v>
      </c>
      <c r="AK18" s="86">
        <v>0.187498500400921</v>
      </c>
      <c r="AL18" s="86"/>
      <c r="AM18" s="86">
        <v>0.15896146249696599</v>
      </c>
      <c r="AN18" s="86">
        <v>0.158118604177448</v>
      </c>
      <c r="AO18" s="86">
        <v>7.8702071904639501E-2</v>
      </c>
      <c r="AP18" s="86"/>
      <c r="AQ18" s="86">
        <v>0.16227623679959699</v>
      </c>
      <c r="AR18" s="86">
        <v>0.16101875694670201</v>
      </c>
      <c r="AS18" s="86">
        <v>0.13791043473477299</v>
      </c>
    </row>
    <row r="19" spans="2:45" ht="30" x14ac:dyDescent="0.25">
      <c r="B19" s="16" t="s">
        <v>222</v>
      </c>
      <c r="C19" s="86">
        <v>2.4022915904091599E-2</v>
      </c>
      <c r="D19" s="86">
        <v>2.1787864086471001E-2</v>
      </c>
      <c r="E19" s="86">
        <v>2.6489361651493501E-2</v>
      </c>
      <c r="F19" s="86"/>
      <c r="G19" s="86">
        <v>2.1295224748040999E-2</v>
      </c>
      <c r="H19" s="86">
        <v>3.8835283250540302E-2</v>
      </c>
      <c r="I19" s="86">
        <v>7.8431054187419504E-3</v>
      </c>
      <c r="J19" s="86">
        <v>1.1062967866633E-2</v>
      </c>
      <c r="K19" s="86">
        <v>3.6265354197146299E-2</v>
      </c>
      <c r="L19" s="86">
        <v>2.8985755876796901E-2</v>
      </c>
      <c r="M19" s="86"/>
      <c r="N19" s="86">
        <v>1.42515029557598E-2</v>
      </c>
      <c r="O19" s="86">
        <v>3.38057131323098E-3</v>
      </c>
      <c r="P19" s="86">
        <v>4.4216484737453703E-2</v>
      </c>
      <c r="Q19" s="86">
        <v>3.8599798812259001E-2</v>
      </c>
      <c r="R19" s="86"/>
      <c r="S19" s="86">
        <v>2.6348382092411499E-2</v>
      </c>
      <c r="T19" s="86">
        <v>7.25169164911305E-3</v>
      </c>
      <c r="U19" s="86">
        <v>5.2757433352900299E-2</v>
      </c>
      <c r="V19" s="86">
        <v>2.0817721168571699E-2</v>
      </c>
      <c r="W19" s="86">
        <v>3.0250374256316E-2</v>
      </c>
      <c r="X19" s="86">
        <v>4.0629138916344502E-2</v>
      </c>
      <c r="Y19" s="86">
        <v>6.7006497829661699E-2</v>
      </c>
      <c r="Z19" s="86">
        <v>0</v>
      </c>
      <c r="AA19" s="86">
        <v>9.2696874748297003E-3</v>
      </c>
      <c r="AB19" s="86">
        <v>0</v>
      </c>
      <c r="AC19" s="86">
        <v>2.2960152701312801E-2</v>
      </c>
      <c r="AD19" s="86">
        <v>0</v>
      </c>
      <c r="AE19" s="86"/>
      <c r="AF19" s="86">
        <v>3.6368405967806702E-2</v>
      </c>
      <c r="AG19" s="86">
        <v>1.1720883502149599E-2</v>
      </c>
      <c r="AH19" s="86">
        <v>6.9180629766331797E-3</v>
      </c>
      <c r="AI19" s="86">
        <v>4.3575417978171799E-2</v>
      </c>
      <c r="AJ19" s="86">
        <v>2.6996320353180801E-2</v>
      </c>
      <c r="AK19" s="86">
        <v>1.7160739542957801E-2</v>
      </c>
      <c r="AL19" s="86"/>
      <c r="AM19" s="86">
        <v>2.80317234118676E-2</v>
      </c>
      <c r="AN19" s="86">
        <v>1.59942807137874E-2</v>
      </c>
      <c r="AO19" s="86">
        <v>5.0433796137231902E-2</v>
      </c>
      <c r="AP19" s="86"/>
      <c r="AQ19" s="86">
        <v>2.08404308290542E-2</v>
      </c>
      <c r="AR19" s="86">
        <v>1.4826408205812399E-2</v>
      </c>
      <c r="AS19" s="86">
        <v>3.26224727437808E-2</v>
      </c>
    </row>
    <row r="20" spans="2:45" ht="60" x14ac:dyDescent="0.25">
      <c r="B20" s="16" t="s">
        <v>223</v>
      </c>
      <c r="C20" s="86">
        <v>2.6952201748082199E-2</v>
      </c>
      <c r="D20" s="86">
        <v>2.29695602203135E-2</v>
      </c>
      <c r="E20" s="86">
        <v>3.1159749756470598E-2</v>
      </c>
      <c r="F20" s="86"/>
      <c r="G20" s="86">
        <v>5.5678787317518297E-2</v>
      </c>
      <c r="H20" s="86">
        <v>5.34474062855015E-3</v>
      </c>
      <c r="I20" s="86">
        <v>1.57505888453441E-2</v>
      </c>
      <c r="J20" s="86">
        <v>2.9303332700659799E-2</v>
      </c>
      <c r="K20" s="86">
        <v>2.7016745324742301E-2</v>
      </c>
      <c r="L20" s="86">
        <v>3.2645021925634302E-2</v>
      </c>
      <c r="M20" s="86"/>
      <c r="N20" s="86">
        <v>3.3214713838766598E-2</v>
      </c>
      <c r="O20" s="86">
        <v>3.5275838068960001E-2</v>
      </c>
      <c r="P20" s="86">
        <v>2.2577563172251101E-2</v>
      </c>
      <c r="Q20" s="86">
        <v>1.5857403284983099E-2</v>
      </c>
      <c r="R20" s="86"/>
      <c r="S20" s="86">
        <v>2.4697752636114099E-2</v>
      </c>
      <c r="T20" s="86">
        <v>2.86835831054311E-2</v>
      </c>
      <c r="U20" s="86">
        <v>3.1956800315457799E-2</v>
      </c>
      <c r="V20" s="86">
        <v>2.20245585580938E-2</v>
      </c>
      <c r="W20" s="86">
        <v>5.8571629019461197E-2</v>
      </c>
      <c r="X20" s="86">
        <v>0</v>
      </c>
      <c r="Y20" s="86">
        <v>2.2917665983495001E-2</v>
      </c>
      <c r="Z20" s="86">
        <v>2.1659286779770699E-2</v>
      </c>
      <c r="AA20" s="86">
        <v>5.0066277155697302E-2</v>
      </c>
      <c r="AB20" s="86">
        <v>2.0553723879552999E-2</v>
      </c>
      <c r="AC20" s="86">
        <v>0</v>
      </c>
      <c r="AD20" s="86">
        <v>3.4137024233672798E-2</v>
      </c>
      <c r="AE20" s="86"/>
      <c r="AF20" s="86">
        <v>3.0357132736487699E-2</v>
      </c>
      <c r="AG20" s="86">
        <v>2.3013675414152699E-2</v>
      </c>
      <c r="AH20" s="86">
        <v>1.3274320571976901E-2</v>
      </c>
      <c r="AI20" s="86">
        <v>3.0589691523630901E-2</v>
      </c>
      <c r="AJ20" s="86">
        <v>3.3621004678784698E-2</v>
      </c>
      <c r="AK20" s="86">
        <v>4.3814004419116502E-2</v>
      </c>
      <c r="AL20" s="86"/>
      <c r="AM20" s="86">
        <v>1.7613731098149E-2</v>
      </c>
      <c r="AN20" s="86">
        <v>3.51099352048206E-2</v>
      </c>
      <c r="AO20" s="86">
        <v>3.5705174055217503E-2</v>
      </c>
      <c r="AP20" s="86"/>
      <c r="AQ20" s="86">
        <v>2.57394382487066E-2</v>
      </c>
      <c r="AR20" s="86">
        <v>2.5214934963717101E-2</v>
      </c>
      <c r="AS20" s="86">
        <v>2.8823064559009098E-2</v>
      </c>
    </row>
    <row r="21" spans="2:45" x14ac:dyDescent="0.25">
      <c r="B21" s="16" t="s">
        <v>85</v>
      </c>
      <c r="C21" s="87">
        <v>5.5832967590205902E-2</v>
      </c>
      <c r="D21" s="87">
        <v>6.8567339773376201E-2</v>
      </c>
      <c r="E21" s="87">
        <v>4.2274643510395699E-2</v>
      </c>
      <c r="F21" s="87"/>
      <c r="G21" s="87">
        <v>0.110722201448833</v>
      </c>
      <c r="H21" s="87">
        <v>5.4532142037897899E-2</v>
      </c>
      <c r="I21" s="87">
        <v>7.2683717303357404E-2</v>
      </c>
      <c r="J21" s="87">
        <v>4.8009468944323702E-2</v>
      </c>
      <c r="K21" s="87">
        <v>4.1385104632694E-2</v>
      </c>
      <c r="L21" s="87">
        <v>2.2729784646193799E-2</v>
      </c>
      <c r="M21" s="87"/>
      <c r="N21" s="87">
        <v>5.0326648116752797E-2</v>
      </c>
      <c r="O21" s="87">
        <v>3.2569947320820199E-2</v>
      </c>
      <c r="P21" s="87">
        <v>5.2417325160455802E-2</v>
      </c>
      <c r="Q21" s="87">
        <v>8.9736811147092102E-2</v>
      </c>
      <c r="R21" s="87"/>
      <c r="S21" s="87">
        <v>5.8814965125820802E-2</v>
      </c>
      <c r="T21" s="87">
        <v>6.0298844408737597E-2</v>
      </c>
      <c r="U21" s="87">
        <v>2.5762530119716201E-2</v>
      </c>
      <c r="V21" s="87">
        <v>8.3711942568475098E-2</v>
      </c>
      <c r="W21" s="87">
        <v>7.6805832243481698E-2</v>
      </c>
      <c r="X21" s="87">
        <v>5.3119141218512703E-2</v>
      </c>
      <c r="Y21" s="87">
        <v>6.0624078773636098E-2</v>
      </c>
      <c r="Z21" s="87">
        <v>2.5134615287502101E-2</v>
      </c>
      <c r="AA21" s="87">
        <v>2.6826220333166999E-2</v>
      </c>
      <c r="AB21" s="87">
        <v>8.4778861553780893E-2</v>
      </c>
      <c r="AC21" s="87">
        <v>7.4734857631411494E-2</v>
      </c>
      <c r="AD21" s="87">
        <v>0</v>
      </c>
      <c r="AE21" s="87"/>
      <c r="AF21" s="87">
        <v>5.32338902260431E-2</v>
      </c>
      <c r="AG21" s="87">
        <v>5.1168581618470099E-2</v>
      </c>
      <c r="AH21" s="87">
        <v>8.0523301153459806E-2</v>
      </c>
      <c r="AI21" s="87">
        <v>5.3748169419500599E-2</v>
      </c>
      <c r="AJ21" s="87">
        <v>5.72175908513134E-2</v>
      </c>
      <c r="AK21" s="87">
        <v>3.1162700815238899E-2</v>
      </c>
      <c r="AL21" s="87"/>
      <c r="AM21" s="87">
        <v>3.1679705728918303E-2</v>
      </c>
      <c r="AN21" s="87">
        <v>4.3244341587581399E-2</v>
      </c>
      <c r="AO21" s="87">
        <v>0.12082642117091801</v>
      </c>
      <c r="AP21" s="87"/>
      <c r="AQ21" s="87">
        <v>3.6398612190906503E-2</v>
      </c>
      <c r="AR21" s="87">
        <v>4.0083881457095301E-2</v>
      </c>
      <c r="AS21" s="87">
        <v>2.4711071355518099E-2</v>
      </c>
    </row>
    <row r="22" spans="2:45" x14ac:dyDescent="0.25">
      <c r="B22" s="17"/>
    </row>
    <row r="23" spans="2:45" x14ac:dyDescent="0.25">
      <c r="B23" t="s">
        <v>69</v>
      </c>
    </row>
    <row r="24" spans="2:45" x14ac:dyDescent="0.25">
      <c r="B24" t="s">
        <v>70</v>
      </c>
    </row>
    <row r="26" spans="2:45" x14ac:dyDescent="0.25">
      <c r="B2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S32"/>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242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92" t="s">
        <v>8</v>
      </c>
      <c r="C7" s="92">
        <v>1005</v>
      </c>
      <c r="D7" s="92">
        <v>484</v>
      </c>
      <c r="E7" s="92">
        <v>515</v>
      </c>
      <c r="F7" s="92"/>
      <c r="G7" s="92">
        <v>152</v>
      </c>
      <c r="H7" s="92">
        <v>174</v>
      </c>
      <c r="I7" s="92">
        <v>153</v>
      </c>
      <c r="J7" s="92">
        <v>172</v>
      </c>
      <c r="K7" s="92">
        <v>142</v>
      </c>
      <c r="L7" s="92">
        <v>212</v>
      </c>
      <c r="M7" s="92"/>
      <c r="N7" s="92">
        <v>279</v>
      </c>
      <c r="O7" s="92">
        <v>270</v>
      </c>
      <c r="P7" s="92">
        <v>207</v>
      </c>
      <c r="Q7" s="92">
        <v>245</v>
      </c>
      <c r="R7" s="92"/>
      <c r="S7" s="92">
        <v>146</v>
      </c>
      <c r="T7" s="92">
        <v>136</v>
      </c>
      <c r="U7" s="92">
        <v>83</v>
      </c>
      <c r="V7" s="92">
        <v>95</v>
      </c>
      <c r="W7" s="92">
        <v>70</v>
      </c>
      <c r="X7" s="92">
        <v>76</v>
      </c>
      <c r="Y7" s="92">
        <v>81</v>
      </c>
      <c r="Z7" s="92">
        <v>40</v>
      </c>
      <c r="AA7" s="92">
        <v>112</v>
      </c>
      <c r="AB7" s="92">
        <v>93</v>
      </c>
      <c r="AC7" s="92">
        <v>45</v>
      </c>
      <c r="AD7" s="92">
        <v>28</v>
      </c>
      <c r="AE7" s="92"/>
      <c r="AF7" s="92">
        <v>204</v>
      </c>
      <c r="AG7" s="92">
        <v>290</v>
      </c>
      <c r="AH7" s="92">
        <v>150</v>
      </c>
      <c r="AI7" s="92">
        <v>190</v>
      </c>
      <c r="AJ7" s="92">
        <v>109</v>
      </c>
      <c r="AK7" s="92">
        <v>62</v>
      </c>
      <c r="AL7" s="92"/>
      <c r="AM7" s="92">
        <v>415</v>
      </c>
      <c r="AN7" s="92">
        <v>426</v>
      </c>
      <c r="AO7" s="92">
        <v>111</v>
      </c>
      <c r="AP7" s="92"/>
      <c r="AQ7" s="92">
        <v>312</v>
      </c>
      <c r="AR7" s="92">
        <v>332</v>
      </c>
      <c r="AS7" s="92">
        <v>36</v>
      </c>
    </row>
    <row r="8" spans="2:45" ht="30" customHeight="1" x14ac:dyDescent="0.25">
      <c r="B8" s="93" t="s">
        <v>9</v>
      </c>
      <c r="C8" s="93">
        <v>1005</v>
      </c>
      <c r="D8" s="93">
        <v>494</v>
      </c>
      <c r="E8" s="93">
        <v>505</v>
      </c>
      <c r="F8" s="93"/>
      <c r="G8" s="93">
        <v>140</v>
      </c>
      <c r="H8" s="93">
        <v>173</v>
      </c>
      <c r="I8" s="93">
        <v>170</v>
      </c>
      <c r="J8" s="93">
        <v>170</v>
      </c>
      <c r="K8" s="93">
        <v>141</v>
      </c>
      <c r="L8" s="93">
        <v>211</v>
      </c>
      <c r="M8" s="93"/>
      <c r="N8" s="93">
        <v>270</v>
      </c>
      <c r="O8" s="93">
        <v>260</v>
      </c>
      <c r="P8" s="93">
        <v>220</v>
      </c>
      <c r="Q8" s="93">
        <v>251</v>
      </c>
      <c r="R8" s="93"/>
      <c r="S8" s="93">
        <v>141</v>
      </c>
      <c r="T8" s="93">
        <v>135</v>
      </c>
      <c r="U8" s="93">
        <v>80</v>
      </c>
      <c r="V8" s="93">
        <v>90</v>
      </c>
      <c r="W8" s="93">
        <v>71</v>
      </c>
      <c r="X8" s="93">
        <v>90</v>
      </c>
      <c r="Y8" s="93">
        <v>80</v>
      </c>
      <c r="Z8" s="93">
        <v>41</v>
      </c>
      <c r="AA8" s="93">
        <v>110</v>
      </c>
      <c r="AB8" s="93">
        <v>85</v>
      </c>
      <c r="AC8" s="93">
        <v>51</v>
      </c>
      <c r="AD8" s="93">
        <v>31</v>
      </c>
      <c r="AE8" s="93"/>
      <c r="AF8" s="93">
        <v>205</v>
      </c>
      <c r="AG8" s="93">
        <v>289</v>
      </c>
      <c r="AH8" s="93">
        <v>149</v>
      </c>
      <c r="AI8" s="93">
        <v>189</v>
      </c>
      <c r="AJ8" s="93">
        <v>110</v>
      </c>
      <c r="AK8" s="93">
        <v>63</v>
      </c>
      <c r="AL8" s="93"/>
      <c r="AM8" s="93">
        <v>420</v>
      </c>
      <c r="AN8" s="93">
        <v>424</v>
      </c>
      <c r="AO8" s="93">
        <v>111</v>
      </c>
      <c r="AP8" s="93"/>
      <c r="AQ8" s="93">
        <v>315</v>
      </c>
      <c r="AR8" s="93">
        <v>332</v>
      </c>
      <c r="AS8" s="93">
        <v>36</v>
      </c>
    </row>
    <row r="9" spans="2:45" x14ac:dyDescent="0.25">
      <c r="B9" s="16" t="s">
        <v>225</v>
      </c>
      <c r="C9" s="90">
        <v>0.320222340870357</v>
      </c>
      <c r="D9" s="90">
        <v>0.31473860984945901</v>
      </c>
      <c r="E9" s="90">
        <v>0.329362435492845</v>
      </c>
      <c r="F9" s="90"/>
      <c r="G9" s="90">
        <v>0.29403961512154098</v>
      </c>
      <c r="H9" s="90">
        <v>0.28760542775125097</v>
      </c>
      <c r="I9" s="90">
        <v>0.27055037319808101</v>
      </c>
      <c r="J9" s="90">
        <v>0.30546313232800698</v>
      </c>
      <c r="K9" s="90">
        <v>0.34881770529392597</v>
      </c>
      <c r="L9" s="90">
        <v>0.39722828614803402</v>
      </c>
      <c r="M9" s="90"/>
      <c r="N9" s="90">
        <v>0.33448066503935803</v>
      </c>
      <c r="O9" s="90">
        <v>0.33498122453335499</v>
      </c>
      <c r="P9" s="90">
        <v>0.29799138166832101</v>
      </c>
      <c r="Q9" s="90">
        <v>0.30997088340736401</v>
      </c>
      <c r="R9" s="90"/>
      <c r="S9" s="90">
        <v>0.31766481878647801</v>
      </c>
      <c r="T9" s="90">
        <v>0.36312287111695002</v>
      </c>
      <c r="U9" s="90">
        <v>0.22069128839981</v>
      </c>
      <c r="V9" s="90">
        <v>0.36983103983260202</v>
      </c>
      <c r="W9" s="90">
        <v>0.33111306355366998</v>
      </c>
      <c r="X9" s="90">
        <v>0.28277134451459401</v>
      </c>
      <c r="Y9" s="90">
        <v>0.272197927218298</v>
      </c>
      <c r="Z9" s="90">
        <v>0.43504006040116799</v>
      </c>
      <c r="AA9" s="90">
        <v>0.35790413719938602</v>
      </c>
      <c r="AB9" s="90">
        <v>0.30814367264794501</v>
      </c>
      <c r="AC9" s="90">
        <v>0.24034106448682999</v>
      </c>
      <c r="AD9" s="90">
        <v>0.344611949169987</v>
      </c>
      <c r="AE9" s="90"/>
      <c r="AF9" s="90">
        <v>0.31747394209940999</v>
      </c>
      <c r="AG9" s="90">
        <v>0.29894507441521401</v>
      </c>
      <c r="AH9" s="90">
        <v>0.337159183557597</v>
      </c>
      <c r="AI9" s="90">
        <v>0.322421022611309</v>
      </c>
      <c r="AJ9" s="90">
        <v>0.38038853305707099</v>
      </c>
      <c r="AK9" s="90">
        <v>0.27566111057923998</v>
      </c>
      <c r="AL9" s="90"/>
      <c r="AM9" s="90">
        <v>0.31829394314818998</v>
      </c>
      <c r="AN9" s="90">
        <v>0.32817693010183402</v>
      </c>
      <c r="AO9" s="90">
        <v>0.296042693339925</v>
      </c>
      <c r="AP9" s="90"/>
      <c r="AQ9" s="90">
        <v>0.33840987394375699</v>
      </c>
      <c r="AR9" s="90">
        <v>0.30260012785881701</v>
      </c>
      <c r="AS9" s="90">
        <v>0.33874292323233102</v>
      </c>
    </row>
    <row r="10" spans="2:45" ht="30" x14ac:dyDescent="0.25">
      <c r="B10" s="16" t="s">
        <v>226</v>
      </c>
      <c r="C10" s="90">
        <v>0.37378190928771199</v>
      </c>
      <c r="D10" s="90">
        <v>0.30849704465467398</v>
      </c>
      <c r="E10" s="90">
        <v>0.43796183774673297</v>
      </c>
      <c r="F10" s="90"/>
      <c r="G10" s="90">
        <v>0.44306378103087601</v>
      </c>
      <c r="H10" s="90">
        <v>0.37946411050573597</v>
      </c>
      <c r="I10" s="90">
        <v>0.30834999519636602</v>
      </c>
      <c r="J10" s="90">
        <v>0.431727818289385</v>
      </c>
      <c r="K10" s="90">
        <v>0.32601044769190202</v>
      </c>
      <c r="L10" s="90">
        <v>0.36095509735923598</v>
      </c>
      <c r="M10" s="90"/>
      <c r="N10" s="90">
        <v>0.30032114871607701</v>
      </c>
      <c r="O10" s="90">
        <v>0.37933336512808502</v>
      </c>
      <c r="P10" s="90">
        <v>0.388777383983541</v>
      </c>
      <c r="Q10" s="90">
        <v>0.43565199337847499</v>
      </c>
      <c r="R10" s="90"/>
      <c r="S10" s="90">
        <v>0.32446202267740099</v>
      </c>
      <c r="T10" s="90">
        <v>0.39436746429890501</v>
      </c>
      <c r="U10" s="90">
        <v>0.39692063026115199</v>
      </c>
      <c r="V10" s="90">
        <v>0.42710961849184498</v>
      </c>
      <c r="W10" s="90">
        <v>0.465475572295587</v>
      </c>
      <c r="X10" s="90">
        <v>0.35051397422140201</v>
      </c>
      <c r="Y10" s="90">
        <v>0.237590405475987</v>
      </c>
      <c r="Z10" s="90">
        <v>0.42039037597302598</v>
      </c>
      <c r="AA10" s="90">
        <v>0.35465895973949702</v>
      </c>
      <c r="AB10" s="90">
        <v>0.32345029998790298</v>
      </c>
      <c r="AC10" s="90">
        <v>0.48734191232840002</v>
      </c>
      <c r="AD10" s="90">
        <v>0.45970996821903598</v>
      </c>
      <c r="AE10" s="90"/>
      <c r="AF10" s="90">
        <v>0.31508434201219299</v>
      </c>
      <c r="AG10" s="90">
        <v>0.36954883303035801</v>
      </c>
      <c r="AH10" s="90">
        <v>0.443655919543536</v>
      </c>
      <c r="AI10" s="90">
        <v>0.38696902139267197</v>
      </c>
      <c r="AJ10" s="90">
        <v>0.40351403895726601</v>
      </c>
      <c r="AK10" s="90">
        <v>0.32768657197244799</v>
      </c>
      <c r="AL10" s="90"/>
      <c r="AM10" s="90">
        <v>0.38234483962447102</v>
      </c>
      <c r="AN10" s="90">
        <v>0.35625998332362502</v>
      </c>
      <c r="AO10" s="90">
        <v>0.35247432898458902</v>
      </c>
      <c r="AP10" s="90"/>
      <c r="AQ10" s="90">
        <v>0.35301071392321298</v>
      </c>
      <c r="AR10" s="90">
        <v>0.36415633442331602</v>
      </c>
      <c r="AS10" s="90">
        <v>0.39536197846335103</v>
      </c>
    </row>
    <row r="11" spans="2:45" ht="30" x14ac:dyDescent="0.25">
      <c r="B11" s="16" t="s">
        <v>227</v>
      </c>
      <c r="C11" s="90">
        <v>9.6978683115437406E-2</v>
      </c>
      <c r="D11" s="90">
        <v>0.12553255643151601</v>
      </c>
      <c r="E11" s="90">
        <v>7.0242978342421394E-2</v>
      </c>
      <c r="F11" s="90"/>
      <c r="G11" s="90">
        <v>0.19355299729895201</v>
      </c>
      <c r="H11" s="90">
        <v>0.18283447566864999</v>
      </c>
      <c r="I11" s="90">
        <v>0.11174863215144699</v>
      </c>
      <c r="J11" s="90">
        <v>5.2777003490918503E-2</v>
      </c>
      <c r="K11" s="90">
        <v>2.0776402914327599E-2</v>
      </c>
      <c r="L11" s="90">
        <v>3.6831409056631501E-2</v>
      </c>
      <c r="M11" s="90"/>
      <c r="N11" s="90">
        <v>0.137885087501665</v>
      </c>
      <c r="O11" s="90">
        <v>5.8211505278449302E-2</v>
      </c>
      <c r="P11" s="90">
        <v>9.9215042987464502E-2</v>
      </c>
      <c r="Q11" s="90">
        <v>9.2718334963848306E-2</v>
      </c>
      <c r="R11" s="90"/>
      <c r="S11" s="90">
        <v>0.17162180560954299</v>
      </c>
      <c r="T11" s="90">
        <v>6.8427471985703495E-2</v>
      </c>
      <c r="U11" s="90">
        <v>0.13720404327788799</v>
      </c>
      <c r="V11" s="90">
        <v>8.3669885315676901E-2</v>
      </c>
      <c r="W11" s="90">
        <v>9.9270989869081103E-2</v>
      </c>
      <c r="X11" s="90">
        <v>8.8993186277057601E-2</v>
      </c>
      <c r="Y11" s="90">
        <v>7.12818566755547E-2</v>
      </c>
      <c r="Z11" s="90">
        <v>0.12140163802701</v>
      </c>
      <c r="AA11" s="90">
        <v>8.4205644827127404E-2</v>
      </c>
      <c r="AB11" s="90">
        <v>4.5270628207042703E-2</v>
      </c>
      <c r="AC11" s="90">
        <v>0.109519536862593</v>
      </c>
      <c r="AD11" s="90">
        <v>3.5009540911982599E-2</v>
      </c>
      <c r="AE11" s="90"/>
      <c r="AF11" s="90">
        <v>0.143341720708478</v>
      </c>
      <c r="AG11" s="90">
        <v>9.6408249793141707E-2</v>
      </c>
      <c r="AH11" s="90">
        <v>0.117631483678746</v>
      </c>
      <c r="AI11" s="90">
        <v>7.0001944886117107E-2</v>
      </c>
      <c r="AJ11" s="90">
        <v>2.8675784575416401E-2</v>
      </c>
      <c r="AK11" s="90">
        <v>9.9484125856344696E-2</v>
      </c>
      <c r="AL11" s="90"/>
      <c r="AM11" s="90">
        <v>9.4511459569656994E-2</v>
      </c>
      <c r="AN11" s="90">
        <v>0.108873007778853</v>
      </c>
      <c r="AO11" s="90">
        <v>6.15268189020182E-2</v>
      </c>
      <c r="AP11" s="90"/>
      <c r="AQ11" s="90">
        <v>9.2217434756889594E-2</v>
      </c>
      <c r="AR11" s="90">
        <v>0.14381291731067999</v>
      </c>
      <c r="AS11" s="90">
        <v>8.3999499552591103E-2</v>
      </c>
    </row>
    <row r="12" spans="2:45" ht="30" x14ac:dyDescent="0.25">
      <c r="B12" s="16" t="s">
        <v>228</v>
      </c>
      <c r="C12" s="90">
        <v>0.21219285809004501</v>
      </c>
      <c r="D12" s="90">
        <v>0.20995182885902</v>
      </c>
      <c r="E12" s="90">
        <v>0.21283121552272299</v>
      </c>
      <c r="F12" s="90"/>
      <c r="G12" s="90">
        <v>0.323702147815421</v>
      </c>
      <c r="H12" s="90">
        <v>0.19406053953556501</v>
      </c>
      <c r="I12" s="90">
        <v>0.22120475308381901</v>
      </c>
      <c r="J12" s="90">
        <v>0.16361961141718301</v>
      </c>
      <c r="K12" s="90">
        <v>0.231177015426871</v>
      </c>
      <c r="L12" s="90">
        <v>0.172014399912434</v>
      </c>
      <c r="M12" s="90"/>
      <c r="N12" s="90">
        <v>0.22155005447659101</v>
      </c>
      <c r="O12" s="90">
        <v>0.23887766157530799</v>
      </c>
      <c r="P12" s="90">
        <v>0.22469797841073999</v>
      </c>
      <c r="Q12" s="90">
        <v>0.16690661518674199</v>
      </c>
      <c r="R12" s="90"/>
      <c r="S12" s="90">
        <v>0.219581402608163</v>
      </c>
      <c r="T12" s="90">
        <v>0.16683281670742001</v>
      </c>
      <c r="U12" s="90">
        <v>0.259287589598729</v>
      </c>
      <c r="V12" s="90">
        <v>0.14926818251594101</v>
      </c>
      <c r="W12" s="90">
        <v>0.21767115966065601</v>
      </c>
      <c r="X12" s="90">
        <v>0.259071439014321</v>
      </c>
      <c r="Y12" s="90">
        <v>0.14752151728138699</v>
      </c>
      <c r="Z12" s="90">
        <v>0.19733724815192699</v>
      </c>
      <c r="AA12" s="90">
        <v>0.30894101017720699</v>
      </c>
      <c r="AB12" s="90">
        <v>0.20402662867017499</v>
      </c>
      <c r="AC12" s="90">
        <v>0.12837706447671901</v>
      </c>
      <c r="AD12" s="90">
        <v>0.291929443269073</v>
      </c>
      <c r="AE12" s="90"/>
      <c r="AF12" s="90">
        <v>0.23015196639722901</v>
      </c>
      <c r="AG12" s="90">
        <v>0.25624047130829603</v>
      </c>
      <c r="AH12" s="90">
        <v>0.213349782813962</v>
      </c>
      <c r="AI12" s="90">
        <v>0.16014255232646701</v>
      </c>
      <c r="AJ12" s="90">
        <v>0.15547580727521901</v>
      </c>
      <c r="AK12" s="90">
        <v>0.20321273964341499</v>
      </c>
      <c r="AL12" s="90"/>
      <c r="AM12" s="90">
        <v>0.197645204282444</v>
      </c>
      <c r="AN12" s="90">
        <v>0.23616187936013699</v>
      </c>
      <c r="AO12" s="90">
        <v>0.17452175859559699</v>
      </c>
      <c r="AP12" s="90"/>
      <c r="AQ12" s="90">
        <v>0.23028065006780599</v>
      </c>
      <c r="AR12" s="90">
        <v>0.21553257616567301</v>
      </c>
      <c r="AS12" s="90">
        <v>0.20516169590743699</v>
      </c>
    </row>
    <row r="13" spans="2:45" x14ac:dyDescent="0.25">
      <c r="B13" s="16" t="s">
        <v>229</v>
      </c>
      <c r="C13" s="90">
        <v>0.15614546053662401</v>
      </c>
      <c r="D13" s="90">
        <v>0.179368374901613</v>
      </c>
      <c r="E13" s="90">
        <v>0.131327194891451</v>
      </c>
      <c r="F13" s="90"/>
      <c r="G13" s="90">
        <v>0.19016514276532001</v>
      </c>
      <c r="H13" s="90">
        <v>0.21390249751439</v>
      </c>
      <c r="I13" s="90">
        <v>0.167482219463781</v>
      </c>
      <c r="J13" s="90">
        <v>9.9077807208540994E-2</v>
      </c>
      <c r="K13" s="90">
        <v>0.103604906102177</v>
      </c>
      <c r="L13" s="90">
        <v>0.15802256729842401</v>
      </c>
      <c r="M13" s="90"/>
      <c r="N13" s="90">
        <v>0.18121506486373801</v>
      </c>
      <c r="O13" s="90">
        <v>0.13333008939139801</v>
      </c>
      <c r="P13" s="90">
        <v>0.142121808336231</v>
      </c>
      <c r="Q13" s="90">
        <v>0.16759163047953701</v>
      </c>
      <c r="R13" s="90"/>
      <c r="S13" s="90">
        <v>0.25861061102108002</v>
      </c>
      <c r="T13" s="90">
        <v>0.15713481346559599</v>
      </c>
      <c r="U13" s="90">
        <v>0.188362155229648</v>
      </c>
      <c r="V13" s="90">
        <v>9.0313190198236595E-2</v>
      </c>
      <c r="W13" s="90">
        <v>0.11873339789951699</v>
      </c>
      <c r="X13" s="90">
        <v>0.15325629414511299</v>
      </c>
      <c r="Y13" s="90">
        <v>0.10204402214658</v>
      </c>
      <c r="Z13" s="90">
        <v>0.14768876820551499</v>
      </c>
      <c r="AA13" s="90">
        <v>0.18388850700862799</v>
      </c>
      <c r="AB13" s="90">
        <v>0.103144054901806</v>
      </c>
      <c r="AC13" s="90">
        <v>0.157651773499286</v>
      </c>
      <c r="AD13" s="90">
        <v>8.3351962773579202E-2</v>
      </c>
      <c r="AE13" s="90"/>
      <c r="AF13" s="90">
        <v>0.205071180175356</v>
      </c>
      <c r="AG13" s="90">
        <v>0.166704839385727</v>
      </c>
      <c r="AH13" s="90">
        <v>0.139645317092286</v>
      </c>
      <c r="AI13" s="90">
        <v>0.13692692488812599</v>
      </c>
      <c r="AJ13" s="90">
        <v>9.9173213951590206E-2</v>
      </c>
      <c r="AK13" s="90">
        <v>0.144210310180688</v>
      </c>
      <c r="AL13" s="90"/>
      <c r="AM13" s="90">
        <v>0.13830889996963899</v>
      </c>
      <c r="AN13" s="90">
        <v>0.19980696982093701</v>
      </c>
      <c r="AO13" s="90">
        <v>7.7711701930150298E-2</v>
      </c>
      <c r="AP13" s="90"/>
      <c r="AQ13" s="90">
        <v>0.16793239846355401</v>
      </c>
      <c r="AR13" s="90">
        <v>0.17908579455386001</v>
      </c>
      <c r="AS13" s="90">
        <v>0.259818261672285</v>
      </c>
    </row>
    <row r="14" spans="2:45" x14ac:dyDescent="0.25">
      <c r="B14" s="16" t="s">
        <v>230</v>
      </c>
      <c r="C14" s="90">
        <v>0.47681310062326199</v>
      </c>
      <c r="D14" s="90">
        <v>0.46567856292022197</v>
      </c>
      <c r="E14" s="90">
        <v>0.48954623127700803</v>
      </c>
      <c r="F14" s="90"/>
      <c r="G14" s="90">
        <v>0.429027223743075</v>
      </c>
      <c r="H14" s="90">
        <v>0.51697725661157501</v>
      </c>
      <c r="I14" s="90">
        <v>0.44334133817733201</v>
      </c>
      <c r="J14" s="90">
        <v>0.50211839696734495</v>
      </c>
      <c r="K14" s="90">
        <v>0.46996051882329498</v>
      </c>
      <c r="L14" s="90">
        <v>0.48684071696856401</v>
      </c>
      <c r="M14" s="90"/>
      <c r="N14" s="90">
        <v>0.41130840333369001</v>
      </c>
      <c r="O14" s="90">
        <v>0.48182715514824997</v>
      </c>
      <c r="P14" s="90">
        <v>0.52508937681186796</v>
      </c>
      <c r="Q14" s="90">
        <v>0.50324793279015401</v>
      </c>
      <c r="R14" s="90"/>
      <c r="S14" s="90">
        <v>0.55518446104641594</v>
      </c>
      <c r="T14" s="90">
        <v>0.44289530226253299</v>
      </c>
      <c r="U14" s="90">
        <v>0.47091773688111199</v>
      </c>
      <c r="V14" s="90">
        <v>0.40293468331782401</v>
      </c>
      <c r="W14" s="90">
        <v>0.43841751678262397</v>
      </c>
      <c r="X14" s="90">
        <v>0.50171776332447704</v>
      </c>
      <c r="Y14" s="90">
        <v>0.37176377743801498</v>
      </c>
      <c r="Z14" s="90">
        <v>0.49965062529167997</v>
      </c>
      <c r="AA14" s="90">
        <v>0.57307656031158705</v>
      </c>
      <c r="AB14" s="90">
        <v>0.46021788879706899</v>
      </c>
      <c r="AC14" s="90">
        <v>0.46324498454186402</v>
      </c>
      <c r="AD14" s="90">
        <v>0.48052876676005901</v>
      </c>
      <c r="AE14" s="90"/>
      <c r="AF14" s="90">
        <v>0.52432254295832503</v>
      </c>
      <c r="AG14" s="90">
        <v>0.45839472366294398</v>
      </c>
      <c r="AH14" s="90">
        <v>0.50896413141776997</v>
      </c>
      <c r="AI14" s="90">
        <v>0.45307933149499202</v>
      </c>
      <c r="AJ14" s="90">
        <v>0.47660381937695401</v>
      </c>
      <c r="AK14" s="90">
        <v>0.40235571632748401</v>
      </c>
      <c r="AL14" s="90"/>
      <c r="AM14" s="90">
        <v>0.474944939644529</v>
      </c>
      <c r="AN14" s="90">
        <v>0.491701887449773</v>
      </c>
      <c r="AO14" s="90">
        <v>0.49139122319130102</v>
      </c>
      <c r="AP14" s="90"/>
      <c r="AQ14" s="90">
        <v>0.47211522937737699</v>
      </c>
      <c r="AR14" s="90">
        <v>0.50740669085996204</v>
      </c>
      <c r="AS14" s="90">
        <v>0.49809185554982599</v>
      </c>
    </row>
    <row r="15" spans="2:45" x14ac:dyDescent="0.25">
      <c r="B15" s="16" t="s">
        <v>231</v>
      </c>
      <c r="C15" s="90">
        <v>0.33989788505910201</v>
      </c>
      <c r="D15" s="90">
        <v>0.31321187908985898</v>
      </c>
      <c r="E15" s="90">
        <v>0.36586776878910598</v>
      </c>
      <c r="F15" s="90"/>
      <c r="G15" s="90">
        <v>0.30035385472133103</v>
      </c>
      <c r="H15" s="90">
        <v>0.263543420638439</v>
      </c>
      <c r="I15" s="90">
        <v>0.332865688069998</v>
      </c>
      <c r="J15" s="90">
        <v>0.35666484029138601</v>
      </c>
      <c r="K15" s="90">
        <v>0.39506213882371499</v>
      </c>
      <c r="L15" s="90">
        <v>0.38419207924108401</v>
      </c>
      <c r="M15" s="90"/>
      <c r="N15" s="90">
        <v>0.425170485213404</v>
      </c>
      <c r="O15" s="90">
        <v>0.37301538146950802</v>
      </c>
      <c r="P15" s="90">
        <v>0.284564603192826</v>
      </c>
      <c r="Q15" s="90">
        <v>0.25605932480245203</v>
      </c>
      <c r="R15" s="90"/>
      <c r="S15" s="90">
        <v>0.30945822040983201</v>
      </c>
      <c r="T15" s="90">
        <v>0.37638936132842299</v>
      </c>
      <c r="U15" s="90">
        <v>0.30698963732548501</v>
      </c>
      <c r="V15" s="90">
        <v>0.30208240668548902</v>
      </c>
      <c r="W15" s="90">
        <v>0.34139871019995299</v>
      </c>
      <c r="X15" s="90">
        <v>0.35942638468193</v>
      </c>
      <c r="Y15" s="90">
        <v>0.378743370161786</v>
      </c>
      <c r="Z15" s="90">
        <v>0.32615815820126498</v>
      </c>
      <c r="AA15" s="90">
        <v>0.323266301877219</v>
      </c>
      <c r="AB15" s="90">
        <v>0.32777801457725902</v>
      </c>
      <c r="AC15" s="90">
        <v>0.28559303202611502</v>
      </c>
      <c r="AD15" s="90">
        <v>0.55413794030808605</v>
      </c>
      <c r="AE15" s="90"/>
      <c r="AF15" s="90">
        <v>0.26087971490907502</v>
      </c>
      <c r="AG15" s="90">
        <v>0.352278934139585</v>
      </c>
      <c r="AH15" s="90">
        <v>0.29010380720319501</v>
      </c>
      <c r="AI15" s="90">
        <v>0.36440757998572498</v>
      </c>
      <c r="AJ15" s="90">
        <v>0.42561205606138103</v>
      </c>
      <c r="AK15" s="90">
        <v>0.43522945418838099</v>
      </c>
      <c r="AL15" s="90"/>
      <c r="AM15" s="90">
        <v>0.33028048831788998</v>
      </c>
      <c r="AN15" s="90">
        <v>0.37492146876665999</v>
      </c>
      <c r="AO15" s="90">
        <v>0.26704189871181599</v>
      </c>
      <c r="AP15" s="90"/>
      <c r="AQ15" s="90">
        <v>0.34085049570883302</v>
      </c>
      <c r="AR15" s="90">
        <v>0.367928649179665</v>
      </c>
      <c r="AS15" s="90">
        <v>0.28705921273921198</v>
      </c>
    </row>
    <row r="16" spans="2:45" ht="45" x14ac:dyDescent="0.25">
      <c r="B16" s="16" t="s">
        <v>232</v>
      </c>
      <c r="C16" s="90">
        <v>0.22849116432158501</v>
      </c>
      <c r="D16" s="90">
        <v>0.193110225855257</v>
      </c>
      <c r="E16" s="90">
        <v>0.26574072504144902</v>
      </c>
      <c r="F16" s="90"/>
      <c r="G16" s="90">
        <v>0.18988462190616701</v>
      </c>
      <c r="H16" s="90">
        <v>0.26955173307227198</v>
      </c>
      <c r="I16" s="90">
        <v>0.156479841589104</v>
      </c>
      <c r="J16" s="90">
        <v>0.241773149756287</v>
      </c>
      <c r="K16" s="90">
        <v>0.272233151362548</v>
      </c>
      <c r="L16" s="90">
        <v>0.23862371605166699</v>
      </c>
      <c r="M16" s="90"/>
      <c r="N16" s="90">
        <v>0.21467710086879599</v>
      </c>
      <c r="O16" s="90">
        <v>0.25844669803397202</v>
      </c>
      <c r="P16" s="90">
        <v>0.22310681338168001</v>
      </c>
      <c r="Q16" s="90">
        <v>0.21646774319794501</v>
      </c>
      <c r="R16" s="90"/>
      <c r="S16" s="90">
        <v>0.16886831010301001</v>
      </c>
      <c r="T16" s="90">
        <v>0.25018139016450403</v>
      </c>
      <c r="U16" s="90">
        <v>0.239028229651537</v>
      </c>
      <c r="V16" s="90">
        <v>0.232447480883721</v>
      </c>
      <c r="W16" s="90">
        <v>0.31729807145953698</v>
      </c>
      <c r="X16" s="90">
        <v>0.22341189955636201</v>
      </c>
      <c r="Y16" s="90">
        <v>0.170823651240473</v>
      </c>
      <c r="Z16" s="90">
        <v>0.22191839169453101</v>
      </c>
      <c r="AA16" s="90">
        <v>0.25209141416590503</v>
      </c>
      <c r="AB16" s="90">
        <v>0.26197128346728299</v>
      </c>
      <c r="AC16" s="90">
        <v>0.11991916234393001</v>
      </c>
      <c r="AD16" s="90">
        <v>0.33820802039339598</v>
      </c>
      <c r="AE16" s="90"/>
      <c r="AF16" s="90">
        <v>0.16778593582097001</v>
      </c>
      <c r="AG16" s="90">
        <v>0.23985360702090899</v>
      </c>
      <c r="AH16" s="90">
        <v>0.29793357542666099</v>
      </c>
      <c r="AI16" s="90">
        <v>0.22377067087514699</v>
      </c>
      <c r="AJ16" s="90">
        <v>0.27773766112716802</v>
      </c>
      <c r="AK16" s="90">
        <v>0.138064806717309</v>
      </c>
      <c r="AL16" s="90"/>
      <c r="AM16" s="90">
        <v>0.23842363386992901</v>
      </c>
      <c r="AN16" s="90">
        <v>0.23587928127028099</v>
      </c>
      <c r="AO16" s="90">
        <v>0.19902789718087199</v>
      </c>
      <c r="AP16" s="90"/>
      <c r="AQ16" s="90">
        <v>0.247787613404644</v>
      </c>
      <c r="AR16" s="90">
        <v>0.209636619303225</v>
      </c>
      <c r="AS16" s="90">
        <v>0.241103437740701</v>
      </c>
    </row>
    <row r="17" spans="2:45" ht="30" x14ac:dyDescent="0.25">
      <c r="B17" s="16" t="s">
        <v>233</v>
      </c>
      <c r="C17" s="90">
        <v>8.7270383845380398E-2</v>
      </c>
      <c r="D17" s="90">
        <v>0.10982327819648501</v>
      </c>
      <c r="E17" s="90">
        <v>6.6279712881268202E-2</v>
      </c>
      <c r="F17" s="90"/>
      <c r="G17" s="90">
        <v>0.11825581770738899</v>
      </c>
      <c r="H17" s="90">
        <v>0.11914389554999601</v>
      </c>
      <c r="I17" s="90">
        <v>9.5368873016192998E-2</v>
      </c>
      <c r="J17" s="90">
        <v>0.121358930052823</v>
      </c>
      <c r="K17" s="90">
        <v>6.4418995920661304E-2</v>
      </c>
      <c r="L17" s="90">
        <v>2.1773463973379301E-2</v>
      </c>
      <c r="M17" s="90"/>
      <c r="N17" s="90">
        <v>5.2914959196841901E-2</v>
      </c>
      <c r="O17" s="90">
        <v>9.10192786926248E-2</v>
      </c>
      <c r="P17" s="90">
        <v>9.8995439032234303E-2</v>
      </c>
      <c r="Q17" s="90">
        <v>0.11145692324416701</v>
      </c>
      <c r="R17" s="90"/>
      <c r="S17" s="90">
        <v>0.14273641941193099</v>
      </c>
      <c r="T17" s="90">
        <v>3.4927181406794197E-2</v>
      </c>
      <c r="U17" s="90">
        <v>9.7801339027769801E-2</v>
      </c>
      <c r="V17" s="90">
        <v>7.2092809358470095E-2</v>
      </c>
      <c r="W17" s="90">
        <v>8.6250829318593195E-2</v>
      </c>
      <c r="X17" s="90">
        <v>0.105199908005841</v>
      </c>
      <c r="Y17" s="90">
        <v>9.8402448721311903E-2</v>
      </c>
      <c r="Z17" s="90">
        <v>7.3114333758993399E-2</v>
      </c>
      <c r="AA17" s="90">
        <v>0.125925508139384</v>
      </c>
      <c r="AB17" s="90">
        <v>7.8615515080507098E-2</v>
      </c>
      <c r="AC17" s="90">
        <v>3.0488213830887401E-2</v>
      </c>
      <c r="AD17" s="90">
        <v>0</v>
      </c>
      <c r="AE17" s="90"/>
      <c r="AF17" s="90">
        <v>0.105256761195112</v>
      </c>
      <c r="AG17" s="90">
        <v>7.74135589596118E-2</v>
      </c>
      <c r="AH17" s="90">
        <v>0.10447322014789</v>
      </c>
      <c r="AI17" s="90">
        <v>9.0136360957364298E-2</v>
      </c>
      <c r="AJ17" s="90">
        <v>3.7614218167782501E-2</v>
      </c>
      <c r="AK17" s="90">
        <v>0.111079406990711</v>
      </c>
      <c r="AL17" s="90"/>
      <c r="AM17" s="90">
        <v>8.1685601095959903E-2</v>
      </c>
      <c r="AN17" s="90">
        <v>8.5051877007449594E-2</v>
      </c>
      <c r="AO17" s="90">
        <v>0.114419246504897</v>
      </c>
      <c r="AP17" s="90"/>
      <c r="AQ17" s="90">
        <v>6.4795587305045699E-2</v>
      </c>
      <c r="AR17" s="90">
        <v>0.119262978479952</v>
      </c>
      <c r="AS17" s="90">
        <v>0.111459292937308</v>
      </c>
    </row>
    <row r="18" spans="2:45" x14ac:dyDescent="0.25">
      <c r="B18" s="16" t="s">
        <v>234</v>
      </c>
      <c r="C18" s="90">
        <v>0.19663304268903101</v>
      </c>
      <c r="D18" s="90">
        <v>0.21781735270543101</v>
      </c>
      <c r="E18" s="90">
        <v>0.17827154375590401</v>
      </c>
      <c r="F18" s="90"/>
      <c r="G18" s="90">
        <v>0.14511326973815999</v>
      </c>
      <c r="H18" s="90">
        <v>0.18792347118880001</v>
      </c>
      <c r="I18" s="90">
        <v>0.23879851860121701</v>
      </c>
      <c r="J18" s="90">
        <v>0.21806852873395099</v>
      </c>
      <c r="K18" s="90">
        <v>0.20720517729427801</v>
      </c>
      <c r="L18" s="90">
        <v>0.179777471210882</v>
      </c>
      <c r="M18" s="90"/>
      <c r="N18" s="90">
        <v>0.177097768527683</v>
      </c>
      <c r="O18" s="90">
        <v>0.173949016623935</v>
      </c>
      <c r="P18" s="90">
        <v>0.26711534718123903</v>
      </c>
      <c r="Q18" s="90">
        <v>0.18250075576855099</v>
      </c>
      <c r="R18" s="90"/>
      <c r="S18" s="90">
        <v>0.24756773638306401</v>
      </c>
      <c r="T18" s="90">
        <v>0.237628825150968</v>
      </c>
      <c r="U18" s="90">
        <v>0.20796324326343699</v>
      </c>
      <c r="V18" s="90">
        <v>0.228309905942854</v>
      </c>
      <c r="W18" s="90">
        <v>0.15894326713086601</v>
      </c>
      <c r="X18" s="90">
        <v>0.19187020103600599</v>
      </c>
      <c r="Y18" s="90">
        <v>0.18256145889230099</v>
      </c>
      <c r="Z18" s="90">
        <v>0.27780032349974199</v>
      </c>
      <c r="AA18" s="90">
        <v>0.109580077684476</v>
      </c>
      <c r="AB18" s="90">
        <v>0.171000606662153</v>
      </c>
      <c r="AC18" s="90">
        <v>6.4071263086663E-2</v>
      </c>
      <c r="AD18" s="90">
        <v>0.29197690588820402</v>
      </c>
      <c r="AE18" s="90"/>
      <c r="AF18" s="90">
        <v>0.26782101117918899</v>
      </c>
      <c r="AG18" s="90">
        <v>0.176388558026908</v>
      </c>
      <c r="AH18" s="90">
        <v>0.20449186474959899</v>
      </c>
      <c r="AI18" s="90">
        <v>0.15836322280339599</v>
      </c>
      <c r="AJ18" s="90">
        <v>0.20068436397036199</v>
      </c>
      <c r="AK18" s="90">
        <v>0.147088321295539</v>
      </c>
      <c r="AL18" s="90"/>
      <c r="AM18" s="90">
        <v>0.193699294504211</v>
      </c>
      <c r="AN18" s="90">
        <v>0.20287150309239699</v>
      </c>
      <c r="AO18" s="90">
        <v>0.196474297877516</v>
      </c>
      <c r="AP18" s="90"/>
      <c r="AQ18" s="90">
        <v>0.22045158501201201</v>
      </c>
      <c r="AR18" s="90">
        <v>0.20179558238170001</v>
      </c>
      <c r="AS18" s="90">
        <v>0.16599631046230401</v>
      </c>
    </row>
    <row r="19" spans="2:45" x14ac:dyDescent="0.25">
      <c r="B19" s="16" t="s">
        <v>235</v>
      </c>
      <c r="C19" s="90">
        <v>0.13854502314507</v>
      </c>
      <c r="D19" s="90">
        <v>0.13690503152467501</v>
      </c>
      <c r="E19" s="90">
        <v>0.13988126552209401</v>
      </c>
      <c r="F19" s="90"/>
      <c r="G19" s="90">
        <v>0.116122175198827</v>
      </c>
      <c r="H19" s="90">
        <v>0.11607696760122301</v>
      </c>
      <c r="I19" s="90">
        <v>0.20880927741949501</v>
      </c>
      <c r="J19" s="90">
        <v>0.145313086875002</v>
      </c>
      <c r="K19" s="90">
        <v>0.13872450331170799</v>
      </c>
      <c r="L19" s="90">
        <v>0.109717816778621</v>
      </c>
      <c r="M19" s="90"/>
      <c r="N19" s="90">
        <v>0.135420239214076</v>
      </c>
      <c r="O19" s="90">
        <v>0.160806420458835</v>
      </c>
      <c r="P19" s="90">
        <v>0.139379859834003</v>
      </c>
      <c r="Q19" s="90">
        <v>0.116203594945894</v>
      </c>
      <c r="R19" s="90"/>
      <c r="S19" s="90">
        <v>9.8380867394467206E-2</v>
      </c>
      <c r="T19" s="90">
        <v>9.1502469917403698E-2</v>
      </c>
      <c r="U19" s="90">
        <v>0.194591615225012</v>
      </c>
      <c r="V19" s="90">
        <v>8.83913446464724E-2</v>
      </c>
      <c r="W19" s="90">
        <v>0.135258932280968</v>
      </c>
      <c r="X19" s="90">
        <v>0.11742932941152801</v>
      </c>
      <c r="Y19" s="90">
        <v>0.23382887428346899</v>
      </c>
      <c r="Z19" s="90">
        <v>0.122559181551606</v>
      </c>
      <c r="AA19" s="90">
        <v>0.15177381092581199</v>
      </c>
      <c r="AB19" s="90">
        <v>0.14814178486955901</v>
      </c>
      <c r="AC19" s="90">
        <v>0.17134228547871799</v>
      </c>
      <c r="AD19" s="90">
        <v>0.243914042683438</v>
      </c>
      <c r="AE19" s="90"/>
      <c r="AF19" s="90">
        <v>0.114019506411098</v>
      </c>
      <c r="AG19" s="90">
        <v>0.159991693589425</v>
      </c>
      <c r="AH19" s="90">
        <v>0.107912962292706</v>
      </c>
      <c r="AI19" s="90">
        <v>0.131628680284612</v>
      </c>
      <c r="AJ19" s="90">
        <v>0.164762823568739</v>
      </c>
      <c r="AK19" s="90">
        <v>0.167343048599606</v>
      </c>
      <c r="AL19" s="90"/>
      <c r="AM19" s="90">
        <v>0.142325683750468</v>
      </c>
      <c r="AN19" s="90">
        <v>0.144475920015535</v>
      </c>
      <c r="AO19" s="90">
        <v>0.12002937539245501</v>
      </c>
      <c r="AP19" s="90"/>
      <c r="AQ19" s="90">
        <v>0.13667190870971599</v>
      </c>
      <c r="AR19" s="90">
        <v>0.13009314035538899</v>
      </c>
      <c r="AS19" s="90">
        <v>0.19807341923448499</v>
      </c>
    </row>
    <row r="20" spans="2:45" ht="30" x14ac:dyDescent="0.25">
      <c r="B20" s="16" t="s">
        <v>236</v>
      </c>
      <c r="C20" s="90">
        <v>0.152502290355124</v>
      </c>
      <c r="D20" s="90">
        <v>0.109463095159074</v>
      </c>
      <c r="E20" s="90">
        <v>0.192437025115513</v>
      </c>
      <c r="F20" s="90"/>
      <c r="G20" s="90">
        <v>0.103017661298291</v>
      </c>
      <c r="H20" s="90">
        <v>8.3759338690898702E-2</v>
      </c>
      <c r="I20" s="90">
        <v>0.12814203661918599</v>
      </c>
      <c r="J20" s="90">
        <v>0.21079928735765699</v>
      </c>
      <c r="K20" s="90">
        <v>0.165068368808786</v>
      </c>
      <c r="L20" s="90">
        <v>0.20613200088154601</v>
      </c>
      <c r="M20" s="90"/>
      <c r="N20" s="90">
        <v>0.18583629528531001</v>
      </c>
      <c r="O20" s="90">
        <v>0.194628097811822</v>
      </c>
      <c r="P20" s="90">
        <v>0.143825199850139</v>
      </c>
      <c r="Q20" s="90">
        <v>7.9095161578711895E-2</v>
      </c>
      <c r="R20" s="90"/>
      <c r="S20" s="90">
        <v>4.6143319595861099E-2</v>
      </c>
      <c r="T20" s="90">
        <v>0.13351727539060201</v>
      </c>
      <c r="U20" s="90">
        <v>0.121849289623362</v>
      </c>
      <c r="V20" s="90">
        <v>0.21074624576552001</v>
      </c>
      <c r="W20" s="90">
        <v>7.0918350187771498E-2</v>
      </c>
      <c r="X20" s="90">
        <v>0.24645798240348499</v>
      </c>
      <c r="Y20" s="90">
        <v>0.21652347367247299</v>
      </c>
      <c r="Z20" s="90">
        <v>9.7425998307598002E-2</v>
      </c>
      <c r="AA20" s="90">
        <v>0.165852556112109</v>
      </c>
      <c r="AB20" s="90">
        <v>0.195451020608086</v>
      </c>
      <c r="AC20" s="90">
        <v>0.17369838007063099</v>
      </c>
      <c r="AD20" s="90">
        <v>0.25054684217592099</v>
      </c>
      <c r="AE20" s="90"/>
      <c r="AF20" s="90">
        <v>3.9652291926102701E-2</v>
      </c>
      <c r="AG20" s="90">
        <v>0.18395771931010799</v>
      </c>
      <c r="AH20" s="90">
        <v>0.16396258698541599</v>
      </c>
      <c r="AI20" s="90">
        <v>0.17058045489885401</v>
      </c>
      <c r="AJ20" s="90">
        <v>0.19419993963988</v>
      </c>
      <c r="AK20" s="90">
        <v>0.221176041646449</v>
      </c>
      <c r="AL20" s="90"/>
      <c r="AM20" s="90">
        <v>0.171245477291848</v>
      </c>
      <c r="AN20" s="90">
        <v>0.14490073153632299</v>
      </c>
      <c r="AO20" s="90">
        <v>0.118516815102193</v>
      </c>
      <c r="AP20" s="90"/>
      <c r="AQ20" s="90">
        <v>0.178223063380758</v>
      </c>
      <c r="AR20" s="90">
        <v>0.13756173907448199</v>
      </c>
      <c r="AS20" s="90">
        <v>7.6028370046510904E-2</v>
      </c>
    </row>
    <row r="21" spans="2:45" ht="30" x14ac:dyDescent="0.25">
      <c r="B21" s="16" t="s">
        <v>237</v>
      </c>
      <c r="C21" s="90">
        <v>0.168534673591659</v>
      </c>
      <c r="D21" s="90">
        <v>0.15996615001769299</v>
      </c>
      <c r="E21" s="90">
        <v>0.174999233800094</v>
      </c>
      <c r="F21" s="90"/>
      <c r="G21" s="90">
        <v>0.119982692635222</v>
      </c>
      <c r="H21" s="90">
        <v>9.9426231366076506E-2</v>
      </c>
      <c r="I21" s="90">
        <v>0.17485720987123399</v>
      </c>
      <c r="J21" s="90">
        <v>0.20819194430636101</v>
      </c>
      <c r="K21" s="90">
        <v>0.178059815108324</v>
      </c>
      <c r="L21" s="90">
        <v>0.21416203462618699</v>
      </c>
      <c r="M21" s="90"/>
      <c r="N21" s="90">
        <v>0.27625131055697699</v>
      </c>
      <c r="O21" s="90">
        <v>0.165573302473079</v>
      </c>
      <c r="P21" s="90">
        <v>9.8797786829890197E-2</v>
      </c>
      <c r="Q21" s="90">
        <v>0.115592247960767</v>
      </c>
      <c r="R21" s="90"/>
      <c r="S21" s="90">
        <v>0.11979116605055901</v>
      </c>
      <c r="T21" s="90">
        <v>0.15386405795677499</v>
      </c>
      <c r="U21" s="90">
        <v>0.12654274006761501</v>
      </c>
      <c r="V21" s="90">
        <v>0.13849720614595601</v>
      </c>
      <c r="W21" s="90">
        <v>0.140259231772387</v>
      </c>
      <c r="X21" s="90">
        <v>0.22439893631096</v>
      </c>
      <c r="Y21" s="90">
        <v>0.24561525392581199</v>
      </c>
      <c r="Z21" s="90">
        <v>0.166977289318813</v>
      </c>
      <c r="AA21" s="90">
        <v>0.15333973144765001</v>
      </c>
      <c r="AB21" s="90">
        <v>0.22360609736763301</v>
      </c>
      <c r="AC21" s="90">
        <v>0.17902269663470199</v>
      </c>
      <c r="AD21" s="90">
        <v>0.24125592349048</v>
      </c>
      <c r="AE21" s="90"/>
      <c r="AF21" s="90">
        <v>0.165483529594145</v>
      </c>
      <c r="AG21" s="90">
        <v>0.19375642275237201</v>
      </c>
      <c r="AH21" s="90">
        <v>0.101913115491077</v>
      </c>
      <c r="AI21" s="90">
        <v>0.16329562516315599</v>
      </c>
      <c r="AJ21" s="90">
        <v>0.15723924496314601</v>
      </c>
      <c r="AK21" s="90">
        <v>0.25543095253284998</v>
      </c>
      <c r="AL21" s="90"/>
      <c r="AM21" s="90">
        <v>0.144890652886006</v>
      </c>
      <c r="AN21" s="90">
        <v>0.21433258757152901</v>
      </c>
      <c r="AO21" s="90">
        <v>9.5179068671995506E-2</v>
      </c>
      <c r="AP21" s="90"/>
      <c r="AQ21" s="90">
        <v>0.132446608909597</v>
      </c>
      <c r="AR21" s="90">
        <v>0.204686643440458</v>
      </c>
      <c r="AS21" s="90">
        <v>0.219081985857495</v>
      </c>
    </row>
    <row r="22" spans="2:45" ht="30" x14ac:dyDescent="0.25">
      <c r="B22" s="16" t="s">
        <v>238</v>
      </c>
      <c r="C22" s="90">
        <v>0.12325124570731399</v>
      </c>
      <c r="D22" s="90">
        <v>8.3285626617543698E-2</v>
      </c>
      <c r="E22" s="90">
        <v>0.15983893585719999</v>
      </c>
      <c r="F22" s="90"/>
      <c r="G22" s="90">
        <v>7.2688106820088E-2</v>
      </c>
      <c r="H22" s="90">
        <v>0.113225454591641</v>
      </c>
      <c r="I22" s="90">
        <v>0.117841423805444</v>
      </c>
      <c r="J22" s="90">
        <v>0.14835400995727999</v>
      </c>
      <c r="K22" s="90">
        <v>0.13626896523354101</v>
      </c>
      <c r="L22" s="90">
        <v>0.14058734218282101</v>
      </c>
      <c r="M22" s="90"/>
      <c r="N22" s="90">
        <v>8.2253414592306895E-2</v>
      </c>
      <c r="O22" s="90">
        <v>0.12589988208498401</v>
      </c>
      <c r="P22" s="90">
        <v>0.10094595751551499</v>
      </c>
      <c r="Q22" s="90">
        <v>0.177790032703146</v>
      </c>
      <c r="R22" s="90"/>
      <c r="S22" s="90">
        <v>0.134604394148505</v>
      </c>
      <c r="T22" s="90">
        <v>0.12949420944746401</v>
      </c>
      <c r="U22" s="90">
        <v>0.17866547067538299</v>
      </c>
      <c r="V22" s="90">
        <v>0.13831632368230501</v>
      </c>
      <c r="W22" s="90">
        <v>9.8955378447191794E-2</v>
      </c>
      <c r="X22" s="90">
        <v>6.4741557219305995E-2</v>
      </c>
      <c r="Y22" s="90">
        <v>0.12510083559177301</v>
      </c>
      <c r="Z22" s="90">
        <v>7.8466870344996206E-2</v>
      </c>
      <c r="AA22" s="90">
        <v>0.10715485906227599</v>
      </c>
      <c r="AB22" s="90">
        <v>0.16243208130070599</v>
      </c>
      <c r="AC22" s="90">
        <v>8.8974742192159298E-2</v>
      </c>
      <c r="AD22" s="90">
        <v>0.14370292455882799</v>
      </c>
      <c r="AE22" s="90"/>
      <c r="AF22" s="90">
        <v>0.108188673250233</v>
      </c>
      <c r="AG22" s="90">
        <v>0.13473612763654899</v>
      </c>
      <c r="AH22" s="90">
        <v>0.116589928508262</v>
      </c>
      <c r="AI22" s="90">
        <v>0.120045430430804</v>
      </c>
      <c r="AJ22" s="90">
        <v>0.13258686962011901</v>
      </c>
      <c r="AK22" s="90">
        <v>0.128603462967428</v>
      </c>
      <c r="AL22" s="90"/>
      <c r="AM22" s="90">
        <v>0.108204683629718</v>
      </c>
      <c r="AN22" s="90">
        <v>0.124023745401477</v>
      </c>
      <c r="AO22" s="90">
        <v>0.172919773550196</v>
      </c>
      <c r="AP22" s="90"/>
      <c r="AQ22" s="90">
        <v>7.6739079432275606E-2</v>
      </c>
      <c r="AR22" s="90">
        <v>0.14329604720099401</v>
      </c>
      <c r="AS22" s="90">
        <v>0.160055942782486</v>
      </c>
    </row>
    <row r="23" spans="2:45" x14ac:dyDescent="0.25">
      <c r="B23" s="16" t="s">
        <v>239</v>
      </c>
      <c r="C23" s="90">
        <v>3.8521184427691202E-2</v>
      </c>
      <c r="D23" s="90">
        <v>3.7247018699125799E-2</v>
      </c>
      <c r="E23" s="90">
        <v>4.0220735776790903E-2</v>
      </c>
      <c r="F23" s="90"/>
      <c r="G23" s="90">
        <v>5.2912193298456901E-2</v>
      </c>
      <c r="H23" s="90">
        <v>2.9691916068561201E-2</v>
      </c>
      <c r="I23" s="90">
        <v>8.0766102338975396E-2</v>
      </c>
      <c r="J23" s="90">
        <v>3.0563423970034202E-2</v>
      </c>
      <c r="K23" s="90">
        <v>1.39262179935859E-2</v>
      </c>
      <c r="L23" s="90">
        <v>2.4977291082515899E-2</v>
      </c>
      <c r="M23" s="90"/>
      <c r="N23" s="90">
        <v>2.5281862809493402E-2</v>
      </c>
      <c r="O23" s="90">
        <v>4.0136419677317799E-2</v>
      </c>
      <c r="P23" s="90">
        <v>5.8567160672766697E-2</v>
      </c>
      <c r="Q23" s="90">
        <v>3.4133238753606202E-2</v>
      </c>
      <c r="R23" s="90"/>
      <c r="S23" s="90">
        <v>8.3653739912256497E-2</v>
      </c>
      <c r="T23" s="90">
        <v>3.1376285521282597E-2</v>
      </c>
      <c r="U23" s="90">
        <v>1.66456779378754E-2</v>
      </c>
      <c r="V23" s="90">
        <v>0</v>
      </c>
      <c r="W23" s="90">
        <v>7.5019690031671096E-2</v>
      </c>
      <c r="X23" s="90">
        <v>5.1145724309301102E-2</v>
      </c>
      <c r="Y23" s="90">
        <v>3.6656739150824298E-2</v>
      </c>
      <c r="Z23" s="90">
        <v>0</v>
      </c>
      <c r="AA23" s="90">
        <v>1.6923599689079302E-2</v>
      </c>
      <c r="AB23" s="90">
        <v>3.6545952457786003E-2</v>
      </c>
      <c r="AC23" s="90">
        <v>4.6574765518831801E-2</v>
      </c>
      <c r="AD23" s="90">
        <v>3.7217152701659699E-2</v>
      </c>
      <c r="AE23" s="90"/>
      <c r="AF23" s="90">
        <v>5.7439233279878203E-2</v>
      </c>
      <c r="AG23" s="90">
        <v>4.2330756989232499E-2</v>
      </c>
      <c r="AH23" s="90">
        <v>6.9516932204412296E-2</v>
      </c>
      <c r="AI23" s="90">
        <v>1.74141477815229E-2</v>
      </c>
      <c r="AJ23" s="90">
        <v>0</v>
      </c>
      <c r="AK23" s="90">
        <v>1.6373375239201699E-2</v>
      </c>
      <c r="AL23" s="90"/>
      <c r="AM23" s="90">
        <v>3.3965899844493698E-2</v>
      </c>
      <c r="AN23" s="90">
        <v>4.3706149812263402E-2</v>
      </c>
      <c r="AO23" s="90">
        <v>2.8467106287233899E-2</v>
      </c>
      <c r="AP23" s="90"/>
      <c r="AQ23" s="90">
        <v>4.2387123418640003E-2</v>
      </c>
      <c r="AR23" s="90">
        <v>3.5924178683402502E-2</v>
      </c>
      <c r="AS23" s="90">
        <v>5.7013521325871203E-2</v>
      </c>
    </row>
    <row r="24" spans="2:45" x14ac:dyDescent="0.25">
      <c r="B24" s="16" t="s">
        <v>240</v>
      </c>
      <c r="C24" s="90">
        <v>0.307955975779034</v>
      </c>
      <c r="D24" s="90">
        <v>0.28860494527630098</v>
      </c>
      <c r="E24" s="90">
        <v>0.32861913708649998</v>
      </c>
      <c r="F24" s="90"/>
      <c r="G24" s="90">
        <v>0.13548674672883401</v>
      </c>
      <c r="H24" s="90">
        <v>0.20341414804253699</v>
      </c>
      <c r="I24" s="90">
        <v>0.222375937257319</v>
      </c>
      <c r="J24" s="90">
        <v>0.40993184906695201</v>
      </c>
      <c r="K24" s="90">
        <v>0.41171352728476901</v>
      </c>
      <c r="L24" s="90">
        <v>0.426086705517918</v>
      </c>
      <c r="M24" s="90"/>
      <c r="N24" s="90">
        <v>0.29713328124140798</v>
      </c>
      <c r="O24" s="90">
        <v>0.33467688814715102</v>
      </c>
      <c r="P24" s="90">
        <v>0.29691987549524301</v>
      </c>
      <c r="Q24" s="90">
        <v>0.298726821729769</v>
      </c>
      <c r="R24" s="90"/>
      <c r="S24" s="90">
        <v>0.23571345314801201</v>
      </c>
      <c r="T24" s="90">
        <v>0.25790605325177701</v>
      </c>
      <c r="U24" s="90">
        <v>0.347128521734614</v>
      </c>
      <c r="V24" s="90">
        <v>0.38509658774106498</v>
      </c>
      <c r="W24" s="90">
        <v>0.33277351018423701</v>
      </c>
      <c r="X24" s="90">
        <v>0.35823234794433501</v>
      </c>
      <c r="Y24" s="90">
        <v>0.289800389352451</v>
      </c>
      <c r="Z24" s="90">
        <v>0.274523958706821</v>
      </c>
      <c r="AA24" s="90">
        <v>0.28709322346240401</v>
      </c>
      <c r="AB24" s="90">
        <v>0.305038328422649</v>
      </c>
      <c r="AC24" s="90">
        <v>0.42262071995085299</v>
      </c>
      <c r="AD24" s="90">
        <v>0.31035280939735799</v>
      </c>
      <c r="AE24" s="90"/>
      <c r="AF24" s="90">
        <v>0.22468161491264099</v>
      </c>
      <c r="AG24" s="90">
        <v>0.30047059547155403</v>
      </c>
      <c r="AH24" s="90">
        <v>0.30093197443130498</v>
      </c>
      <c r="AI24" s="90">
        <v>0.34076349561220598</v>
      </c>
      <c r="AJ24" s="90">
        <v>0.39048715863010403</v>
      </c>
      <c r="AK24" s="90">
        <v>0.38789330474190398</v>
      </c>
      <c r="AL24" s="90"/>
      <c r="AM24" s="90">
        <v>0.37506821476490598</v>
      </c>
      <c r="AN24" s="90">
        <v>0.271392738941856</v>
      </c>
      <c r="AO24" s="90">
        <v>0.239069459133539</v>
      </c>
      <c r="AP24" s="90"/>
      <c r="AQ24" s="90">
        <v>0.33306611395681401</v>
      </c>
      <c r="AR24" s="90">
        <v>0.25768945659544001</v>
      </c>
      <c r="AS24" s="90">
        <v>0.27865538486434299</v>
      </c>
    </row>
    <row r="25" spans="2:45" x14ac:dyDescent="0.25">
      <c r="B25" s="16" t="s">
        <v>241</v>
      </c>
      <c r="C25" s="90">
        <v>0.23365882063717799</v>
      </c>
      <c r="D25" s="90">
        <v>0.26425767848892801</v>
      </c>
      <c r="E25" s="90">
        <v>0.20654195097300099</v>
      </c>
      <c r="F25" s="90"/>
      <c r="G25" s="90">
        <v>0.141717843067792</v>
      </c>
      <c r="H25" s="90">
        <v>0.13594131079852401</v>
      </c>
      <c r="I25" s="90">
        <v>0.25277854710564701</v>
      </c>
      <c r="J25" s="90">
        <v>0.28216916553544902</v>
      </c>
      <c r="K25" s="90">
        <v>0.31424785465697602</v>
      </c>
      <c r="L25" s="90">
        <v>0.26674623119436203</v>
      </c>
      <c r="M25" s="90"/>
      <c r="N25" s="90">
        <v>0.301650153471543</v>
      </c>
      <c r="O25" s="90">
        <v>0.225923507301661</v>
      </c>
      <c r="P25" s="90">
        <v>0.210362237785123</v>
      </c>
      <c r="Q25" s="90">
        <v>0.188462191867556</v>
      </c>
      <c r="R25" s="90"/>
      <c r="S25" s="90">
        <v>0.195892948302648</v>
      </c>
      <c r="T25" s="90">
        <v>0.237846436137437</v>
      </c>
      <c r="U25" s="90">
        <v>0.21357908415490801</v>
      </c>
      <c r="V25" s="90">
        <v>0.22464079539689299</v>
      </c>
      <c r="W25" s="90">
        <v>0.16636526274622501</v>
      </c>
      <c r="X25" s="90">
        <v>0.27622109607614898</v>
      </c>
      <c r="Y25" s="90">
        <v>0.18638191765050999</v>
      </c>
      <c r="Z25" s="90">
        <v>0.45077186811698999</v>
      </c>
      <c r="AA25" s="90">
        <v>0.30363753480236599</v>
      </c>
      <c r="AB25" s="90">
        <v>0.20958741026553901</v>
      </c>
      <c r="AC25" s="90">
        <v>0.213564680848954</v>
      </c>
      <c r="AD25" s="90">
        <v>0.18095248391641</v>
      </c>
      <c r="AE25" s="90"/>
      <c r="AF25" s="90">
        <v>0.192417509900426</v>
      </c>
      <c r="AG25" s="90">
        <v>0.25240501277026001</v>
      </c>
      <c r="AH25" s="90">
        <v>0.16259002499146699</v>
      </c>
      <c r="AI25" s="90">
        <v>0.25155588099791998</v>
      </c>
      <c r="AJ25" s="90">
        <v>0.32223530221412799</v>
      </c>
      <c r="AK25" s="90">
        <v>0.24221278551206901</v>
      </c>
      <c r="AL25" s="90"/>
      <c r="AM25" s="90">
        <v>0.269734114342156</v>
      </c>
      <c r="AN25" s="90">
        <v>0.22707068277019701</v>
      </c>
      <c r="AO25" s="90">
        <v>0.16881766435141801</v>
      </c>
      <c r="AP25" s="90"/>
      <c r="AQ25" s="90">
        <v>0.25882952462106701</v>
      </c>
      <c r="AR25" s="90">
        <v>0.23870430139057999</v>
      </c>
      <c r="AS25" s="90">
        <v>0.27548764171830797</v>
      </c>
    </row>
    <row r="26" spans="2:45" x14ac:dyDescent="0.25">
      <c r="B26" s="16" t="s">
        <v>99</v>
      </c>
      <c r="C26" s="90">
        <v>1.9453331521119801E-2</v>
      </c>
      <c r="D26" s="90">
        <v>1.15346110806655E-2</v>
      </c>
      <c r="E26" s="90">
        <v>2.5394053261987098E-2</v>
      </c>
      <c r="F26" s="90"/>
      <c r="G26" s="90">
        <v>2.0573450221473898E-2</v>
      </c>
      <c r="H26" s="90">
        <v>0</v>
      </c>
      <c r="I26" s="90">
        <v>0</v>
      </c>
      <c r="J26" s="90">
        <v>1.74776016675855E-2</v>
      </c>
      <c r="K26" s="90">
        <v>2.8115171165481099E-2</v>
      </c>
      <c r="L26" s="90">
        <v>4.6149760178947501E-2</v>
      </c>
      <c r="M26" s="90"/>
      <c r="N26" s="90">
        <v>1.79640259763751E-2</v>
      </c>
      <c r="O26" s="90">
        <v>3.0099030335832399E-2</v>
      </c>
      <c r="P26" s="90">
        <v>8.4855057688488708E-3</v>
      </c>
      <c r="Q26" s="90">
        <v>1.9951203221677299E-2</v>
      </c>
      <c r="R26" s="90"/>
      <c r="S26" s="90">
        <v>1.9754041515300101E-2</v>
      </c>
      <c r="T26" s="90">
        <v>2.1946640603351698E-2</v>
      </c>
      <c r="U26" s="90">
        <v>2.1811511502334902E-2</v>
      </c>
      <c r="V26" s="90">
        <v>4.3371749965291598E-2</v>
      </c>
      <c r="W26" s="90">
        <v>1.34349244291916E-2</v>
      </c>
      <c r="X26" s="90">
        <v>1.3206705241172401E-2</v>
      </c>
      <c r="Y26" s="90">
        <v>2.3801910642171398E-2</v>
      </c>
      <c r="Z26" s="90">
        <v>2.7026768528171E-2</v>
      </c>
      <c r="AA26" s="90">
        <v>9.5276765998168599E-3</v>
      </c>
      <c r="AB26" s="90">
        <v>1.05071721521015E-2</v>
      </c>
      <c r="AC26" s="90">
        <v>0</v>
      </c>
      <c r="AD26" s="90">
        <v>3.4137024233672798E-2</v>
      </c>
      <c r="AE26" s="90"/>
      <c r="AF26" s="90">
        <v>1.4811829453463E-2</v>
      </c>
      <c r="AG26" s="90">
        <v>1.2820493222983001E-2</v>
      </c>
      <c r="AH26" s="90">
        <v>1.32171928408977E-2</v>
      </c>
      <c r="AI26" s="90">
        <v>3.6686667915170598E-2</v>
      </c>
      <c r="AJ26" s="90">
        <v>1.8228955698458602E-2</v>
      </c>
      <c r="AK26" s="90">
        <v>3.0292964924086601E-2</v>
      </c>
      <c r="AL26" s="90"/>
      <c r="AM26" s="90">
        <v>1.41407271446883E-2</v>
      </c>
      <c r="AN26" s="90">
        <v>2.7465557599060501E-2</v>
      </c>
      <c r="AO26" s="90">
        <v>0</v>
      </c>
      <c r="AP26" s="90"/>
      <c r="AQ26" s="90">
        <v>1.4797765350375899E-2</v>
      </c>
      <c r="AR26" s="90">
        <v>2.3745769038921099E-2</v>
      </c>
      <c r="AS26" s="90">
        <v>2.8733326908929002E-2</v>
      </c>
    </row>
    <row r="27" spans="2:45" x14ac:dyDescent="0.25">
      <c r="B27" s="16" t="s">
        <v>101</v>
      </c>
      <c r="C27" s="91">
        <v>7.3776361518161193E-2</v>
      </c>
      <c r="D27" s="91">
        <v>9.3508453444674303E-2</v>
      </c>
      <c r="E27" s="91">
        <v>5.3597060539909099E-2</v>
      </c>
      <c r="F27" s="91"/>
      <c r="G27" s="91">
        <v>9.6490027757493199E-2</v>
      </c>
      <c r="H27" s="91">
        <v>7.9237022330370402E-2</v>
      </c>
      <c r="I27" s="91">
        <v>7.0329639364879001E-2</v>
      </c>
      <c r="J27" s="91">
        <v>5.33233948116794E-2</v>
      </c>
      <c r="K27" s="91">
        <v>9.0662950657773897E-2</v>
      </c>
      <c r="L27" s="91">
        <v>6.2147846084417903E-2</v>
      </c>
      <c r="M27" s="91"/>
      <c r="N27" s="91">
        <v>5.73768872215209E-2</v>
      </c>
      <c r="O27" s="91">
        <v>6.0932565100916901E-2</v>
      </c>
      <c r="P27" s="91">
        <v>6.9570039937635705E-2</v>
      </c>
      <c r="Q27" s="91">
        <v>0.10958409587021101</v>
      </c>
      <c r="R27" s="91"/>
      <c r="S27" s="91">
        <v>3.9781387513256598E-2</v>
      </c>
      <c r="T27" s="91">
        <v>9.6150953954212304E-2</v>
      </c>
      <c r="U27" s="91">
        <v>4.9509740991863997E-2</v>
      </c>
      <c r="V27" s="91">
        <v>0.115196794879885</v>
      </c>
      <c r="W27" s="91">
        <v>0.104852745772698</v>
      </c>
      <c r="X27" s="91">
        <v>6.7550062290118701E-2</v>
      </c>
      <c r="Y27" s="91">
        <v>0.111527738391879</v>
      </c>
      <c r="Z27" s="91">
        <v>0</v>
      </c>
      <c r="AA27" s="91">
        <v>4.4904070671500901E-2</v>
      </c>
      <c r="AB27" s="91">
        <v>0.109398897720347</v>
      </c>
      <c r="AC27" s="91">
        <v>8.9068862502590995E-2</v>
      </c>
      <c r="AD27" s="91">
        <v>0</v>
      </c>
      <c r="AE27" s="91"/>
      <c r="AF27" s="91">
        <v>5.8335651795986598E-2</v>
      </c>
      <c r="AG27" s="91">
        <v>6.8957837863835497E-2</v>
      </c>
      <c r="AH27" s="91">
        <v>9.9286207354578201E-2</v>
      </c>
      <c r="AI27" s="91">
        <v>9.1232293393898406E-2</v>
      </c>
      <c r="AJ27" s="91">
        <v>7.5966905591875494E-2</v>
      </c>
      <c r="AK27" s="91">
        <v>2.9782676304837798E-2</v>
      </c>
      <c r="AL27" s="91"/>
      <c r="AM27" s="91">
        <v>5.9282750889611997E-2</v>
      </c>
      <c r="AN27" s="91">
        <v>5.42631250325857E-2</v>
      </c>
      <c r="AO27" s="91">
        <v>0.17066990750122099</v>
      </c>
      <c r="AP27" s="91"/>
      <c r="AQ27" s="91">
        <v>5.1496646761364402E-2</v>
      </c>
      <c r="AR27" s="91">
        <v>3.9900490653125099E-2</v>
      </c>
      <c r="AS27" s="91">
        <v>2.4711071355518099E-2</v>
      </c>
    </row>
    <row r="28" spans="2:45" x14ac:dyDescent="0.25">
      <c r="B28" s="17"/>
    </row>
    <row r="29" spans="2:45" x14ac:dyDescent="0.25">
      <c r="B29" t="s">
        <v>69</v>
      </c>
    </row>
    <row r="30" spans="2:45" x14ac:dyDescent="0.25">
      <c r="B30" t="s">
        <v>70</v>
      </c>
    </row>
    <row r="32" spans="2:45" x14ac:dyDescent="0.25">
      <c r="B32"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T19"/>
  <sheetViews>
    <sheetView showGridLines="0" workbookViewId="0">
      <pane xSplit="2" topLeftCell="C1" activePane="topRight" state="frozen"/>
      <selection pane="topRight" activeCell="D18" sqref="D18"/>
    </sheetView>
  </sheetViews>
  <sheetFormatPr defaultRowHeight="15" x14ac:dyDescent="0.25"/>
  <cols>
    <col min="2" max="2" width="25.7109375" customWidth="1"/>
    <col min="3" max="20" width="13.7109375" customWidth="1"/>
  </cols>
  <sheetData>
    <row r="2" spans="2:20" ht="39.950000000000003" customHeight="1" x14ac:dyDescent="0.25">
      <c r="D2" s="401" t="s">
        <v>268</v>
      </c>
      <c r="E2" s="399"/>
      <c r="F2" s="399"/>
      <c r="G2" s="399"/>
      <c r="H2" s="399"/>
      <c r="I2" s="399"/>
      <c r="J2" s="399"/>
      <c r="K2" s="399"/>
      <c r="L2" s="399"/>
      <c r="M2" s="399"/>
      <c r="N2" s="399"/>
      <c r="O2" s="399"/>
      <c r="P2" s="399"/>
      <c r="Q2" s="399"/>
      <c r="R2" s="399"/>
      <c r="S2" s="399"/>
      <c r="T2" s="399"/>
    </row>
    <row r="6" spans="2:20" ht="39.950000000000003" customHeight="1" x14ac:dyDescent="0.25">
      <c r="B6" t="s">
        <v>4</v>
      </c>
      <c r="C6" s="97" t="s">
        <v>243</v>
      </c>
      <c r="D6" s="97" t="s">
        <v>244</v>
      </c>
      <c r="E6" s="97" t="s">
        <v>245</v>
      </c>
      <c r="F6" s="97" t="s">
        <v>246</v>
      </c>
      <c r="G6" s="97" t="s">
        <v>247</v>
      </c>
      <c r="H6" s="97" t="s">
        <v>248</v>
      </c>
      <c r="I6" s="97" t="s">
        <v>249</v>
      </c>
      <c r="J6" s="97" t="s">
        <v>250</v>
      </c>
      <c r="K6" s="97" t="s">
        <v>251</v>
      </c>
      <c r="L6" s="97" t="s">
        <v>252</v>
      </c>
      <c r="M6" s="97" t="s">
        <v>253</v>
      </c>
      <c r="N6" s="97" t="s">
        <v>254</v>
      </c>
      <c r="O6" s="97" t="s">
        <v>255</v>
      </c>
      <c r="P6" s="97" t="s">
        <v>256</v>
      </c>
      <c r="Q6" s="97" t="s">
        <v>257</v>
      </c>
      <c r="R6" s="97" t="s">
        <v>258</v>
      </c>
      <c r="S6" s="97" t="s">
        <v>259</v>
      </c>
    </row>
    <row r="7" spans="2:20" x14ac:dyDescent="0.25">
      <c r="B7" s="16" t="s">
        <v>260</v>
      </c>
      <c r="C7" s="94">
        <v>0.262308273151521</v>
      </c>
      <c r="D7" s="94">
        <v>0.108526927224464</v>
      </c>
      <c r="E7" s="94">
        <v>9.7198843274250601E-2</v>
      </c>
      <c r="F7" s="94">
        <v>0.11054004983525299</v>
      </c>
      <c r="G7" s="94">
        <v>5.4240502139294301E-2</v>
      </c>
      <c r="H7" s="94">
        <v>5.1840749884296697E-2</v>
      </c>
      <c r="I7" s="94">
        <v>3.3088102475675299E-2</v>
      </c>
      <c r="J7" s="94">
        <v>2.7838439089213799E-2</v>
      </c>
      <c r="K7" s="94">
        <v>2.9058599781454999E-2</v>
      </c>
      <c r="L7" s="94">
        <v>2.7527809466630301E-2</v>
      </c>
      <c r="M7" s="94">
        <v>3.9511207720577701E-2</v>
      </c>
      <c r="N7" s="94">
        <v>1.10810887025003E-2</v>
      </c>
      <c r="O7" s="94">
        <v>1.08470064581173E-2</v>
      </c>
      <c r="P7" s="94">
        <v>3.1465702067901898E-2</v>
      </c>
      <c r="Q7" s="94">
        <v>6.5252476192315303E-3</v>
      </c>
      <c r="R7" s="94">
        <v>9.0221911816934508E-3</v>
      </c>
      <c r="S7" s="94">
        <v>4.1963824402915699E-3</v>
      </c>
    </row>
    <row r="8" spans="2:20" x14ac:dyDescent="0.25">
      <c r="B8" s="16" t="s">
        <v>261</v>
      </c>
      <c r="C8" s="94">
        <v>9.2439748493941196E-2</v>
      </c>
      <c r="D8" s="94">
        <v>0.108639293737172</v>
      </c>
      <c r="E8" s="94">
        <v>8.0940707837231604E-2</v>
      </c>
      <c r="F8" s="94">
        <v>7.3566601759973094E-2</v>
      </c>
      <c r="G8" s="94">
        <v>9.4620879888275097E-2</v>
      </c>
      <c r="H8" s="94">
        <v>5.8783516213191403E-2</v>
      </c>
      <c r="I8" s="94">
        <v>5.3816378734016498E-2</v>
      </c>
      <c r="J8" s="94">
        <v>6.1556251079940498E-2</v>
      </c>
      <c r="K8" s="94">
        <v>3.3045526179292899E-2</v>
      </c>
      <c r="L8" s="94">
        <v>3.0974215990561799E-2</v>
      </c>
      <c r="M8" s="94">
        <v>2.6516299444112101E-2</v>
      </c>
      <c r="N8" s="94">
        <v>4.2806639651568001E-2</v>
      </c>
      <c r="O8" s="94">
        <v>2.54940694279998E-2</v>
      </c>
      <c r="P8" s="94">
        <v>1.6457267142590201E-2</v>
      </c>
      <c r="Q8" s="94">
        <v>1.5120994094667601E-2</v>
      </c>
      <c r="R8" s="94">
        <v>9.1184225102159105E-3</v>
      </c>
      <c r="S8" s="94">
        <v>6.0525879313300104E-3</v>
      </c>
    </row>
    <row r="9" spans="2:20" x14ac:dyDescent="0.25">
      <c r="B9" s="16" t="s">
        <v>262</v>
      </c>
      <c r="C9" s="94">
        <v>6.4561837496591806E-2</v>
      </c>
      <c r="D9" s="94">
        <v>6.9157146147736395E-2</v>
      </c>
      <c r="E9" s="94">
        <v>6.0518747987496499E-2</v>
      </c>
      <c r="F9" s="94">
        <v>5.1701632396266697E-2</v>
      </c>
      <c r="G9" s="94">
        <v>8.2484276543436402E-2</v>
      </c>
      <c r="H9" s="94">
        <v>4.5873336280077399E-2</v>
      </c>
      <c r="I9" s="94">
        <v>6.7093664589270005E-2</v>
      </c>
      <c r="J9" s="94">
        <v>4.3124683690265703E-2</v>
      </c>
      <c r="K9" s="94">
        <v>3.4564787268308902E-2</v>
      </c>
      <c r="L9" s="94">
        <v>4.5848693370016402E-2</v>
      </c>
      <c r="M9" s="94">
        <v>3.4087530065644502E-2</v>
      </c>
      <c r="N9" s="94">
        <v>4.0661727037459898E-2</v>
      </c>
      <c r="O9" s="94">
        <v>3.8271251401163199E-2</v>
      </c>
      <c r="P9" s="94">
        <v>2.1806465696836599E-2</v>
      </c>
      <c r="Q9" s="94">
        <v>3.7319444724304603E-2</v>
      </c>
      <c r="R9" s="94">
        <v>2.8687250639769998E-2</v>
      </c>
      <c r="S9" s="94">
        <v>4.9786867108045797E-3</v>
      </c>
    </row>
    <row r="10" spans="2:20" x14ac:dyDescent="0.25">
      <c r="B10" s="16" t="s">
        <v>263</v>
      </c>
      <c r="C10" s="94">
        <v>2.5457154207368899E-2</v>
      </c>
      <c r="D10" s="94">
        <v>4.72711423540772E-2</v>
      </c>
      <c r="E10" s="94">
        <v>4.9924958826581302E-2</v>
      </c>
      <c r="F10" s="94">
        <v>4.4345853512212097E-2</v>
      </c>
      <c r="G10" s="94">
        <v>5.9297729068519503E-2</v>
      </c>
      <c r="H10" s="94">
        <v>3.3435363964908899E-2</v>
      </c>
      <c r="I10" s="94">
        <v>4.3049075274510899E-2</v>
      </c>
      <c r="J10" s="94">
        <v>5.6476658322575597E-2</v>
      </c>
      <c r="K10" s="94">
        <v>4.2802075884040502E-2</v>
      </c>
      <c r="L10" s="94">
        <v>3.47946197584671E-2</v>
      </c>
      <c r="M10" s="94">
        <v>2.65302576465439E-2</v>
      </c>
      <c r="N10" s="94">
        <v>3.2251965187786502E-2</v>
      </c>
      <c r="O10" s="94">
        <v>3.3849818828980603E-2</v>
      </c>
      <c r="P10" s="94">
        <v>1.2265767285199699E-2</v>
      </c>
      <c r="Q10" s="94">
        <v>2.7948731292055998E-2</v>
      </c>
      <c r="R10" s="94">
        <v>1.7239927649794401E-2</v>
      </c>
      <c r="S10" s="94">
        <v>1.0658897925517601E-2</v>
      </c>
    </row>
    <row r="11" spans="2:20" x14ac:dyDescent="0.25">
      <c r="B11" s="16" t="s">
        <v>264</v>
      </c>
      <c r="C11" s="94">
        <v>2.7743349176651898E-2</v>
      </c>
      <c r="D11" s="94">
        <v>3.4963184268151599E-2</v>
      </c>
      <c r="E11" s="94">
        <v>2.8367648487411801E-2</v>
      </c>
      <c r="F11" s="94">
        <v>2.58618186470479E-2</v>
      </c>
      <c r="G11" s="94">
        <v>4.0887868845376103E-2</v>
      </c>
      <c r="H11" s="94">
        <v>4.1604323460608598E-2</v>
      </c>
      <c r="I11" s="94">
        <v>3.0424735784543501E-2</v>
      </c>
      <c r="J11" s="94">
        <v>2.2155026749263101E-2</v>
      </c>
      <c r="K11" s="94">
        <v>5.3819353887728398E-2</v>
      </c>
      <c r="L11" s="94">
        <v>2.9389335005983501E-2</v>
      </c>
      <c r="M11" s="94">
        <v>2.7476661779038701E-2</v>
      </c>
      <c r="N11" s="94">
        <v>2.1670336484534401E-2</v>
      </c>
      <c r="O11" s="94">
        <v>2.8314532460990902E-2</v>
      </c>
      <c r="P11" s="94">
        <v>1.19688863283514E-2</v>
      </c>
      <c r="Q11" s="94">
        <v>3.5451664386462203E-2</v>
      </c>
      <c r="R11" s="94">
        <v>2.21759149079346E-2</v>
      </c>
      <c r="S11" s="94">
        <v>1.26346294197475E-2</v>
      </c>
    </row>
    <row r="12" spans="2:20" x14ac:dyDescent="0.25">
      <c r="B12" s="16" t="s">
        <v>265</v>
      </c>
      <c r="C12" s="94">
        <v>0.52748963747392597</v>
      </c>
      <c r="D12" s="94">
        <v>0.63144230626839903</v>
      </c>
      <c r="E12" s="94">
        <v>0.68304909358702803</v>
      </c>
      <c r="F12" s="94">
        <v>0.69398404384924695</v>
      </c>
      <c r="G12" s="94">
        <v>0.668468743515099</v>
      </c>
      <c r="H12" s="94">
        <v>0.76846271019691703</v>
      </c>
      <c r="I12" s="94">
        <v>0.77252804314198398</v>
      </c>
      <c r="J12" s="94">
        <v>0.78884894106874104</v>
      </c>
      <c r="K12" s="94">
        <v>0.80670965699917396</v>
      </c>
      <c r="L12" s="94">
        <v>0.83146532640834103</v>
      </c>
      <c r="M12" s="94">
        <v>0.84587804334408301</v>
      </c>
      <c r="N12" s="94">
        <v>0.85152824293615104</v>
      </c>
      <c r="O12" s="94">
        <v>0.86322332142274805</v>
      </c>
      <c r="P12" s="94">
        <v>0.90603591147911999</v>
      </c>
      <c r="Q12" s="94">
        <v>0.87763391788327805</v>
      </c>
      <c r="R12" s="94">
        <v>0.91375629311059203</v>
      </c>
      <c r="S12" s="94">
        <v>0.96147881557230896</v>
      </c>
    </row>
    <row r="13" spans="2:20" x14ac:dyDescent="0.25">
      <c r="B13" s="16" t="s">
        <v>266</v>
      </c>
      <c r="C13" s="95">
        <v>3.04635647018547</v>
      </c>
      <c r="D13" s="95">
        <v>3.68583128150948</v>
      </c>
      <c r="E13" s="95">
        <v>3.8804691421767599</v>
      </c>
      <c r="F13" s="95">
        <v>3.8833749209235702</v>
      </c>
      <c r="G13" s="95">
        <v>3.9433778131377002</v>
      </c>
      <c r="H13" s="95">
        <v>4.2595671254950904</v>
      </c>
      <c r="I13" s="95">
        <v>4.3014900925841797</v>
      </c>
      <c r="J13" s="95">
        <v>4.3501004057689601</v>
      </c>
      <c r="K13" s="95">
        <v>4.47940702891482</v>
      </c>
      <c r="L13" s="95">
        <v>4.5019394340716303</v>
      </c>
      <c r="M13" s="95">
        <v>4.5135789963516002</v>
      </c>
      <c r="N13" s="95">
        <v>4.56520854990874</v>
      </c>
      <c r="O13" s="95">
        <v>4.6329607656749703</v>
      </c>
      <c r="P13" s="95">
        <v>4.6749226031008702</v>
      </c>
      <c r="Q13" s="95">
        <v>4.7035823243816797</v>
      </c>
      <c r="R13" s="95">
        <v>4.7756978319238401</v>
      </c>
      <c r="S13" s="95">
        <v>4.9059192506700304</v>
      </c>
    </row>
    <row r="14" spans="2:20" x14ac:dyDescent="0.25">
      <c r="B14" s="16" t="s">
        <v>267</v>
      </c>
      <c r="C14" s="96">
        <v>4.9355592708299199</v>
      </c>
      <c r="D14" s="96">
        <v>3.57438112689763</v>
      </c>
      <c r="E14" s="96">
        <v>3.2476407646626502</v>
      </c>
      <c r="F14" s="96">
        <v>3.3656241107929801</v>
      </c>
      <c r="G14" s="96">
        <v>2.77669634186769</v>
      </c>
      <c r="H14" s="96">
        <v>2.2787874208818502</v>
      </c>
      <c r="I14" s="96">
        <v>2.0088113663440499</v>
      </c>
      <c r="J14" s="96">
        <v>1.8965624519975799</v>
      </c>
      <c r="K14" s="96">
        <v>1.5218013448943599</v>
      </c>
      <c r="L14" s="96">
        <v>1.5184353004478299</v>
      </c>
      <c r="M14" s="96">
        <v>1.6174304378061399</v>
      </c>
      <c r="N14" s="96">
        <v>1.2908079735312701</v>
      </c>
      <c r="O14" s="96">
        <v>1.0535658674005799</v>
      </c>
      <c r="P14" s="96">
        <v>1.20277044525765</v>
      </c>
      <c r="Q14" s="96">
        <v>0.801122386352771</v>
      </c>
      <c r="R14" s="96">
        <v>0.67112674617430401</v>
      </c>
      <c r="S14" s="96">
        <v>0.29326999297141898</v>
      </c>
    </row>
    <row r="15" spans="2:20" x14ac:dyDescent="0.25">
      <c r="B15" s="17"/>
    </row>
    <row r="16" spans="2:20" x14ac:dyDescent="0.25">
      <c r="B16" t="s">
        <v>69</v>
      </c>
    </row>
    <row r="17" spans="2:2" x14ac:dyDescent="0.25">
      <c r="B17" t="s">
        <v>70</v>
      </c>
    </row>
    <row r="19" spans="2:2" x14ac:dyDescent="0.25">
      <c r="B19" s="4"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01" t="s">
        <v>8</v>
      </c>
      <c r="C7" s="101">
        <v>1005</v>
      </c>
      <c r="D7" s="101">
        <v>484</v>
      </c>
      <c r="E7" s="101">
        <v>515</v>
      </c>
      <c r="F7" s="101"/>
      <c r="G7" s="101">
        <v>152</v>
      </c>
      <c r="H7" s="101">
        <v>174</v>
      </c>
      <c r="I7" s="101">
        <v>153</v>
      </c>
      <c r="J7" s="101">
        <v>172</v>
      </c>
      <c r="K7" s="101">
        <v>142</v>
      </c>
      <c r="L7" s="101">
        <v>212</v>
      </c>
      <c r="M7" s="101"/>
      <c r="N7" s="101">
        <v>279</v>
      </c>
      <c r="O7" s="101">
        <v>270</v>
      </c>
      <c r="P7" s="101">
        <v>207</v>
      </c>
      <c r="Q7" s="101">
        <v>245</v>
      </c>
      <c r="R7" s="101"/>
      <c r="S7" s="101">
        <v>146</v>
      </c>
      <c r="T7" s="101">
        <v>136</v>
      </c>
      <c r="U7" s="101">
        <v>83</v>
      </c>
      <c r="V7" s="101">
        <v>95</v>
      </c>
      <c r="W7" s="101">
        <v>70</v>
      </c>
      <c r="X7" s="101">
        <v>76</v>
      </c>
      <c r="Y7" s="101">
        <v>81</v>
      </c>
      <c r="Z7" s="101">
        <v>40</v>
      </c>
      <c r="AA7" s="101">
        <v>112</v>
      </c>
      <c r="AB7" s="101">
        <v>93</v>
      </c>
      <c r="AC7" s="101">
        <v>45</v>
      </c>
      <c r="AD7" s="101">
        <v>28</v>
      </c>
      <c r="AE7" s="101"/>
      <c r="AF7" s="101">
        <v>204</v>
      </c>
      <c r="AG7" s="101">
        <v>290</v>
      </c>
      <c r="AH7" s="101">
        <v>150</v>
      </c>
      <c r="AI7" s="101">
        <v>190</v>
      </c>
      <c r="AJ7" s="101">
        <v>109</v>
      </c>
      <c r="AK7" s="101">
        <v>62</v>
      </c>
      <c r="AL7" s="101"/>
      <c r="AM7" s="101">
        <v>415</v>
      </c>
      <c r="AN7" s="101">
        <v>426</v>
      </c>
      <c r="AO7" s="101">
        <v>111</v>
      </c>
      <c r="AP7" s="101"/>
      <c r="AQ7" s="101">
        <v>312</v>
      </c>
      <c r="AR7" s="101">
        <v>332</v>
      </c>
      <c r="AS7" s="101">
        <v>36</v>
      </c>
    </row>
    <row r="8" spans="2:45" ht="30" customHeight="1" x14ac:dyDescent="0.25">
      <c r="B8" s="102" t="s">
        <v>9</v>
      </c>
      <c r="C8" s="102">
        <v>1005</v>
      </c>
      <c r="D8" s="102">
        <v>494</v>
      </c>
      <c r="E8" s="102">
        <v>505</v>
      </c>
      <c r="F8" s="102"/>
      <c r="G8" s="102">
        <v>140</v>
      </c>
      <c r="H8" s="102">
        <v>173</v>
      </c>
      <c r="I8" s="102">
        <v>170</v>
      </c>
      <c r="J8" s="102">
        <v>170</v>
      </c>
      <c r="K8" s="102">
        <v>141</v>
      </c>
      <c r="L8" s="102">
        <v>211</v>
      </c>
      <c r="M8" s="102"/>
      <c r="N8" s="102">
        <v>270</v>
      </c>
      <c r="O8" s="102">
        <v>260</v>
      </c>
      <c r="P8" s="102">
        <v>220</v>
      </c>
      <c r="Q8" s="102">
        <v>251</v>
      </c>
      <c r="R8" s="102"/>
      <c r="S8" s="102">
        <v>141</v>
      </c>
      <c r="T8" s="102">
        <v>135</v>
      </c>
      <c r="U8" s="102">
        <v>80</v>
      </c>
      <c r="V8" s="102">
        <v>90</v>
      </c>
      <c r="W8" s="102">
        <v>71</v>
      </c>
      <c r="X8" s="102">
        <v>90</v>
      </c>
      <c r="Y8" s="102">
        <v>80</v>
      </c>
      <c r="Z8" s="102">
        <v>41</v>
      </c>
      <c r="AA8" s="102">
        <v>110</v>
      </c>
      <c r="AB8" s="102">
        <v>85</v>
      </c>
      <c r="AC8" s="102">
        <v>51</v>
      </c>
      <c r="AD8" s="102">
        <v>31</v>
      </c>
      <c r="AE8" s="102"/>
      <c r="AF8" s="102">
        <v>205</v>
      </c>
      <c r="AG8" s="102">
        <v>289</v>
      </c>
      <c r="AH8" s="102">
        <v>149</v>
      </c>
      <c r="AI8" s="102">
        <v>189</v>
      </c>
      <c r="AJ8" s="102">
        <v>110</v>
      </c>
      <c r="AK8" s="102">
        <v>63</v>
      </c>
      <c r="AL8" s="102"/>
      <c r="AM8" s="102">
        <v>420</v>
      </c>
      <c r="AN8" s="102">
        <v>424</v>
      </c>
      <c r="AO8" s="102">
        <v>111</v>
      </c>
      <c r="AP8" s="102"/>
      <c r="AQ8" s="102">
        <v>315</v>
      </c>
      <c r="AR8" s="102">
        <v>332</v>
      </c>
      <c r="AS8" s="102">
        <v>36</v>
      </c>
    </row>
    <row r="9" spans="2:45" x14ac:dyDescent="0.25">
      <c r="B9" s="16" t="s">
        <v>270</v>
      </c>
      <c r="C9" s="98">
        <v>9.7198843274250601E-2</v>
      </c>
      <c r="D9" s="98">
        <v>0.101691519349091</v>
      </c>
      <c r="E9" s="98">
        <v>9.3960860721723993E-2</v>
      </c>
      <c r="F9" s="98"/>
      <c r="G9" s="98">
        <v>6.8550437009885501E-2</v>
      </c>
      <c r="H9" s="98">
        <v>7.0159787810384899E-2</v>
      </c>
      <c r="I9" s="98">
        <v>9.6745143610210596E-2</v>
      </c>
      <c r="J9" s="98">
        <v>8.9107074657558405E-2</v>
      </c>
      <c r="K9" s="98">
        <v>0.12677418867276</v>
      </c>
      <c r="L9" s="98">
        <v>0.12558684791959501</v>
      </c>
      <c r="M9" s="98"/>
      <c r="N9" s="98">
        <v>0.111516184734212</v>
      </c>
      <c r="O9" s="98">
        <v>0.11483957981866499</v>
      </c>
      <c r="P9" s="98">
        <v>6.9376341997332003E-2</v>
      </c>
      <c r="Q9" s="98">
        <v>8.9459687729556495E-2</v>
      </c>
      <c r="R9" s="98"/>
      <c r="S9" s="98">
        <v>6.9872157572312105E-2</v>
      </c>
      <c r="T9" s="98">
        <v>0.13466004603109</v>
      </c>
      <c r="U9" s="98">
        <v>6.1548761447299198E-2</v>
      </c>
      <c r="V9" s="98">
        <v>0.113116700201425</v>
      </c>
      <c r="W9" s="98">
        <v>0.14127660963347899</v>
      </c>
      <c r="X9" s="98">
        <v>7.9150971786093996E-2</v>
      </c>
      <c r="Y9" s="98">
        <v>7.1840804461230506E-2</v>
      </c>
      <c r="Z9" s="98">
        <v>0.10084965086955</v>
      </c>
      <c r="AA9" s="98">
        <v>7.9003542593820794E-2</v>
      </c>
      <c r="AB9" s="98">
        <v>9.4348770346619606E-2</v>
      </c>
      <c r="AC9" s="98">
        <v>8.6310476320798593E-2</v>
      </c>
      <c r="AD9" s="98">
        <v>0.20662608181442499</v>
      </c>
      <c r="AE9" s="98"/>
      <c r="AF9" s="98">
        <v>8.3327064275891205E-2</v>
      </c>
      <c r="AG9" s="98">
        <v>8.6721553873389007E-2</v>
      </c>
      <c r="AH9" s="98">
        <v>9.2024485104849105E-2</v>
      </c>
      <c r="AI9" s="98">
        <v>8.8916205639456902E-2</v>
      </c>
      <c r="AJ9" s="98">
        <v>0.16733958744682401</v>
      </c>
      <c r="AK9" s="98">
        <v>0.105460629988299</v>
      </c>
      <c r="AL9" s="98"/>
      <c r="AM9" s="98">
        <v>0.101081270189471</v>
      </c>
      <c r="AN9" s="98">
        <v>9.5207107460315105E-2</v>
      </c>
      <c r="AO9" s="98">
        <v>9.9079454568478206E-2</v>
      </c>
      <c r="AP9" s="98"/>
      <c r="AQ9" s="98">
        <v>0.12163832073195099</v>
      </c>
      <c r="AR9" s="98">
        <v>7.2434944249442301E-2</v>
      </c>
      <c r="AS9" s="98">
        <v>5.3413429271200998E-2</v>
      </c>
    </row>
    <row r="10" spans="2:45" x14ac:dyDescent="0.25">
      <c r="B10" s="16" t="s">
        <v>261</v>
      </c>
      <c r="C10" s="98">
        <v>8.0940707837231604E-2</v>
      </c>
      <c r="D10" s="98">
        <v>7.1113362542220906E-2</v>
      </c>
      <c r="E10" s="98">
        <v>9.1493656725381595E-2</v>
      </c>
      <c r="F10" s="98"/>
      <c r="G10" s="98">
        <v>7.3255383611235E-2</v>
      </c>
      <c r="H10" s="98">
        <v>8.1024776118651901E-2</v>
      </c>
      <c r="I10" s="98">
        <v>6.2582099127229202E-2</v>
      </c>
      <c r="J10" s="98">
        <v>7.1408406247779402E-2</v>
      </c>
      <c r="K10" s="98">
        <v>8.6737614781258299E-2</v>
      </c>
      <c r="L10" s="98">
        <v>0.104586859004211</v>
      </c>
      <c r="M10" s="98"/>
      <c r="N10" s="98">
        <v>9.7968791559746402E-2</v>
      </c>
      <c r="O10" s="98">
        <v>7.6360289792612002E-2</v>
      </c>
      <c r="P10" s="98">
        <v>7.9067540485915203E-2</v>
      </c>
      <c r="Q10" s="98">
        <v>7.0300013555003094E-2</v>
      </c>
      <c r="R10" s="98"/>
      <c r="S10" s="98">
        <v>0.112535777027113</v>
      </c>
      <c r="T10" s="98">
        <v>7.0972532317103806E-2</v>
      </c>
      <c r="U10" s="98">
        <v>8.64314377330722E-2</v>
      </c>
      <c r="V10" s="98">
        <v>9.1873647898448194E-2</v>
      </c>
      <c r="W10" s="98">
        <v>7.3944933388390199E-2</v>
      </c>
      <c r="X10" s="98">
        <v>7.9157335856399599E-2</v>
      </c>
      <c r="Y10" s="98">
        <v>9.2501846419930103E-2</v>
      </c>
      <c r="Z10" s="98">
        <v>7.7357873657850601E-2</v>
      </c>
      <c r="AA10" s="98">
        <v>6.8048779345776994E-2</v>
      </c>
      <c r="AB10" s="98">
        <v>9.2311131810024399E-2</v>
      </c>
      <c r="AC10" s="98">
        <v>4.7740987255737201E-2</v>
      </c>
      <c r="AD10" s="98">
        <v>0</v>
      </c>
      <c r="AE10" s="98"/>
      <c r="AF10" s="98">
        <v>0.10757065537064001</v>
      </c>
      <c r="AG10" s="98">
        <v>5.1273647087069503E-2</v>
      </c>
      <c r="AH10" s="98">
        <v>8.8794098150658404E-2</v>
      </c>
      <c r="AI10" s="98">
        <v>0.110237225148929</v>
      </c>
      <c r="AJ10" s="98">
        <v>6.9622164115659899E-2</v>
      </c>
      <c r="AK10" s="98">
        <v>4.4063220227276698E-2</v>
      </c>
      <c r="AL10" s="98"/>
      <c r="AM10" s="98">
        <v>8.0034480171099903E-2</v>
      </c>
      <c r="AN10" s="98">
        <v>8.58731541548024E-2</v>
      </c>
      <c r="AO10" s="98">
        <v>6.21502829503537E-2</v>
      </c>
      <c r="AP10" s="98"/>
      <c r="AQ10" s="98">
        <v>7.5818538532186397E-2</v>
      </c>
      <c r="AR10" s="98">
        <v>8.8332940677092603E-2</v>
      </c>
      <c r="AS10" s="98">
        <v>0.108452313150785</v>
      </c>
    </row>
    <row r="11" spans="2:45" x14ac:dyDescent="0.25">
      <c r="B11" s="16" t="s">
        <v>262</v>
      </c>
      <c r="C11" s="98">
        <v>6.0518747987496499E-2</v>
      </c>
      <c r="D11" s="98">
        <v>6.0630467041254202E-2</v>
      </c>
      <c r="E11" s="98">
        <v>6.1125054847680799E-2</v>
      </c>
      <c r="F11" s="98"/>
      <c r="G11" s="98">
        <v>3.9454301418978002E-2</v>
      </c>
      <c r="H11" s="98">
        <v>6.7594696623473297E-2</v>
      </c>
      <c r="I11" s="98">
        <v>4.7057100787892103E-2</v>
      </c>
      <c r="J11" s="98">
        <v>4.85683443548394E-2</v>
      </c>
      <c r="K11" s="98">
        <v>5.3996929042781798E-2</v>
      </c>
      <c r="L11" s="98">
        <v>9.3563154203134005E-2</v>
      </c>
      <c r="M11" s="98"/>
      <c r="N11" s="98">
        <v>4.9265067779949802E-2</v>
      </c>
      <c r="O11" s="98">
        <v>6.9627458841249198E-2</v>
      </c>
      <c r="P11" s="98">
        <v>8.1615334114988503E-2</v>
      </c>
      <c r="Q11" s="98">
        <v>4.1448213903163299E-2</v>
      </c>
      <c r="R11" s="98"/>
      <c r="S11" s="98">
        <v>4.0898528772593402E-2</v>
      </c>
      <c r="T11" s="98">
        <v>9.3809467769690597E-2</v>
      </c>
      <c r="U11" s="98">
        <v>1.19964948169092E-2</v>
      </c>
      <c r="V11" s="98">
        <v>0.114103863852603</v>
      </c>
      <c r="W11" s="98">
        <v>5.9089677935208799E-2</v>
      </c>
      <c r="X11" s="98">
        <v>2.60447134582216E-2</v>
      </c>
      <c r="Y11" s="98">
        <v>3.6101360311506701E-2</v>
      </c>
      <c r="Z11" s="98">
        <v>0.178678458852533</v>
      </c>
      <c r="AA11" s="98">
        <v>0.100040898128336</v>
      </c>
      <c r="AB11" s="98">
        <v>3.9978531303673598E-2</v>
      </c>
      <c r="AC11" s="98">
        <v>0</v>
      </c>
      <c r="AD11" s="98">
        <v>0</v>
      </c>
      <c r="AE11" s="98"/>
      <c r="AF11" s="98">
        <v>5.4023093355016399E-2</v>
      </c>
      <c r="AG11" s="98">
        <v>6.5065707029600003E-2</v>
      </c>
      <c r="AH11" s="98">
        <v>6.7207440620925096E-2</v>
      </c>
      <c r="AI11" s="98">
        <v>4.5001187660672202E-2</v>
      </c>
      <c r="AJ11" s="98">
        <v>6.10727659715E-2</v>
      </c>
      <c r="AK11" s="98">
        <v>9.0364156625026601E-2</v>
      </c>
      <c r="AL11" s="98"/>
      <c r="AM11" s="98">
        <v>6.3764287953748805E-2</v>
      </c>
      <c r="AN11" s="98">
        <v>6.5835108832619296E-2</v>
      </c>
      <c r="AO11" s="98">
        <v>4.5501058361778701E-2</v>
      </c>
      <c r="AP11" s="98"/>
      <c r="AQ11" s="98">
        <v>5.98932278506491E-2</v>
      </c>
      <c r="AR11" s="98">
        <v>5.3638836525402703E-2</v>
      </c>
      <c r="AS11" s="98">
        <v>8.4694042682963294E-2</v>
      </c>
    </row>
    <row r="12" spans="2:45" x14ac:dyDescent="0.25">
      <c r="B12" s="16" t="s">
        <v>263</v>
      </c>
      <c r="C12" s="98">
        <v>4.9924958826581302E-2</v>
      </c>
      <c r="D12" s="98">
        <v>4.7599190126108998E-2</v>
      </c>
      <c r="E12" s="98">
        <v>5.27861775715978E-2</v>
      </c>
      <c r="F12" s="98"/>
      <c r="G12" s="98">
        <v>6.6697884267730004E-2</v>
      </c>
      <c r="H12" s="98">
        <v>5.1331068899515997E-2</v>
      </c>
      <c r="I12" s="98">
        <v>4.4020769084917401E-2</v>
      </c>
      <c r="J12" s="98">
        <v>6.1985307451220502E-2</v>
      </c>
      <c r="K12" s="98">
        <v>4.3307230740485599E-2</v>
      </c>
      <c r="L12" s="98">
        <v>3.7069020455603202E-2</v>
      </c>
      <c r="M12" s="98"/>
      <c r="N12" s="98">
        <v>3.5816793332461301E-2</v>
      </c>
      <c r="O12" s="98">
        <v>4.0432848033787501E-2</v>
      </c>
      <c r="P12" s="98">
        <v>5.3510058707596501E-2</v>
      </c>
      <c r="Q12" s="98">
        <v>7.2586836719098394E-2</v>
      </c>
      <c r="R12" s="98"/>
      <c r="S12" s="98">
        <v>4.74408085443064E-2</v>
      </c>
      <c r="T12" s="98">
        <v>3.9631043480195603E-2</v>
      </c>
      <c r="U12" s="98">
        <v>4.8593127416478997E-2</v>
      </c>
      <c r="V12" s="98">
        <v>3.00020412095643E-2</v>
      </c>
      <c r="W12" s="98">
        <v>2.8773705586968099E-2</v>
      </c>
      <c r="X12" s="98">
        <v>5.86757229198916E-2</v>
      </c>
      <c r="Y12" s="98">
        <v>3.6818966823938197E-2</v>
      </c>
      <c r="Z12" s="98">
        <v>5.4744103596116103E-2</v>
      </c>
      <c r="AA12" s="98">
        <v>8.3987792800633093E-2</v>
      </c>
      <c r="AB12" s="98">
        <v>5.2186073177869198E-2</v>
      </c>
      <c r="AC12" s="98">
        <v>8.5174651426213499E-2</v>
      </c>
      <c r="AD12" s="98">
        <v>3.2686178366242297E-2</v>
      </c>
      <c r="AE12" s="98"/>
      <c r="AF12" s="98">
        <v>4.9045372582193499E-2</v>
      </c>
      <c r="AG12" s="98">
        <v>5.93653458769881E-2</v>
      </c>
      <c r="AH12" s="98">
        <v>4.9543706311575599E-2</v>
      </c>
      <c r="AI12" s="98">
        <v>4.5702725205072403E-2</v>
      </c>
      <c r="AJ12" s="98">
        <v>5.4147346181542003E-2</v>
      </c>
      <c r="AK12" s="98">
        <v>1.5688642370038499E-2</v>
      </c>
      <c r="AL12" s="98"/>
      <c r="AM12" s="98">
        <v>4.9763407105940002E-2</v>
      </c>
      <c r="AN12" s="98">
        <v>5.0931695203366399E-2</v>
      </c>
      <c r="AO12" s="98">
        <v>3.5192257975957597E-2</v>
      </c>
      <c r="AP12" s="98"/>
      <c r="AQ12" s="98">
        <v>5.5602106816534602E-2</v>
      </c>
      <c r="AR12" s="98">
        <v>4.9991380097798001E-2</v>
      </c>
      <c r="AS12" s="98">
        <v>6.3735169063498603E-2</v>
      </c>
    </row>
    <row r="13" spans="2:45" x14ac:dyDescent="0.25">
      <c r="B13" s="16" t="s">
        <v>271</v>
      </c>
      <c r="C13" s="98">
        <v>2.8367648487411801E-2</v>
      </c>
      <c r="D13" s="98">
        <v>2.9424354062188601E-2</v>
      </c>
      <c r="E13" s="98">
        <v>2.76711400920325E-2</v>
      </c>
      <c r="F13" s="98"/>
      <c r="G13" s="98">
        <v>3.9733748059342301E-2</v>
      </c>
      <c r="H13" s="98">
        <v>1.74950982992251E-2</v>
      </c>
      <c r="I13" s="98">
        <v>1.2960457188340499E-2</v>
      </c>
      <c r="J13" s="98">
        <v>3.4393999616609397E-2</v>
      </c>
      <c r="K13" s="98">
        <v>2.96557375985106E-2</v>
      </c>
      <c r="L13" s="98">
        <v>3.6422404565491201E-2</v>
      </c>
      <c r="M13" s="98"/>
      <c r="N13" s="98">
        <v>3.5391474084884203E-2</v>
      </c>
      <c r="O13" s="98">
        <v>3.37210480470405E-2</v>
      </c>
      <c r="P13" s="98">
        <v>1.44221063624891E-2</v>
      </c>
      <c r="Q13" s="98">
        <v>2.79420431671395E-2</v>
      </c>
      <c r="R13" s="98"/>
      <c r="S13" s="98">
        <v>3.19272605369108E-2</v>
      </c>
      <c r="T13" s="98">
        <v>2.4049781518870099E-2</v>
      </c>
      <c r="U13" s="98">
        <v>1.21214669860501E-2</v>
      </c>
      <c r="V13" s="98">
        <v>2.0734786670561701E-2</v>
      </c>
      <c r="W13" s="98">
        <v>2.80281370096239E-2</v>
      </c>
      <c r="X13" s="98">
        <v>3.9742600493986799E-2</v>
      </c>
      <c r="Y13" s="98">
        <v>3.4934949201693002E-2</v>
      </c>
      <c r="Z13" s="98">
        <v>2.3409973425117501E-2</v>
      </c>
      <c r="AA13" s="98">
        <v>2.6823124330819501E-2</v>
      </c>
      <c r="AB13" s="98">
        <v>2.9319166009758001E-2</v>
      </c>
      <c r="AC13" s="98">
        <v>2.1114949484080599E-2</v>
      </c>
      <c r="AD13" s="98">
        <v>6.7344657208475295E-2</v>
      </c>
      <c r="AE13" s="98"/>
      <c r="AF13" s="98">
        <v>1.75509278417172E-2</v>
      </c>
      <c r="AG13" s="98">
        <v>3.65188205481672E-2</v>
      </c>
      <c r="AH13" s="98">
        <v>3.1707618822131002E-2</v>
      </c>
      <c r="AI13" s="98">
        <v>2.7839273912094401E-2</v>
      </c>
      <c r="AJ13" s="98">
        <v>2.8206669341545199E-2</v>
      </c>
      <c r="AK13" s="98">
        <v>2.0084461368598899E-2</v>
      </c>
      <c r="AL13" s="98"/>
      <c r="AM13" s="98">
        <v>2.08549052541139E-2</v>
      </c>
      <c r="AN13" s="98">
        <v>3.0329864450730999E-2</v>
      </c>
      <c r="AO13" s="98">
        <v>3.5007422411832703E-2</v>
      </c>
      <c r="AP13" s="98"/>
      <c r="AQ13" s="98">
        <v>2.54576800124366E-2</v>
      </c>
      <c r="AR13" s="98">
        <v>3.4519760454667099E-2</v>
      </c>
      <c r="AS13" s="98">
        <v>2.8447969063882601E-2</v>
      </c>
    </row>
    <row r="14" spans="2:45" x14ac:dyDescent="0.25">
      <c r="B14" s="16" t="s">
        <v>265</v>
      </c>
      <c r="C14" s="98">
        <v>0.68304909358702803</v>
      </c>
      <c r="D14" s="98">
        <v>0.68954110687913595</v>
      </c>
      <c r="E14" s="98">
        <v>0.67296311004158305</v>
      </c>
      <c r="F14" s="98"/>
      <c r="G14" s="98">
        <v>0.71230824563282902</v>
      </c>
      <c r="H14" s="98">
        <v>0.71239457224874903</v>
      </c>
      <c r="I14" s="98">
        <v>0.73663443020140995</v>
      </c>
      <c r="J14" s="98">
        <v>0.69453686767199296</v>
      </c>
      <c r="K14" s="98">
        <v>0.65952829916420397</v>
      </c>
      <c r="L14" s="98">
        <v>0.60277171385196604</v>
      </c>
      <c r="M14" s="98"/>
      <c r="N14" s="98">
        <v>0.67004168850874701</v>
      </c>
      <c r="O14" s="98">
        <v>0.66501877546664501</v>
      </c>
      <c r="P14" s="98">
        <v>0.70200861833167905</v>
      </c>
      <c r="Q14" s="98">
        <v>0.69826320492603899</v>
      </c>
      <c r="R14" s="98"/>
      <c r="S14" s="98">
        <v>0.69732546754676406</v>
      </c>
      <c r="T14" s="98">
        <v>0.63687712888305004</v>
      </c>
      <c r="U14" s="98">
        <v>0.77930871160019</v>
      </c>
      <c r="V14" s="98">
        <v>0.63016896016739798</v>
      </c>
      <c r="W14" s="98">
        <v>0.66888693644633002</v>
      </c>
      <c r="X14" s="98">
        <v>0.71722865548540604</v>
      </c>
      <c r="Y14" s="98">
        <v>0.72780207278170195</v>
      </c>
      <c r="Z14" s="98">
        <v>0.56495993959883195</v>
      </c>
      <c r="AA14" s="98">
        <v>0.64209586280061404</v>
      </c>
      <c r="AB14" s="98">
        <v>0.69185632735205504</v>
      </c>
      <c r="AC14" s="98">
        <v>0.75965893551316999</v>
      </c>
      <c r="AD14" s="98">
        <v>0.69334308261085797</v>
      </c>
      <c r="AE14" s="98"/>
      <c r="AF14" s="98">
        <v>0.68848288657454104</v>
      </c>
      <c r="AG14" s="98">
        <v>0.70105492558478599</v>
      </c>
      <c r="AH14" s="98">
        <v>0.67072265098986095</v>
      </c>
      <c r="AI14" s="98">
        <v>0.68230338243377497</v>
      </c>
      <c r="AJ14" s="98">
        <v>0.61961146694292901</v>
      </c>
      <c r="AK14" s="98">
        <v>0.72433888942075997</v>
      </c>
      <c r="AL14" s="98"/>
      <c r="AM14" s="98">
        <v>0.68450164932562596</v>
      </c>
      <c r="AN14" s="98">
        <v>0.67182306989816598</v>
      </c>
      <c r="AO14" s="98">
        <v>0.72306952373159905</v>
      </c>
      <c r="AP14" s="98"/>
      <c r="AQ14" s="98">
        <v>0.66159012605624301</v>
      </c>
      <c r="AR14" s="98">
        <v>0.70108213799559704</v>
      </c>
      <c r="AS14" s="98">
        <v>0.66125707676766898</v>
      </c>
    </row>
    <row r="15" spans="2:45" x14ac:dyDescent="0.25">
      <c r="B15" s="16" t="s">
        <v>266</v>
      </c>
      <c r="C15" s="99">
        <v>3.8804691421767599</v>
      </c>
      <c r="D15" s="99">
        <v>3.9005748176474899</v>
      </c>
      <c r="E15" s="99">
        <v>3.84760240971158</v>
      </c>
      <c r="F15" s="99"/>
      <c r="G15" s="99">
        <v>4.0727338596538996</v>
      </c>
      <c r="H15" s="99">
        <v>4.0021606305047897</v>
      </c>
      <c r="I15" s="99">
        <v>4.02377258771818</v>
      </c>
      <c r="J15" s="99">
        <v>3.96476135413752</v>
      </c>
      <c r="K15" s="99">
        <v>3.74091761130334</v>
      </c>
      <c r="L15" s="99">
        <v>3.5624684162990801</v>
      </c>
      <c r="M15" s="99"/>
      <c r="N15" s="99">
        <v>3.7957236460003001</v>
      </c>
      <c r="O15" s="99">
        <v>3.7968918210978599</v>
      </c>
      <c r="P15" s="99">
        <v>3.9705599019470301</v>
      </c>
      <c r="Q15" s="99">
        <v>3.9740411488173799</v>
      </c>
      <c r="R15" s="99"/>
      <c r="S15" s="99">
        <v>3.9509916400866798</v>
      </c>
      <c r="T15" s="99">
        <v>3.6580693687878001</v>
      </c>
      <c r="U15" s="99">
        <v>4.2012332355614799</v>
      </c>
      <c r="V15" s="99">
        <v>3.64387144675158</v>
      </c>
      <c r="W15" s="99">
        <v>3.73499263628986</v>
      </c>
      <c r="X15" s="99">
        <v>4.0523876109354999</v>
      </c>
      <c r="Y15" s="99">
        <v>4.0539116282300398</v>
      </c>
      <c r="Z15" s="99">
        <v>3.5173866938459</v>
      </c>
      <c r="AA15" s="99">
        <v>3.8378657653306898</v>
      </c>
      <c r="AB15" s="99">
        <v>3.9053847147502898</v>
      </c>
      <c r="AC15" s="99">
        <v>4.1860194170365501</v>
      </c>
      <c r="AD15" s="99">
        <v>3.83415257698692</v>
      </c>
      <c r="AE15" s="99"/>
      <c r="AF15" s="99">
        <v>3.8753711040668302</v>
      </c>
      <c r="AG15" s="99">
        <v>4.0108510088938303</v>
      </c>
      <c r="AH15" s="99">
        <v>3.85228382856506</v>
      </c>
      <c r="AI15" s="99">
        <v>3.8602217839027402</v>
      </c>
      <c r="AJ15" s="99">
        <v>3.5650937466841102</v>
      </c>
      <c r="AK15" s="99">
        <v>3.9738897531656399</v>
      </c>
      <c r="AL15" s="99"/>
      <c r="AM15" s="99">
        <v>3.8627811450410099</v>
      </c>
      <c r="AN15" s="99">
        <v>3.8507732647238901</v>
      </c>
      <c r="AO15" s="99">
        <v>4.0141064819071097</v>
      </c>
      <c r="AP15" s="99"/>
      <c r="AQ15" s="99">
        <v>3.77219266501405</v>
      </c>
      <c r="AR15" s="99">
        <v>3.9890744858179499</v>
      </c>
      <c r="AS15" s="99">
        <v>3.8891231658010899</v>
      </c>
    </row>
    <row r="16" spans="2:45" x14ac:dyDescent="0.25">
      <c r="B16" s="16" t="s">
        <v>267</v>
      </c>
      <c r="C16" s="100">
        <v>3.2476407646626502</v>
      </c>
      <c r="D16" s="100">
        <v>3.2434270124755402</v>
      </c>
      <c r="E16" s="100">
        <v>3.28033688014856</v>
      </c>
      <c r="F16" s="100"/>
      <c r="G16" s="100">
        <v>2.7069740951466499</v>
      </c>
      <c r="H16" s="100">
        <v>2.9026577176621902</v>
      </c>
      <c r="I16" s="100">
        <v>3.0977014295344198</v>
      </c>
      <c r="J16" s="100">
        <v>3.03580028989539</v>
      </c>
      <c r="K16" s="100">
        <v>3.6868731502652401</v>
      </c>
      <c r="L16" s="100">
        <v>3.79129900386015</v>
      </c>
      <c r="M16" s="100"/>
      <c r="N16" s="100">
        <v>3.54028015265625</v>
      </c>
      <c r="O16" s="100">
        <v>3.4807719963620301</v>
      </c>
      <c r="P16" s="100">
        <v>2.9159971630155699</v>
      </c>
      <c r="Q16" s="100">
        <v>3.0120242576148799</v>
      </c>
      <c r="R16" s="100"/>
      <c r="S16" s="100">
        <v>3.0584260511427801</v>
      </c>
      <c r="T16" s="100">
        <v>3.7559649770249899</v>
      </c>
      <c r="U16" s="100">
        <v>2.6309429123485599</v>
      </c>
      <c r="V16" s="100">
        <v>3.6672360114512998</v>
      </c>
      <c r="W16" s="100">
        <v>3.8438594713787801</v>
      </c>
      <c r="X16" s="100">
        <v>2.8882621433363802</v>
      </c>
      <c r="Y16" s="100">
        <v>2.92464760136943</v>
      </c>
      <c r="Z16" s="100">
        <v>3.4966004909655801</v>
      </c>
      <c r="AA16" s="100">
        <v>3.0037623642600999</v>
      </c>
      <c r="AB16" s="100">
        <v>3.2739014732990301</v>
      </c>
      <c r="AC16" s="100">
        <v>2.6732842072563598</v>
      </c>
      <c r="AD16" s="100">
        <v>4.1380259090307501</v>
      </c>
      <c r="AE16" s="100"/>
      <c r="AF16" s="100">
        <v>3.2553368897705202</v>
      </c>
      <c r="AG16" s="100">
        <v>2.87953683622507</v>
      </c>
      <c r="AH16" s="100">
        <v>3.26069858060657</v>
      </c>
      <c r="AI16" s="100">
        <v>3.3208377955044601</v>
      </c>
      <c r="AJ16" s="100">
        <v>4.0699387471835404</v>
      </c>
      <c r="AK16" s="100">
        <v>3.2361082731458701</v>
      </c>
      <c r="AL16" s="100"/>
      <c r="AM16" s="100">
        <v>3.3159990745535302</v>
      </c>
      <c r="AN16" s="100">
        <v>3.2677055413609999</v>
      </c>
      <c r="AO16" s="100">
        <v>3.1127334859896298</v>
      </c>
      <c r="AP16" s="100"/>
      <c r="AQ16" s="100">
        <v>3.5447019630076499</v>
      </c>
      <c r="AR16" s="100">
        <v>2.9282852075872099</v>
      </c>
      <c r="AS16" s="100">
        <v>2.9645078717801101</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273</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06" t="s">
        <v>8</v>
      </c>
      <c r="C7" s="106">
        <v>1005</v>
      </c>
      <c r="D7" s="106">
        <v>484</v>
      </c>
      <c r="E7" s="106">
        <v>515</v>
      </c>
      <c r="F7" s="106"/>
      <c r="G7" s="106">
        <v>152</v>
      </c>
      <c r="H7" s="106">
        <v>174</v>
      </c>
      <c r="I7" s="106">
        <v>153</v>
      </c>
      <c r="J7" s="106">
        <v>172</v>
      </c>
      <c r="K7" s="106">
        <v>142</v>
      </c>
      <c r="L7" s="106">
        <v>212</v>
      </c>
      <c r="M7" s="106"/>
      <c r="N7" s="106">
        <v>279</v>
      </c>
      <c r="O7" s="106">
        <v>270</v>
      </c>
      <c r="P7" s="106">
        <v>207</v>
      </c>
      <c r="Q7" s="106">
        <v>245</v>
      </c>
      <c r="R7" s="106"/>
      <c r="S7" s="106">
        <v>146</v>
      </c>
      <c r="T7" s="106">
        <v>136</v>
      </c>
      <c r="U7" s="106">
        <v>83</v>
      </c>
      <c r="V7" s="106">
        <v>95</v>
      </c>
      <c r="W7" s="106">
        <v>70</v>
      </c>
      <c r="X7" s="106">
        <v>76</v>
      </c>
      <c r="Y7" s="106">
        <v>81</v>
      </c>
      <c r="Z7" s="106">
        <v>40</v>
      </c>
      <c r="AA7" s="106">
        <v>112</v>
      </c>
      <c r="AB7" s="106">
        <v>93</v>
      </c>
      <c r="AC7" s="106">
        <v>45</v>
      </c>
      <c r="AD7" s="106">
        <v>28</v>
      </c>
      <c r="AE7" s="106"/>
      <c r="AF7" s="106">
        <v>204</v>
      </c>
      <c r="AG7" s="106">
        <v>290</v>
      </c>
      <c r="AH7" s="106">
        <v>150</v>
      </c>
      <c r="AI7" s="106">
        <v>190</v>
      </c>
      <c r="AJ7" s="106">
        <v>109</v>
      </c>
      <c r="AK7" s="106">
        <v>62</v>
      </c>
      <c r="AL7" s="106"/>
      <c r="AM7" s="106">
        <v>415</v>
      </c>
      <c r="AN7" s="106">
        <v>426</v>
      </c>
      <c r="AO7" s="106">
        <v>111</v>
      </c>
      <c r="AP7" s="106"/>
      <c r="AQ7" s="106">
        <v>312</v>
      </c>
      <c r="AR7" s="106">
        <v>332</v>
      </c>
      <c r="AS7" s="106">
        <v>36</v>
      </c>
    </row>
    <row r="8" spans="2:45" ht="30" customHeight="1" x14ac:dyDescent="0.25">
      <c r="B8" s="107" t="s">
        <v>9</v>
      </c>
      <c r="C8" s="107">
        <v>1005</v>
      </c>
      <c r="D8" s="107">
        <v>494</v>
      </c>
      <c r="E8" s="107">
        <v>505</v>
      </c>
      <c r="F8" s="107"/>
      <c r="G8" s="107">
        <v>140</v>
      </c>
      <c r="H8" s="107">
        <v>173</v>
      </c>
      <c r="I8" s="107">
        <v>170</v>
      </c>
      <c r="J8" s="107">
        <v>170</v>
      </c>
      <c r="K8" s="107">
        <v>141</v>
      </c>
      <c r="L8" s="107">
        <v>211</v>
      </c>
      <c r="M8" s="107"/>
      <c r="N8" s="107">
        <v>270</v>
      </c>
      <c r="O8" s="107">
        <v>260</v>
      </c>
      <c r="P8" s="107">
        <v>220</v>
      </c>
      <c r="Q8" s="107">
        <v>251</v>
      </c>
      <c r="R8" s="107"/>
      <c r="S8" s="107">
        <v>141</v>
      </c>
      <c r="T8" s="107">
        <v>135</v>
      </c>
      <c r="U8" s="107">
        <v>80</v>
      </c>
      <c r="V8" s="107">
        <v>90</v>
      </c>
      <c r="W8" s="107">
        <v>71</v>
      </c>
      <c r="X8" s="107">
        <v>90</v>
      </c>
      <c r="Y8" s="107">
        <v>80</v>
      </c>
      <c r="Z8" s="107">
        <v>41</v>
      </c>
      <c r="AA8" s="107">
        <v>110</v>
      </c>
      <c r="AB8" s="107">
        <v>85</v>
      </c>
      <c r="AC8" s="107">
        <v>51</v>
      </c>
      <c r="AD8" s="107">
        <v>31</v>
      </c>
      <c r="AE8" s="107"/>
      <c r="AF8" s="107">
        <v>205</v>
      </c>
      <c r="AG8" s="107">
        <v>289</v>
      </c>
      <c r="AH8" s="107">
        <v>149</v>
      </c>
      <c r="AI8" s="107">
        <v>189</v>
      </c>
      <c r="AJ8" s="107">
        <v>110</v>
      </c>
      <c r="AK8" s="107">
        <v>63</v>
      </c>
      <c r="AL8" s="107"/>
      <c r="AM8" s="107">
        <v>420</v>
      </c>
      <c r="AN8" s="107">
        <v>424</v>
      </c>
      <c r="AO8" s="107">
        <v>111</v>
      </c>
      <c r="AP8" s="107"/>
      <c r="AQ8" s="107">
        <v>315</v>
      </c>
      <c r="AR8" s="107">
        <v>332</v>
      </c>
      <c r="AS8" s="107">
        <v>36</v>
      </c>
    </row>
    <row r="9" spans="2:45" x14ac:dyDescent="0.25">
      <c r="B9" s="16" t="s">
        <v>270</v>
      </c>
      <c r="C9" s="103">
        <v>0.108526927224464</v>
      </c>
      <c r="D9" s="103">
        <v>6.7076881906783806E-2</v>
      </c>
      <c r="E9" s="103">
        <v>0.15028470149499801</v>
      </c>
      <c r="F9" s="103"/>
      <c r="G9" s="103">
        <v>0.115297596828486</v>
      </c>
      <c r="H9" s="103">
        <v>0.13042521953892</v>
      </c>
      <c r="I9" s="103">
        <v>0.109242274738648</v>
      </c>
      <c r="J9" s="103">
        <v>0.15937108312535</v>
      </c>
      <c r="K9" s="103">
        <v>6.2772854518019894E-2</v>
      </c>
      <c r="L9" s="103">
        <v>7.50833272297496E-2</v>
      </c>
      <c r="M9" s="103"/>
      <c r="N9" s="103">
        <v>8.7096436957179696E-2</v>
      </c>
      <c r="O9" s="103">
        <v>0.125896500516925</v>
      </c>
      <c r="P9" s="103">
        <v>0.10322704820311999</v>
      </c>
      <c r="Q9" s="103">
        <v>0.115747905218843</v>
      </c>
      <c r="R9" s="103"/>
      <c r="S9" s="103">
        <v>7.5105860261678606E-2</v>
      </c>
      <c r="T9" s="103">
        <v>0.13219103074087399</v>
      </c>
      <c r="U9" s="103">
        <v>7.8690462128482394E-2</v>
      </c>
      <c r="V9" s="103">
        <v>0.153984196844207</v>
      </c>
      <c r="W9" s="103">
        <v>0.120203767935453</v>
      </c>
      <c r="X9" s="103">
        <v>7.5487374519158906E-2</v>
      </c>
      <c r="Y9" s="103">
        <v>5.2492421601261802E-2</v>
      </c>
      <c r="Z9" s="103">
        <v>0.120927661903793</v>
      </c>
      <c r="AA9" s="103">
        <v>0.13238591968903099</v>
      </c>
      <c r="AB9" s="103">
        <v>0.120789847418019</v>
      </c>
      <c r="AC9" s="103">
        <v>0.15447968926716901</v>
      </c>
      <c r="AD9" s="103">
        <v>0.105754672700655</v>
      </c>
      <c r="AE9" s="103"/>
      <c r="AF9" s="103">
        <v>0.11620443341254599</v>
      </c>
      <c r="AG9" s="103">
        <v>9.3684332925184202E-2</v>
      </c>
      <c r="AH9" s="103">
        <v>0.16381931070872399</v>
      </c>
      <c r="AI9" s="103">
        <v>0.10890142558402301</v>
      </c>
      <c r="AJ9" s="103">
        <v>8.2362138968119294E-2</v>
      </c>
      <c r="AK9" s="103">
        <v>6.5356612640108405E-2</v>
      </c>
      <c r="AL9" s="103"/>
      <c r="AM9" s="103">
        <v>0.115180253897386</v>
      </c>
      <c r="AN9" s="103">
        <v>0.10105378143197399</v>
      </c>
      <c r="AO9" s="103">
        <v>0.109227326385572</v>
      </c>
      <c r="AP9" s="103"/>
      <c r="AQ9" s="103">
        <v>0.114516847588973</v>
      </c>
      <c r="AR9" s="103">
        <v>8.3568589927773607E-2</v>
      </c>
      <c r="AS9" s="103">
        <v>0.12187239165314</v>
      </c>
    </row>
    <row r="10" spans="2:45" x14ac:dyDescent="0.25">
      <c r="B10" s="16" t="s">
        <v>261</v>
      </c>
      <c r="C10" s="103">
        <v>0.108639293737172</v>
      </c>
      <c r="D10" s="103">
        <v>8.1664499003412799E-2</v>
      </c>
      <c r="E10" s="103">
        <v>0.134179101382252</v>
      </c>
      <c r="F10" s="103"/>
      <c r="G10" s="103">
        <v>0.15613153852984901</v>
      </c>
      <c r="H10" s="103">
        <v>8.2216785647941104E-2</v>
      </c>
      <c r="I10" s="103">
        <v>0.110686806860622</v>
      </c>
      <c r="J10" s="103">
        <v>0.127887782026115</v>
      </c>
      <c r="K10" s="103">
        <v>6.4505765913488999E-2</v>
      </c>
      <c r="L10" s="103">
        <v>0.111020192239165</v>
      </c>
      <c r="M10" s="103"/>
      <c r="N10" s="103">
        <v>8.3438168067445501E-2</v>
      </c>
      <c r="O10" s="103">
        <v>9.3570522508819906E-2</v>
      </c>
      <c r="P10" s="103">
        <v>0.12322872408350199</v>
      </c>
      <c r="Q10" s="103">
        <v>0.140300915047743</v>
      </c>
      <c r="R10" s="103"/>
      <c r="S10" s="103">
        <v>8.2484976237166899E-2</v>
      </c>
      <c r="T10" s="103">
        <v>8.5222018151508497E-2</v>
      </c>
      <c r="U10" s="103">
        <v>4.7347032248143198E-2</v>
      </c>
      <c r="V10" s="103">
        <v>0.13404821392113</v>
      </c>
      <c r="W10" s="103">
        <v>0.207286224033287</v>
      </c>
      <c r="X10" s="103">
        <v>0.171373992578568</v>
      </c>
      <c r="Y10" s="103">
        <v>7.2223116061838802E-2</v>
      </c>
      <c r="Z10" s="103">
        <v>9.6449077639949393E-2</v>
      </c>
      <c r="AA10" s="103">
        <v>8.7375835519254194E-2</v>
      </c>
      <c r="AB10" s="103">
        <v>0.11937836876074</v>
      </c>
      <c r="AC10" s="103">
        <v>0.117704118325292</v>
      </c>
      <c r="AD10" s="103">
        <v>0.146851225915899</v>
      </c>
      <c r="AE10" s="103"/>
      <c r="AF10" s="103">
        <v>7.6128905630188398E-2</v>
      </c>
      <c r="AG10" s="103">
        <v>0.10460483512794</v>
      </c>
      <c r="AH10" s="103">
        <v>0.102836899511684</v>
      </c>
      <c r="AI10" s="103">
        <v>0.14455785391640699</v>
      </c>
      <c r="AJ10" s="103">
        <v>0.117114847438252</v>
      </c>
      <c r="AK10" s="103">
        <v>0.12434672844513101</v>
      </c>
      <c r="AL10" s="103"/>
      <c r="AM10" s="103">
        <v>0.13004948892993401</v>
      </c>
      <c r="AN10" s="103">
        <v>8.7897983484201206E-2</v>
      </c>
      <c r="AO10" s="103">
        <v>8.1855306517710794E-2</v>
      </c>
      <c r="AP10" s="103"/>
      <c r="AQ10" s="103">
        <v>0.11031083862789599</v>
      </c>
      <c r="AR10" s="103">
        <v>0.106523392623268</v>
      </c>
      <c r="AS10" s="103">
        <v>5.7040816974601803E-2</v>
      </c>
    </row>
    <row r="11" spans="2:45" x14ac:dyDescent="0.25">
      <c r="B11" s="16" t="s">
        <v>262</v>
      </c>
      <c r="C11" s="103">
        <v>6.9157146147736395E-2</v>
      </c>
      <c r="D11" s="103">
        <v>7.2320414886730702E-2</v>
      </c>
      <c r="E11" s="103">
        <v>6.4982892112224397E-2</v>
      </c>
      <c r="F11" s="103"/>
      <c r="G11" s="103">
        <v>9.1930979475365104E-2</v>
      </c>
      <c r="H11" s="103">
        <v>8.5379525766120595E-2</v>
      </c>
      <c r="I11" s="103">
        <v>3.1310187108085197E-2</v>
      </c>
      <c r="J11" s="103">
        <v>7.3648537122612795E-2</v>
      </c>
      <c r="K11" s="103">
        <v>6.4533726005692696E-2</v>
      </c>
      <c r="L11" s="103">
        <v>7.0653343380262495E-2</v>
      </c>
      <c r="M11" s="103"/>
      <c r="N11" s="103">
        <v>6.4348578433546494E-2</v>
      </c>
      <c r="O11" s="103">
        <v>6.5535199662406493E-2</v>
      </c>
      <c r="P11" s="103">
        <v>8.0951584743437305E-2</v>
      </c>
      <c r="Q11" s="103">
        <v>6.8845877074245707E-2</v>
      </c>
      <c r="R11" s="103"/>
      <c r="S11" s="103">
        <v>9.7506325418529799E-2</v>
      </c>
      <c r="T11" s="103">
        <v>5.6454851237470398E-2</v>
      </c>
      <c r="U11" s="103">
        <v>0.15258652335657699</v>
      </c>
      <c r="V11" s="103">
        <v>7.4063282547459502E-2</v>
      </c>
      <c r="W11" s="103">
        <v>5.3060051734653398E-2</v>
      </c>
      <c r="X11" s="103">
        <v>5.3072481262514501E-2</v>
      </c>
      <c r="Y11" s="103">
        <v>6.4244060113683096E-2</v>
      </c>
      <c r="Z11" s="103">
        <v>0.12733637306051401</v>
      </c>
      <c r="AA11" s="103">
        <v>3.7364416222595398E-2</v>
      </c>
      <c r="AB11" s="103">
        <v>2.1751869134970101E-2</v>
      </c>
      <c r="AC11" s="103">
        <v>6.5355812893626894E-2</v>
      </c>
      <c r="AD11" s="103">
        <v>3.4137024233672798E-2</v>
      </c>
      <c r="AE11" s="103"/>
      <c r="AF11" s="103">
        <v>6.0543728570829701E-2</v>
      </c>
      <c r="AG11" s="103">
        <v>8.4337587345344994E-2</v>
      </c>
      <c r="AH11" s="103">
        <v>6.8527206363734397E-2</v>
      </c>
      <c r="AI11" s="103">
        <v>5.2654062375933799E-2</v>
      </c>
      <c r="AJ11" s="103">
        <v>8.0746876692420894E-2</v>
      </c>
      <c r="AK11" s="103">
        <v>5.8202706176262102E-2</v>
      </c>
      <c r="AL11" s="103"/>
      <c r="AM11" s="103">
        <v>6.5979956682403904E-2</v>
      </c>
      <c r="AN11" s="103">
        <v>6.7089030135742203E-2</v>
      </c>
      <c r="AO11" s="103">
        <v>7.2305379071760795E-2</v>
      </c>
      <c r="AP11" s="103"/>
      <c r="AQ11" s="103">
        <v>5.5682474014182901E-2</v>
      </c>
      <c r="AR11" s="103">
        <v>9.5952906682944802E-2</v>
      </c>
      <c r="AS11" s="103">
        <v>4.9166744983657799E-2</v>
      </c>
    </row>
    <row r="12" spans="2:45" x14ac:dyDescent="0.25">
      <c r="B12" s="16" t="s">
        <v>263</v>
      </c>
      <c r="C12" s="103">
        <v>4.72711423540772E-2</v>
      </c>
      <c r="D12" s="103">
        <v>4.0584427595265697E-2</v>
      </c>
      <c r="E12" s="103">
        <v>5.43593380318102E-2</v>
      </c>
      <c r="F12" s="103"/>
      <c r="G12" s="103">
        <v>4.6284455409092602E-2</v>
      </c>
      <c r="H12" s="103">
        <v>3.4482771032588101E-2</v>
      </c>
      <c r="I12" s="103">
        <v>3.8206000577345599E-2</v>
      </c>
      <c r="J12" s="103">
        <v>4.2022574023021002E-2</v>
      </c>
      <c r="K12" s="103">
        <v>6.2116876560792997E-2</v>
      </c>
      <c r="L12" s="103">
        <v>6.0037701808013599E-2</v>
      </c>
      <c r="M12" s="103"/>
      <c r="N12" s="103">
        <v>2.86864857553909E-2</v>
      </c>
      <c r="O12" s="103">
        <v>5.0637458943917003E-2</v>
      </c>
      <c r="P12" s="103">
        <v>4.2657471257156299E-2</v>
      </c>
      <c r="Q12" s="103">
        <v>6.85727645812719E-2</v>
      </c>
      <c r="R12" s="103"/>
      <c r="S12" s="103">
        <v>4.25859435258834E-2</v>
      </c>
      <c r="T12" s="103">
        <v>5.8197636016125098E-2</v>
      </c>
      <c r="U12" s="103">
        <v>8.5305087913741098E-2</v>
      </c>
      <c r="V12" s="103">
        <v>4.3887089576809597E-2</v>
      </c>
      <c r="W12" s="103">
        <v>4.2200278499177998E-2</v>
      </c>
      <c r="X12" s="103">
        <v>2.4816722030859901E-2</v>
      </c>
      <c r="Y12" s="103">
        <v>4.8630807699202999E-2</v>
      </c>
      <c r="Z12" s="103">
        <v>5.1835208050013397E-2</v>
      </c>
      <c r="AA12" s="103">
        <v>5.2321643021156002E-2</v>
      </c>
      <c r="AB12" s="103">
        <v>3.1629884794510198E-2</v>
      </c>
      <c r="AC12" s="103">
        <v>4.1957761609096998E-2</v>
      </c>
      <c r="AD12" s="103">
        <v>3.3601726749253998E-2</v>
      </c>
      <c r="AE12" s="103"/>
      <c r="AF12" s="103">
        <v>4.3469412320780297E-2</v>
      </c>
      <c r="AG12" s="103">
        <v>4.4926936007678102E-2</v>
      </c>
      <c r="AH12" s="103">
        <v>5.3698553672957998E-2</v>
      </c>
      <c r="AI12" s="103">
        <v>4.0935420226011501E-2</v>
      </c>
      <c r="AJ12" s="103">
        <v>5.4842792278665099E-2</v>
      </c>
      <c r="AK12" s="103">
        <v>6.0963105874330799E-2</v>
      </c>
      <c r="AL12" s="103"/>
      <c r="AM12" s="103">
        <v>4.3986870672876398E-2</v>
      </c>
      <c r="AN12" s="103">
        <v>5.0049846414617398E-2</v>
      </c>
      <c r="AO12" s="103">
        <v>4.3262892860385899E-2</v>
      </c>
      <c r="AP12" s="103"/>
      <c r="AQ12" s="103">
        <v>4.0156942535947898E-2</v>
      </c>
      <c r="AR12" s="103">
        <v>5.0743111184197602E-2</v>
      </c>
      <c r="AS12" s="103">
        <v>0.101833890223074</v>
      </c>
    </row>
    <row r="13" spans="2:45" x14ac:dyDescent="0.25">
      <c r="B13" s="16" t="s">
        <v>271</v>
      </c>
      <c r="C13" s="103">
        <v>3.4963184268151599E-2</v>
      </c>
      <c r="D13" s="103">
        <v>4.4477723355334502E-2</v>
      </c>
      <c r="E13" s="103">
        <v>2.6085792632058801E-2</v>
      </c>
      <c r="F13" s="103"/>
      <c r="G13" s="103">
        <v>2.6070548117025999E-2</v>
      </c>
      <c r="H13" s="103">
        <v>4.0190818521666297E-2</v>
      </c>
      <c r="I13" s="103">
        <v>1.89047259116648E-2</v>
      </c>
      <c r="J13" s="103">
        <v>2.87978419922859E-2</v>
      </c>
      <c r="K13" s="103">
        <v>5.7221939109020403E-2</v>
      </c>
      <c r="L13" s="103">
        <v>3.96352059984625E-2</v>
      </c>
      <c r="M13" s="103"/>
      <c r="N13" s="103">
        <v>3.3353915537069401E-2</v>
      </c>
      <c r="O13" s="103">
        <v>3.6054275302008498E-2</v>
      </c>
      <c r="P13" s="103">
        <v>3.8712555696325701E-2</v>
      </c>
      <c r="Q13" s="103">
        <v>3.2834936903464999E-2</v>
      </c>
      <c r="R13" s="103"/>
      <c r="S13" s="103">
        <v>2.67789172341425E-2</v>
      </c>
      <c r="T13" s="103">
        <v>6.23019281529269E-2</v>
      </c>
      <c r="U13" s="103">
        <v>3.2991524614208102E-2</v>
      </c>
      <c r="V13" s="103">
        <v>1.0942496697329499E-2</v>
      </c>
      <c r="W13" s="103">
        <v>2.9290325663823901E-2</v>
      </c>
      <c r="X13" s="103">
        <v>1.42990511248008E-2</v>
      </c>
      <c r="Y13" s="103">
        <v>0</v>
      </c>
      <c r="Z13" s="103">
        <v>2.3842055318756099E-2</v>
      </c>
      <c r="AA13" s="103">
        <v>4.5211145287461001E-2</v>
      </c>
      <c r="AB13" s="103">
        <v>2.99003298796632E-2</v>
      </c>
      <c r="AC13" s="103">
        <v>8.4884377531903005E-2</v>
      </c>
      <c r="AD13" s="103">
        <v>0.101410286838712</v>
      </c>
      <c r="AE13" s="103"/>
      <c r="AF13" s="103">
        <v>1.4081641456016701E-2</v>
      </c>
      <c r="AG13" s="103">
        <v>3.4384187400285697E-2</v>
      </c>
      <c r="AH13" s="103">
        <v>4.6892114738977898E-2</v>
      </c>
      <c r="AI13" s="103">
        <v>3.9920259290297598E-2</v>
      </c>
      <c r="AJ13" s="103">
        <v>6.0078990492460203E-2</v>
      </c>
      <c r="AK13" s="103">
        <v>1.8817418836615502E-2</v>
      </c>
      <c r="AL13" s="103"/>
      <c r="AM13" s="103">
        <v>2.15670362628613E-2</v>
      </c>
      <c r="AN13" s="103">
        <v>4.5755333436264797E-2</v>
      </c>
      <c r="AO13" s="103">
        <v>3.6487654114873501E-2</v>
      </c>
      <c r="AP13" s="103"/>
      <c r="AQ13" s="103">
        <v>3.2343611156213203E-2</v>
      </c>
      <c r="AR13" s="103">
        <v>2.38361095165413E-2</v>
      </c>
      <c r="AS13" s="103">
        <v>6.5448134628878094E-2</v>
      </c>
    </row>
    <row r="14" spans="2:45" x14ac:dyDescent="0.25">
      <c r="B14" s="16" t="s">
        <v>265</v>
      </c>
      <c r="C14" s="103">
        <v>0.63144230626839903</v>
      </c>
      <c r="D14" s="103">
        <v>0.69387605325247204</v>
      </c>
      <c r="E14" s="103">
        <v>0.57010817434665595</v>
      </c>
      <c r="F14" s="103"/>
      <c r="G14" s="103">
        <v>0.56428488164018198</v>
      </c>
      <c r="H14" s="103">
        <v>0.62730487949276403</v>
      </c>
      <c r="I14" s="103">
        <v>0.69165000480363403</v>
      </c>
      <c r="J14" s="103">
        <v>0.568272181710615</v>
      </c>
      <c r="K14" s="103">
        <v>0.68884883789298501</v>
      </c>
      <c r="L14" s="103">
        <v>0.64357022934434704</v>
      </c>
      <c r="M14" s="103"/>
      <c r="N14" s="103">
        <v>0.70307641524936804</v>
      </c>
      <c r="O14" s="103">
        <v>0.62830604306592297</v>
      </c>
      <c r="P14" s="103">
        <v>0.611222616016459</v>
      </c>
      <c r="Q14" s="103">
        <v>0.57369760117443103</v>
      </c>
      <c r="R14" s="103"/>
      <c r="S14" s="103">
        <v>0.67553797732259901</v>
      </c>
      <c r="T14" s="103">
        <v>0.60563253570109499</v>
      </c>
      <c r="U14" s="103">
        <v>0.60307936973884801</v>
      </c>
      <c r="V14" s="103">
        <v>0.58307472041306496</v>
      </c>
      <c r="W14" s="103">
        <v>0.54795935213360503</v>
      </c>
      <c r="X14" s="103">
        <v>0.66095037848409699</v>
      </c>
      <c r="Y14" s="103">
        <v>0.76240959452401302</v>
      </c>
      <c r="Z14" s="103">
        <v>0.57960962402697402</v>
      </c>
      <c r="AA14" s="103">
        <v>0.64534104026050298</v>
      </c>
      <c r="AB14" s="103">
        <v>0.67654970001209702</v>
      </c>
      <c r="AC14" s="103">
        <v>0.53561824037291295</v>
      </c>
      <c r="AD14" s="103">
        <v>0.57824506356180805</v>
      </c>
      <c r="AE14" s="103"/>
      <c r="AF14" s="103">
        <v>0.68957187860963898</v>
      </c>
      <c r="AG14" s="103">
        <v>0.63806212119356698</v>
      </c>
      <c r="AH14" s="103">
        <v>0.56422591500392205</v>
      </c>
      <c r="AI14" s="103">
        <v>0.61303097860732803</v>
      </c>
      <c r="AJ14" s="103">
        <v>0.60485435413008204</v>
      </c>
      <c r="AK14" s="103">
        <v>0.67231342802755201</v>
      </c>
      <c r="AL14" s="103"/>
      <c r="AM14" s="103">
        <v>0.62323639355453797</v>
      </c>
      <c r="AN14" s="103">
        <v>0.64815402509720099</v>
      </c>
      <c r="AO14" s="103">
        <v>0.65686144104969801</v>
      </c>
      <c r="AP14" s="103"/>
      <c r="AQ14" s="103">
        <v>0.64698928607678696</v>
      </c>
      <c r="AR14" s="103">
        <v>0.63937589006527495</v>
      </c>
      <c r="AS14" s="103">
        <v>0.60463802153664903</v>
      </c>
    </row>
    <row r="15" spans="2:45" x14ac:dyDescent="0.25">
      <c r="B15" s="16" t="s">
        <v>266</v>
      </c>
      <c r="C15" s="104">
        <v>3.68583128150948</v>
      </c>
      <c r="D15" s="104">
        <v>3.9953497712463699</v>
      </c>
      <c r="E15" s="104">
        <v>3.38210694196365</v>
      </c>
      <c r="F15" s="104"/>
      <c r="G15" s="104">
        <v>3.4045534643768698</v>
      </c>
      <c r="H15" s="104">
        <v>3.6537118218284301</v>
      </c>
      <c r="I15" s="104">
        <v>3.8217941104736601</v>
      </c>
      <c r="J15" s="104">
        <v>3.35780485486262</v>
      </c>
      <c r="K15" s="104">
        <v>4.0530557935082596</v>
      </c>
      <c r="L15" s="104">
        <v>3.8088319551393099</v>
      </c>
      <c r="M15" s="104"/>
      <c r="N15" s="104">
        <v>3.9469925205958298</v>
      </c>
      <c r="O15" s="104">
        <v>3.66230061520303</v>
      </c>
      <c r="P15" s="104">
        <v>3.62406761020944</v>
      </c>
      <c r="Q15" s="104">
        <v>3.4835387164260698</v>
      </c>
      <c r="R15" s="104"/>
      <c r="S15" s="104">
        <v>3.8900610132014402</v>
      </c>
      <c r="T15" s="104">
        <v>3.6500950197920101</v>
      </c>
      <c r="U15" s="104">
        <v>3.75579828985359</v>
      </c>
      <c r="V15" s="104">
        <v>3.3729796366011202</v>
      </c>
      <c r="W15" s="104">
        <v>3.2969652263234499</v>
      </c>
      <c r="X15" s="104">
        <v>3.7139172181158702</v>
      </c>
      <c r="Y15" s="104">
        <v>4.1586516320068796</v>
      </c>
      <c r="Z15" s="104">
        <v>3.5000437893209102</v>
      </c>
      <c r="AA15" s="104">
        <v>3.7266193794802698</v>
      </c>
      <c r="AB15" s="104">
        <v>3.7601215809933501</v>
      </c>
      <c r="AC15" s="104">
        <v>3.3919177409320098</v>
      </c>
      <c r="AD15" s="104">
        <v>3.6127969197948899</v>
      </c>
      <c r="AE15" s="104"/>
      <c r="AF15" s="104">
        <v>3.8318105586064499</v>
      </c>
      <c r="AG15" s="104">
        <v>3.7359081734106399</v>
      </c>
      <c r="AH15" s="104">
        <v>3.4096850072335498</v>
      </c>
      <c r="AI15" s="104">
        <v>3.59750816954414</v>
      </c>
      <c r="AJ15" s="104">
        <v>3.70772471027934</v>
      </c>
      <c r="AK15" s="104">
        <v>3.86047827390487</v>
      </c>
      <c r="AL15" s="104"/>
      <c r="AM15" s="104">
        <v>3.59642012713751</v>
      </c>
      <c r="AN15" s="104">
        <v>3.7960170422305999</v>
      </c>
      <c r="AO15" s="104">
        <v>3.7865125649503701</v>
      </c>
      <c r="AP15" s="104"/>
      <c r="AQ15" s="104">
        <v>3.7064674892728902</v>
      </c>
      <c r="AR15" s="104">
        <v>3.74288242793429</v>
      </c>
      <c r="AS15" s="104">
        <v>3.7458586238098901</v>
      </c>
    </row>
    <row r="16" spans="2:45" x14ac:dyDescent="0.25">
      <c r="B16" s="16" t="s">
        <v>267</v>
      </c>
      <c r="C16" s="105">
        <v>3.57438112689763</v>
      </c>
      <c r="D16" s="105">
        <v>2.8376753994916601</v>
      </c>
      <c r="E16" s="105">
        <v>4.12293862091098</v>
      </c>
      <c r="F16" s="105"/>
      <c r="G16" s="105">
        <v>3.9015502905506398</v>
      </c>
      <c r="H16" s="105">
        <v>3.73171544420673</v>
      </c>
      <c r="I16" s="105">
        <v>3.5885059307314799</v>
      </c>
      <c r="J16" s="105">
        <v>4.2182146956481699</v>
      </c>
      <c r="K16" s="105">
        <v>2.60971186152406</v>
      </c>
      <c r="L16" s="105">
        <v>3.16519195888378</v>
      </c>
      <c r="M16" s="105"/>
      <c r="N16" s="105">
        <v>3.1424727136162498</v>
      </c>
      <c r="O16" s="105">
        <v>3.6977442302105099</v>
      </c>
      <c r="P16" s="105">
        <v>3.6134774500554099</v>
      </c>
      <c r="Q16" s="105">
        <v>3.7806587208952398</v>
      </c>
      <c r="R16" s="105"/>
      <c r="S16" s="105">
        <v>3.0618363433972799</v>
      </c>
      <c r="T16" s="105">
        <v>3.6765041004171</v>
      </c>
      <c r="U16" s="105">
        <v>2.9612827950678202</v>
      </c>
      <c r="V16" s="105">
        <v>4.2474352033419098</v>
      </c>
      <c r="W16" s="105">
        <v>4.1555065085232101</v>
      </c>
      <c r="X16" s="105">
        <v>3.60644925133629</v>
      </c>
      <c r="Y16" s="105">
        <v>2.5647930050797401</v>
      </c>
      <c r="Z16" s="105">
        <v>3.7860613609662499</v>
      </c>
      <c r="AA16" s="105">
        <v>3.7106740193701602</v>
      </c>
      <c r="AB16" s="105">
        <v>3.7892679053927099</v>
      </c>
      <c r="AC16" s="105">
        <v>4.0802522592249302</v>
      </c>
      <c r="AD16" s="105">
        <v>3.7326112736582999</v>
      </c>
      <c r="AE16" s="105"/>
      <c r="AF16" s="105">
        <v>3.50847411014426</v>
      </c>
      <c r="AG16" s="105">
        <v>3.4027620197097099</v>
      </c>
      <c r="AH16" s="105">
        <v>4.1178390742457003</v>
      </c>
      <c r="AI16" s="105">
        <v>3.76595214205468</v>
      </c>
      <c r="AJ16" s="105">
        <v>3.2990792885270102</v>
      </c>
      <c r="AK16" s="105">
        <v>3.1616320403636098</v>
      </c>
      <c r="AL16" s="105"/>
      <c r="AM16" s="105">
        <v>3.7906211283056299</v>
      </c>
      <c r="AN16" s="105">
        <v>3.3407724796403402</v>
      </c>
      <c r="AO16" s="105">
        <v>3.4592685274298001</v>
      </c>
      <c r="AP16" s="105"/>
      <c r="AQ16" s="105">
        <v>3.6604022234091</v>
      </c>
      <c r="AR16" s="105">
        <v>3.3136099073029199</v>
      </c>
      <c r="AS16" s="105">
        <v>3.3962160053049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11" t="s">
        <v>8</v>
      </c>
      <c r="C7" s="111">
        <v>1005</v>
      </c>
      <c r="D7" s="111">
        <v>484</v>
      </c>
      <c r="E7" s="111">
        <v>515</v>
      </c>
      <c r="F7" s="111"/>
      <c r="G7" s="111">
        <v>152</v>
      </c>
      <c r="H7" s="111">
        <v>174</v>
      </c>
      <c r="I7" s="111">
        <v>153</v>
      </c>
      <c r="J7" s="111">
        <v>172</v>
      </c>
      <c r="K7" s="111">
        <v>142</v>
      </c>
      <c r="L7" s="111">
        <v>212</v>
      </c>
      <c r="M7" s="111"/>
      <c r="N7" s="111">
        <v>279</v>
      </c>
      <c r="O7" s="111">
        <v>270</v>
      </c>
      <c r="P7" s="111">
        <v>207</v>
      </c>
      <c r="Q7" s="111">
        <v>245</v>
      </c>
      <c r="R7" s="111"/>
      <c r="S7" s="111">
        <v>146</v>
      </c>
      <c r="T7" s="111">
        <v>136</v>
      </c>
      <c r="U7" s="111">
        <v>83</v>
      </c>
      <c r="V7" s="111">
        <v>95</v>
      </c>
      <c r="W7" s="111">
        <v>70</v>
      </c>
      <c r="X7" s="111">
        <v>76</v>
      </c>
      <c r="Y7" s="111">
        <v>81</v>
      </c>
      <c r="Z7" s="111">
        <v>40</v>
      </c>
      <c r="AA7" s="111">
        <v>112</v>
      </c>
      <c r="AB7" s="111">
        <v>93</v>
      </c>
      <c r="AC7" s="111">
        <v>45</v>
      </c>
      <c r="AD7" s="111">
        <v>28</v>
      </c>
      <c r="AE7" s="111"/>
      <c r="AF7" s="111">
        <v>204</v>
      </c>
      <c r="AG7" s="111">
        <v>290</v>
      </c>
      <c r="AH7" s="111">
        <v>150</v>
      </c>
      <c r="AI7" s="111">
        <v>190</v>
      </c>
      <c r="AJ7" s="111">
        <v>109</v>
      </c>
      <c r="AK7" s="111">
        <v>62</v>
      </c>
      <c r="AL7" s="111"/>
      <c r="AM7" s="111">
        <v>415</v>
      </c>
      <c r="AN7" s="111">
        <v>426</v>
      </c>
      <c r="AO7" s="111">
        <v>111</v>
      </c>
      <c r="AP7" s="111"/>
      <c r="AQ7" s="111">
        <v>312</v>
      </c>
      <c r="AR7" s="111">
        <v>332</v>
      </c>
      <c r="AS7" s="111">
        <v>36</v>
      </c>
    </row>
    <row r="8" spans="2:45" ht="30" customHeight="1" x14ac:dyDescent="0.25">
      <c r="B8" s="112" t="s">
        <v>9</v>
      </c>
      <c r="C8" s="112">
        <v>1005</v>
      </c>
      <c r="D8" s="112">
        <v>494</v>
      </c>
      <c r="E8" s="112">
        <v>505</v>
      </c>
      <c r="F8" s="112"/>
      <c r="G8" s="112">
        <v>140</v>
      </c>
      <c r="H8" s="112">
        <v>173</v>
      </c>
      <c r="I8" s="112">
        <v>170</v>
      </c>
      <c r="J8" s="112">
        <v>170</v>
      </c>
      <c r="K8" s="112">
        <v>141</v>
      </c>
      <c r="L8" s="112">
        <v>211</v>
      </c>
      <c r="M8" s="112"/>
      <c r="N8" s="112">
        <v>270</v>
      </c>
      <c r="O8" s="112">
        <v>260</v>
      </c>
      <c r="P8" s="112">
        <v>220</v>
      </c>
      <c r="Q8" s="112">
        <v>251</v>
      </c>
      <c r="R8" s="112"/>
      <c r="S8" s="112">
        <v>141</v>
      </c>
      <c r="T8" s="112">
        <v>135</v>
      </c>
      <c r="U8" s="112">
        <v>80</v>
      </c>
      <c r="V8" s="112">
        <v>90</v>
      </c>
      <c r="W8" s="112">
        <v>71</v>
      </c>
      <c r="X8" s="112">
        <v>90</v>
      </c>
      <c r="Y8" s="112">
        <v>80</v>
      </c>
      <c r="Z8" s="112">
        <v>41</v>
      </c>
      <c r="AA8" s="112">
        <v>110</v>
      </c>
      <c r="AB8" s="112">
        <v>85</v>
      </c>
      <c r="AC8" s="112">
        <v>51</v>
      </c>
      <c r="AD8" s="112">
        <v>31</v>
      </c>
      <c r="AE8" s="112"/>
      <c r="AF8" s="112">
        <v>205</v>
      </c>
      <c r="AG8" s="112">
        <v>289</v>
      </c>
      <c r="AH8" s="112">
        <v>149</v>
      </c>
      <c r="AI8" s="112">
        <v>189</v>
      </c>
      <c r="AJ8" s="112">
        <v>110</v>
      </c>
      <c r="AK8" s="112">
        <v>63</v>
      </c>
      <c r="AL8" s="112"/>
      <c r="AM8" s="112">
        <v>420</v>
      </c>
      <c r="AN8" s="112">
        <v>424</v>
      </c>
      <c r="AO8" s="112">
        <v>111</v>
      </c>
      <c r="AP8" s="112"/>
      <c r="AQ8" s="112">
        <v>315</v>
      </c>
      <c r="AR8" s="112">
        <v>332</v>
      </c>
      <c r="AS8" s="112">
        <v>36</v>
      </c>
    </row>
    <row r="9" spans="2:45" x14ac:dyDescent="0.25">
      <c r="B9" s="16" t="s">
        <v>270</v>
      </c>
      <c r="C9" s="108">
        <v>3.1465702067901898E-2</v>
      </c>
      <c r="D9" s="108">
        <v>4.0288619440072698E-2</v>
      </c>
      <c r="E9" s="108">
        <v>2.3222316606151101E-2</v>
      </c>
      <c r="F9" s="108"/>
      <c r="G9" s="108">
        <v>4.8749429702999197E-2</v>
      </c>
      <c r="H9" s="108">
        <v>9.0900647439027801E-2</v>
      </c>
      <c r="I9" s="108">
        <v>1.9075495879406899E-2</v>
      </c>
      <c r="J9" s="108">
        <v>1.6493012088762499E-2</v>
      </c>
      <c r="K9" s="108">
        <v>0</v>
      </c>
      <c r="L9" s="108">
        <v>1.4251702008060699E-2</v>
      </c>
      <c r="M9" s="108"/>
      <c r="N9" s="108">
        <v>5.15330534134468E-2</v>
      </c>
      <c r="O9" s="108">
        <v>4.4643099839007704E-3</v>
      </c>
      <c r="P9" s="108">
        <v>3.7940500580121703E-2</v>
      </c>
      <c r="Q9" s="108">
        <v>3.2675200928963401E-2</v>
      </c>
      <c r="R9" s="108"/>
      <c r="S9" s="108">
        <v>6.7011891960657904E-2</v>
      </c>
      <c r="T9" s="108">
        <v>6.9692602564488098E-3</v>
      </c>
      <c r="U9" s="108">
        <v>5.77785772351119E-2</v>
      </c>
      <c r="V9" s="108">
        <v>0</v>
      </c>
      <c r="W9" s="108">
        <v>2.7280055993790801E-2</v>
      </c>
      <c r="X9" s="108">
        <v>3.7436137047958298E-2</v>
      </c>
      <c r="Y9" s="108">
        <v>2.3460236358369201E-2</v>
      </c>
      <c r="Z9" s="108">
        <v>2.71470529095558E-2</v>
      </c>
      <c r="AA9" s="108">
        <v>1.6966499740420801E-2</v>
      </c>
      <c r="AB9" s="108">
        <v>3.5292840299032499E-2</v>
      </c>
      <c r="AC9" s="108">
        <v>6.76013563228237E-2</v>
      </c>
      <c r="AD9" s="108">
        <v>0</v>
      </c>
      <c r="AE9" s="108"/>
      <c r="AF9" s="108">
        <v>5.0845076054313203E-2</v>
      </c>
      <c r="AG9" s="108">
        <v>4.0250029263274797E-2</v>
      </c>
      <c r="AH9" s="108">
        <v>2.77905178217616E-2</v>
      </c>
      <c r="AI9" s="108">
        <v>1.6851759581723601E-2</v>
      </c>
      <c r="AJ9" s="108">
        <v>2.0307391488068E-2</v>
      </c>
      <c r="AK9" s="108">
        <v>0</v>
      </c>
      <c r="AL9" s="108"/>
      <c r="AM9" s="108">
        <v>3.4042917380211597E-2</v>
      </c>
      <c r="AN9" s="108">
        <v>3.2076944558201197E-2</v>
      </c>
      <c r="AO9" s="108">
        <v>8.3242371315144503E-3</v>
      </c>
      <c r="AP9" s="108"/>
      <c r="AQ9" s="108">
        <v>1.9073061336061198E-2</v>
      </c>
      <c r="AR9" s="108">
        <v>6.3257313909682297E-2</v>
      </c>
      <c r="AS9" s="108">
        <v>5.05300861265644E-2</v>
      </c>
    </row>
    <row r="10" spans="2:45" x14ac:dyDescent="0.25">
      <c r="B10" s="16" t="s">
        <v>261</v>
      </c>
      <c r="C10" s="108">
        <v>1.6457267142590201E-2</v>
      </c>
      <c r="D10" s="108">
        <v>2.4368322251519799E-2</v>
      </c>
      <c r="E10" s="108">
        <v>8.9268748932402695E-3</v>
      </c>
      <c r="F10" s="108"/>
      <c r="G10" s="108">
        <v>4.6352383000680397E-2</v>
      </c>
      <c r="H10" s="108">
        <v>4.0261474262112198E-2</v>
      </c>
      <c r="I10" s="108">
        <v>0</v>
      </c>
      <c r="J10" s="108">
        <v>1.28458567547569E-2</v>
      </c>
      <c r="K10" s="108">
        <v>0</v>
      </c>
      <c r="L10" s="108">
        <v>4.1849670157502097E-3</v>
      </c>
      <c r="M10" s="108"/>
      <c r="N10" s="108">
        <v>1.28154708127833E-2</v>
      </c>
      <c r="O10" s="108">
        <v>1.8457285142147301E-2</v>
      </c>
      <c r="P10" s="108">
        <v>1.9523097650225599E-2</v>
      </c>
      <c r="Q10" s="108">
        <v>1.5878090593002998E-2</v>
      </c>
      <c r="R10" s="108"/>
      <c r="S10" s="108">
        <v>1.8799790085299702E-2</v>
      </c>
      <c r="T10" s="108">
        <v>2.1700074528657399E-2</v>
      </c>
      <c r="U10" s="108">
        <v>9.8430621114388508E-3</v>
      </c>
      <c r="V10" s="108">
        <v>9.7991917098935993E-3</v>
      </c>
      <c r="W10" s="108">
        <v>1.5343202175070699E-2</v>
      </c>
      <c r="X10" s="108">
        <v>3.9273926052053001E-2</v>
      </c>
      <c r="Y10" s="108">
        <v>0</v>
      </c>
      <c r="Z10" s="108">
        <v>2.4661707907838101E-2</v>
      </c>
      <c r="AA10" s="108">
        <v>2.55165934853268E-2</v>
      </c>
      <c r="AB10" s="108">
        <v>9.9777879080102192E-3</v>
      </c>
      <c r="AC10" s="108">
        <v>0</v>
      </c>
      <c r="AD10" s="108">
        <v>0</v>
      </c>
      <c r="AE10" s="108"/>
      <c r="AF10" s="108">
        <v>1.3202698504799101E-2</v>
      </c>
      <c r="AG10" s="108">
        <v>1.7922669114536799E-2</v>
      </c>
      <c r="AH10" s="108">
        <v>3.4029183090857201E-2</v>
      </c>
      <c r="AI10" s="108">
        <v>1.45407132187371E-2</v>
      </c>
      <c r="AJ10" s="108">
        <v>0</v>
      </c>
      <c r="AK10" s="108">
        <v>1.3099040365678299E-2</v>
      </c>
      <c r="AL10" s="108"/>
      <c r="AM10" s="108">
        <v>1.19077051326967E-2</v>
      </c>
      <c r="AN10" s="108">
        <v>2.4754612260121898E-2</v>
      </c>
      <c r="AO10" s="108">
        <v>9.3683614622158008E-3</v>
      </c>
      <c r="AP10" s="108"/>
      <c r="AQ10" s="108">
        <v>1.5484268411232901E-2</v>
      </c>
      <c r="AR10" s="108">
        <v>2.05370224889832E-2</v>
      </c>
      <c r="AS10" s="108">
        <v>0</v>
      </c>
    </row>
    <row r="11" spans="2:45" x14ac:dyDescent="0.25">
      <c r="B11" s="16" t="s">
        <v>262</v>
      </c>
      <c r="C11" s="108">
        <v>2.1806465696836599E-2</v>
      </c>
      <c r="D11" s="108">
        <v>2.5442462673749899E-2</v>
      </c>
      <c r="E11" s="108">
        <v>1.8513787460934499E-2</v>
      </c>
      <c r="F11" s="108"/>
      <c r="G11" s="108">
        <v>5.3023818147198101E-2</v>
      </c>
      <c r="H11" s="108">
        <v>2.85646231452883E-2</v>
      </c>
      <c r="I11" s="108">
        <v>2.7312988099572499E-2</v>
      </c>
      <c r="J11" s="108">
        <v>6.0153706388389504E-3</v>
      </c>
      <c r="K11" s="108">
        <v>6.5648069444789302E-3</v>
      </c>
      <c r="L11" s="108">
        <v>1.3938196702447E-2</v>
      </c>
      <c r="M11" s="108"/>
      <c r="N11" s="108">
        <v>2.9095900479437199E-2</v>
      </c>
      <c r="O11" s="108">
        <v>1.4880010371832401E-2</v>
      </c>
      <c r="P11" s="108">
        <v>1.3121493328727399E-2</v>
      </c>
      <c r="Q11" s="108">
        <v>2.9099895087156599E-2</v>
      </c>
      <c r="R11" s="108"/>
      <c r="S11" s="108">
        <v>4.8918393457484402E-2</v>
      </c>
      <c r="T11" s="108">
        <v>1.69792437898145E-2</v>
      </c>
      <c r="U11" s="108">
        <v>1.46191623648889E-2</v>
      </c>
      <c r="V11" s="108">
        <v>3.0759680591095E-2</v>
      </c>
      <c r="W11" s="108">
        <v>2.8326671002020298E-2</v>
      </c>
      <c r="X11" s="108">
        <v>1.22831231770464E-2</v>
      </c>
      <c r="Y11" s="108">
        <v>2.3347701629514699E-2</v>
      </c>
      <c r="Z11" s="108">
        <v>2.1659286779770699E-2</v>
      </c>
      <c r="AA11" s="108">
        <v>1.6586393181562301E-2</v>
      </c>
      <c r="AB11" s="108">
        <v>0</v>
      </c>
      <c r="AC11" s="108">
        <v>2.14296710165587E-2</v>
      </c>
      <c r="AD11" s="108">
        <v>0</v>
      </c>
      <c r="AE11" s="108"/>
      <c r="AF11" s="108">
        <v>4.6623036579157701E-2</v>
      </c>
      <c r="AG11" s="108">
        <v>2.0044563894193599E-2</v>
      </c>
      <c r="AH11" s="108">
        <v>1.35041909023221E-2</v>
      </c>
      <c r="AI11" s="108">
        <v>1.7356103307821599E-2</v>
      </c>
      <c r="AJ11" s="108">
        <v>0</v>
      </c>
      <c r="AK11" s="108">
        <v>2.0084461368598899E-2</v>
      </c>
      <c r="AL11" s="108"/>
      <c r="AM11" s="108">
        <v>1.4474671534080099E-2</v>
      </c>
      <c r="AN11" s="108">
        <v>3.0177717370479602E-2</v>
      </c>
      <c r="AO11" s="108">
        <v>1.74338712918163E-2</v>
      </c>
      <c r="AP11" s="108"/>
      <c r="AQ11" s="108">
        <v>2.2616928519431801E-2</v>
      </c>
      <c r="AR11" s="108">
        <v>3.2100860671579301E-2</v>
      </c>
      <c r="AS11" s="108">
        <v>0</v>
      </c>
    </row>
    <row r="12" spans="2:45" x14ac:dyDescent="0.25">
      <c r="B12" s="16" t="s">
        <v>263</v>
      </c>
      <c r="C12" s="108">
        <v>1.2265767285199699E-2</v>
      </c>
      <c r="D12" s="108">
        <v>1.5009822682255701E-2</v>
      </c>
      <c r="E12" s="108">
        <v>9.7312648474343795E-3</v>
      </c>
      <c r="F12" s="108"/>
      <c r="G12" s="108">
        <v>7.1687731285145096E-3</v>
      </c>
      <c r="H12" s="108">
        <v>1.7183762043274198E-2</v>
      </c>
      <c r="I12" s="108">
        <v>3.1551666850053603E-2</v>
      </c>
      <c r="J12" s="108">
        <v>5.65677776561886E-3</v>
      </c>
      <c r="K12" s="108">
        <v>7.6983148430917903E-3</v>
      </c>
      <c r="L12" s="108">
        <v>4.4565433303736402E-3</v>
      </c>
      <c r="M12" s="108"/>
      <c r="N12" s="108">
        <v>1.9083790307001601E-2</v>
      </c>
      <c r="O12" s="108">
        <v>1.2530897104838099E-2</v>
      </c>
      <c r="P12" s="108">
        <v>9.0732006483056696E-3</v>
      </c>
      <c r="Q12" s="108">
        <v>7.6507384416336904E-3</v>
      </c>
      <c r="R12" s="108"/>
      <c r="S12" s="108">
        <v>8.7680108694525704E-3</v>
      </c>
      <c r="T12" s="108">
        <v>1.6372541099320501E-2</v>
      </c>
      <c r="U12" s="108">
        <v>1.14115092220995E-2</v>
      </c>
      <c r="V12" s="108">
        <v>2.2160759105931301E-2</v>
      </c>
      <c r="W12" s="108">
        <v>0</v>
      </c>
      <c r="X12" s="108">
        <v>0</v>
      </c>
      <c r="Y12" s="108">
        <v>1.22276253095259E-2</v>
      </c>
      <c r="Z12" s="108">
        <v>4.7933590429845699E-2</v>
      </c>
      <c r="AA12" s="108">
        <v>8.1747976365124393E-3</v>
      </c>
      <c r="AB12" s="108">
        <v>0</v>
      </c>
      <c r="AC12" s="108">
        <v>2.0488509523210699E-2</v>
      </c>
      <c r="AD12" s="108">
        <v>3.5009540911982599E-2</v>
      </c>
      <c r="AE12" s="108"/>
      <c r="AF12" s="108">
        <v>1.95392934571465E-2</v>
      </c>
      <c r="AG12" s="108">
        <v>1.06226284436584E-2</v>
      </c>
      <c r="AH12" s="108">
        <v>6.4427297599089599E-3</v>
      </c>
      <c r="AI12" s="108">
        <v>1.0250197907310901E-2</v>
      </c>
      <c r="AJ12" s="108">
        <v>0</v>
      </c>
      <c r="AK12" s="108">
        <v>3.7255628078834403E-2</v>
      </c>
      <c r="AL12" s="108"/>
      <c r="AM12" s="108">
        <v>1.75876821905665E-2</v>
      </c>
      <c r="AN12" s="108">
        <v>6.8515909065669598E-3</v>
      </c>
      <c r="AO12" s="108">
        <v>1.8336001683470701E-2</v>
      </c>
      <c r="AP12" s="108"/>
      <c r="AQ12" s="108">
        <v>1.63321190925107E-2</v>
      </c>
      <c r="AR12" s="108">
        <v>9.4344394257258497E-3</v>
      </c>
      <c r="AS12" s="108">
        <v>0</v>
      </c>
    </row>
    <row r="13" spans="2:45" x14ac:dyDescent="0.25">
      <c r="B13" s="16" t="s">
        <v>271</v>
      </c>
      <c r="C13" s="108">
        <v>1.19688863283514E-2</v>
      </c>
      <c r="D13" s="108">
        <v>1.6143612655322499E-2</v>
      </c>
      <c r="E13" s="108">
        <v>8.0338622907276305E-3</v>
      </c>
      <c r="F13" s="108"/>
      <c r="G13" s="108">
        <v>3.1910732565189497E-2</v>
      </c>
      <c r="H13" s="108">
        <v>5.9239687789477196E-3</v>
      </c>
      <c r="I13" s="108">
        <v>2.6623677922922799E-2</v>
      </c>
      <c r="J13" s="108">
        <v>1.17659862429413E-2</v>
      </c>
      <c r="K13" s="108">
        <v>0</v>
      </c>
      <c r="L13" s="108">
        <v>0</v>
      </c>
      <c r="M13" s="108"/>
      <c r="N13" s="108">
        <v>1.74369549754467E-2</v>
      </c>
      <c r="O13" s="108">
        <v>7.8790026757306897E-3</v>
      </c>
      <c r="P13" s="108">
        <v>1.9556750780084099E-2</v>
      </c>
      <c r="Q13" s="108">
        <v>3.8634543797370999E-3</v>
      </c>
      <c r="R13" s="108"/>
      <c r="S13" s="108">
        <v>1.31334329034058E-2</v>
      </c>
      <c r="T13" s="108">
        <v>6.4063523114623201E-3</v>
      </c>
      <c r="U13" s="108">
        <v>4.3551732344348601E-2</v>
      </c>
      <c r="V13" s="108">
        <v>1.07659150038478E-2</v>
      </c>
      <c r="W13" s="108">
        <v>2.83210606981994E-2</v>
      </c>
      <c r="X13" s="108">
        <v>0</v>
      </c>
      <c r="Y13" s="108">
        <v>1.22462933781448E-2</v>
      </c>
      <c r="Z13" s="108">
        <v>0</v>
      </c>
      <c r="AA13" s="108">
        <v>1.69613607833051E-2</v>
      </c>
      <c r="AB13" s="108">
        <v>0</v>
      </c>
      <c r="AC13" s="108">
        <v>0</v>
      </c>
      <c r="AD13" s="108">
        <v>0</v>
      </c>
      <c r="AE13" s="108"/>
      <c r="AF13" s="108">
        <v>1.31316161130618E-2</v>
      </c>
      <c r="AG13" s="108">
        <v>3.3500858682256E-3</v>
      </c>
      <c r="AH13" s="108">
        <v>3.5864862103895799E-2</v>
      </c>
      <c r="AI13" s="108">
        <v>6.2787658254399303E-3</v>
      </c>
      <c r="AJ13" s="108">
        <v>0</v>
      </c>
      <c r="AK13" s="108">
        <v>2.9044996043233001E-2</v>
      </c>
      <c r="AL13" s="108"/>
      <c r="AM13" s="108">
        <v>1.6498483332102E-2</v>
      </c>
      <c r="AN13" s="108">
        <v>9.9694415742581002E-3</v>
      </c>
      <c r="AO13" s="108">
        <v>0</v>
      </c>
      <c r="AP13" s="108"/>
      <c r="AQ13" s="108">
        <v>1.8711057397653E-2</v>
      </c>
      <c r="AR13" s="108">
        <v>1.8483280814709201E-2</v>
      </c>
      <c r="AS13" s="108">
        <v>0</v>
      </c>
    </row>
    <row r="14" spans="2:45" x14ac:dyDescent="0.25">
      <c r="B14" s="16" t="s">
        <v>265</v>
      </c>
      <c r="C14" s="108">
        <v>0.90603591147911999</v>
      </c>
      <c r="D14" s="108">
        <v>0.878747160297079</v>
      </c>
      <c r="E14" s="108">
        <v>0.93157189390151196</v>
      </c>
      <c r="F14" s="108"/>
      <c r="G14" s="108">
        <v>0.81279486345541796</v>
      </c>
      <c r="H14" s="108">
        <v>0.81716552433135003</v>
      </c>
      <c r="I14" s="108">
        <v>0.89543617124804398</v>
      </c>
      <c r="J14" s="108">
        <v>0.94722299650908104</v>
      </c>
      <c r="K14" s="108">
        <v>0.98573687821242895</v>
      </c>
      <c r="L14" s="108">
        <v>0.96316859094336804</v>
      </c>
      <c r="M14" s="108"/>
      <c r="N14" s="108">
        <v>0.87003483001188398</v>
      </c>
      <c r="O14" s="108">
        <v>0.94178849472155102</v>
      </c>
      <c r="P14" s="108">
        <v>0.90078495701253503</v>
      </c>
      <c r="Q14" s="108">
        <v>0.91083262056950598</v>
      </c>
      <c r="R14" s="108"/>
      <c r="S14" s="108">
        <v>0.84336848072369996</v>
      </c>
      <c r="T14" s="108">
        <v>0.93157252801429602</v>
      </c>
      <c r="U14" s="108">
        <v>0.86279595672211196</v>
      </c>
      <c r="V14" s="108">
        <v>0.92651445358923201</v>
      </c>
      <c r="W14" s="108">
        <v>0.90072901013091899</v>
      </c>
      <c r="X14" s="108">
        <v>0.91100681372294201</v>
      </c>
      <c r="Y14" s="108">
        <v>0.92871814332444502</v>
      </c>
      <c r="Z14" s="108">
        <v>0.87859836197299002</v>
      </c>
      <c r="AA14" s="108">
        <v>0.915794355172873</v>
      </c>
      <c r="AB14" s="108">
        <v>0.95472937179295703</v>
      </c>
      <c r="AC14" s="108">
        <v>0.89048046313740703</v>
      </c>
      <c r="AD14" s="108">
        <v>0.96499045908801695</v>
      </c>
      <c r="AE14" s="108"/>
      <c r="AF14" s="108">
        <v>0.85665827929152205</v>
      </c>
      <c r="AG14" s="108">
        <v>0.90781002341611094</v>
      </c>
      <c r="AH14" s="108">
        <v>0.88236851632125402</v>
      </c>
      <c r="AI14" s="108">
        <v>0.93472246015896698</v>
      </c>
      <c r="AJ14" s="108">
        <v>0.97969260851193196</v>
      </c>
      <c r="AK14" s="108">
        <v>0.90051587414365497</v>
      </c>
      <c r="AL14" s="108"/>
      <c r="AM14" s="108">
        <v>0.90548854043034299</v>
      </c>
      <c r="AN14" s="108">
        <v>0.896169693330372</v>
      </c>
      <c r="AO14" s="108">
        <v>0.94653752843098304</v>
      </c>
      <c r="AP14" s="108"/>
      <c r="AQ14" s="108">
        <v>0.90778256524310996</v>
      </c>
      <c r="AR14" s="108">
        <v>0.85618708268931998</v>
      </c>
      <c r="AS14" s="108">
        <v>0.94946991387343505</v>
      </c>
    </row>
    <row r="15" spans="2:45" x14ac:dyDescent="0.25">
      <c r="B15" s="16" t="s">
        <v>266</v>
      </c>
      <c r="C15" s="109">
        <v>4.6749226031008702</v>
      </c>
      <c r="D15" s="109">
        <v>4.5785929677524697</v>
      </c>
      <c r="E15" s="109">
        <v>4.7651431630278802</v>
      </c>
      <c r="F15" s="109"/>
      <c r="G15" s="109">
        <v>4.3655235862184698</v>
      </c>
      <c r="H15" s="109">
        <v>4.2584655034550503</v>
      </c>
      <c r="I15" s="109">
        <v>4.7329565446812198</v>
      </c>
      <c r="J15" s="109">
        <v>4.8250258588464598</v>
      </c>
      <c r="K15" s="109">
        <v>4.96490894948038</v>
      </c>
      <c r="L15" s="109">
        <v>4.8612739451286098</v>
      </c>
      <c r="M15" s="109"/>
      <c r="N15" s="109">
        <v>4.5481806126538702</v>
      </c>
      <c r="O15" s="109">
        <v>4.8262684815109997</v>
      </c>
      <c r="P15" s="109">
        <v>4.6551374744356098</v>
      </c>
      <c r="Q15" s="109">
        <v>4.6666470164587004</v>
      </c>
      <c r="R15" s="109"/>
      <c r="S15" s="109">
        <v>4.4123167448407496</v>
      </c>
      <c r="T15" s="109">
        <v>4.78826423472358</v>
      </c>
      <c r="U15" s="109">
        <v>4.5615026274954698</v>
      </c>
      <c r="V15" s="109">
        <v>4.8134367581714299</v>
      </c>
      <c r="W15" s="109">
        <v>4.6889258376264999</v>
      </c>
      <c r="X15" s="109">
        <v>4.6188742410208601</v>
      </c>
      <c r="Y15" s="109">
        <v>4.7759541693224099</v>
      </c>
      <c r="Z15" s="109">
        <v>4.6047728626218696</v>
      </c>
      <c r="AA15" s="109">
        <v>4.7300309917555703</v>
      </c>
      <c r="AB15" s="109">
        <v>4.7836246468728003</v>
      </c>
      <c r="AC15" s="109">
        <v>4.5567271862897796</v>
      </c>
      <c r="AD15" s="109">
        <v>4.9299809181760397</v>
      </c>
      <c r="AE15" s="109"/>
      <c r="AF15" s="109">
        <v>4.5008845129444097</v>
      </c>
      <c r="AG15" s="109">
        <v>4.64233014278736</v>
      </c>
      <c r="AH15" s="109">
        <v>4.6356677841970804</v>
      </c>
      <c r="AI15" s="109">
        <v>4.7787308776529098</v>
      </c>
      <c r="AJ15" s="109">
        <v>4.8984630425596603</v>
      </c>
      <c r="AK15" s="109">
        <v>4.7837942022305899</v>
      </c>
      <c r="AL15" s="109"/>
      <c r="AM15" s="109">
        <v>4.6870567302526798</v>
      </c>
      <c r="AN15" s="109">
        <v>4.6263910526696801</v>
      </c>
      <c r="AO15" s="109">
        <v>4.8319317512511697</v>
      </c>
      <c r="AP15" s="109"/>
      <c r="AQ15" s="109">
        <v>4.72347153853379</v>
      </c>
      <c r="AR15" s="109">
        <v>4.4679105988147603</v>
      </c>
      <c r="AS15" s="109">
        <v>4.7473495693671799</v>
      </c>
    </row>
    <row r="16" spans="2:45" x14ac:dyDescent="0.25">
      <c r="B16" s="16" t="s">
        <v>267</v>
      </c>
      <c r="C16" s="110">
        <v>1.20277044525765</v>
      </c>
      <c r="D16" s="110">
        <v>1.5277824997716001</v>
      </c>
      <c r="E16" s="110">
        <v>0.88356281774401801</v>
      </c>
      <c r="F16" s="110"/>
      <c r="G16" s="110">
        <v>2.1106900971818399</v>
      </c>
      <c r="H16" s="110">
        <v>2.7142563328272802</v>
      </c>
      <c r="I16" s="110">
        <v>0.80898114076862504</v>
      </c>
      <c r="J16" s="110">
        <v>0.67977315891841905</v>
      </c>
      <c r="K16" s="110">
        <v>8.9278319617864907E-2</v>
      </c>
      <c r="L16" s="110">
        <v>0.54988312897684299</v>
      </c>
      <c r="M16" s="110"/>
      <c r="N16" s="110">
        <v>1.65098308223368</v>
      </c>
      <c r="O16" s="110">
        <v>0.57085997107030495</v>
      </c>
      <c r="P16" s="110">
        <v>1.3219035612509999</v>
      </c>
      <c r="Q16" s="110">
        <v>1.2611954079069501</v>
      </c>
      <c r="R16" s="110"/>
      <c r="S16" s="110">
        <v>2.1343304448387102</v>
      </c>
      <c r="T16" s="110">
        <v>0.70654403490745499</v>
      </c>
      <c r="U16" s="110">
        <v>1.65108223745234</v>
      </c>
      <c r="V16" s="110">
        <v>0.50382536046486104</v>
      </c>
      <c r="W16" s="110">
        <v>1.1299006941497101</v>
      </c>
      <c r="X16" s="110">
        <v>1.54676377159665</v>
      </c>
      <c r="Y16" s="110">
        <v>0.81781821164263402</v>
      </c>
      <c r="Z16" s="110">
        <v>1.33632027942855</v>
      </c>
      <c r="AA16" s="110">
        <v>0.96727623413702102</v>
      </c>
      <c r="AB16" s="110">
        <v>1.00699431247452</v>
      </c>
      <c r="AC16" s="110">
        <v>1.8037314818966499</v>
      </c>
      <c r="AD16" s="110">
        <v>0.139640008222741</v>
      </c>
      <c r="AE16" s="110"/>
      <c r="AF16" s="110">
        <v>1.7526996817148901</v>
      </c>
      <c r="AG16" s="110">
        <v>1.3961583832123301</v>
      </c>
      <c r="AH16" s="110">
        <v>1.29837936626864</v>
      </c>
      <c r="AI16" s="110">
        <v>0.81277023537947302</v>
      </c>
      <c r="AJ16" s="110">
        <v>0.50193810717706799</v>
      </c>
      <c r="AK16" s="110">
        <v>0.53008134920766903</v>
      </c>
      <c r="AL16" s="110"/>
      <c r="AM16" s="110">
        <v>1.16355434994926</v>
      </c>
      <c r="AN16" s="110">
        <v>1.3706216242970599</v>
      </c>
      <c r="AO16" s="110">
        <v>0.56509254765882899</v>
      </c>
      <c r="AP16" s="110"/>
      <c r="AQ16" s="110">
        <v>0.938678660679095</v>
      </c>
      <c r="AR16" s="110">
        <v>1.9779926705225099</v>
      </c>
      <c r="AS16" s="110">
        <v>1.2336890534384499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16" t="s">
        <v>8</v>
      </c>
      <c r="C7" s="116">
        <v>1005</v>
      </c>
      <c r="D7" s="116">
        <v>484</v>
      </c>
      <c r="E7" s="116">
        <v>515</v>
      </c>
      <c r="F7" s="116"/>
      <c r="G7" s="116">
        <v>152</v>
      </c>
      <c r="H7" s="116">
        <v>174</v>
      </c>
      <c r="I7" s="116">
        <v>153</v>
      </c>
      <c r="J7" s="116">
        <v>172</v>
      </c>
      <c r="K7" s="116">
        <v>142</v>
      </c>
      <c r="L7" s="116">
        <v>212</v>
      </c>
      <c r="M7" s="116"/>
      <c r="N7" s="116">
        <v>279</v>
      </c>
      <c r="O7" s="116">
        <v>270</v>
      </c>
      <c r="P7" s="116">
        <v>207</v>
      </c>
      <c r="Q7" s="116">
        <v>245</v>
      </c>
      <c r="R7" s="116"/>
      <c r="S7" s="116">
        <v>146</v>
      </c>
      <c r="T7" s="116">
        <v>136</v>
      </c>
      <c r="U7" s="116">
        <v>83</v>
      </c>
      <c r="V7" s="116">
        <v>95</v>
      </c>
      <c r="W7" s="116">
        <v>70</v>
      </c>
      <c r="X7" s="116">
        <v>76</v>
      </c>
      <c r="Y7" s="116">
        <v>81</v>
      </c>
      <c r="Z7" s="116">
        <v>40</v>
      </c>
      <c r="AA7" s="116">
        <v>112</v>
      </c>
      <c r="AB7" s="116">
        <v>93</v>
      </c>
      <c r="AC7" s="116">
        <v>45</v>
      </c>
      <c r="AD7" s="116">
        <v>28</v>
      </c>
      <c r="AE7" s="116"/>
      <c r="AF7" s="116">
        <v>204</v>
      </c>
      <c r="AG7" s="116">
        <v>290</v>
      </c>
      <c r="AH7" s="116">
        <v>150</v>
      </c>
      <c r="AI7" s="116">
        <v>190</v>
      </c>
      <c r="AJ7" s="116">
        <v>109</v>
      </c>
      <c r="AK7" s="116">
        <v>62</v>
      </c>
      <c r="AL7" s="116"/>
      <c r="AM7" s="116">
        <v>415</v>
      </c>
      <c r="AN7" s="116">
        <v>426</v>
      </c>
      <c r="AO7" s="116">
        <v>111</v>
      </c>
      <c r="AP7" s="116"/>
      <c r="AQ7" s="116">
        <v>312</v>
      </c>
      <c r="AR7" s="116">
        <v>332</v>
      </c>
      <c r="AS7" s="116">
        <v>36</v>
      </c>
    </row>
    <row r="8" spans="2:45" ht="30" customHeight="1" x14ac:dyDescent="0.25">
      <c r="B8" s="117" t="s">
        <v>9</v>
      </c>
      <c r="C8" s="117">
        <v>1005</v>
      </c>
      <c r="D8" s="117">
        <v>494</v>
      </c>
      <c r="E8" s="117">
        <v>505</v>
      </c>
      <c r="F8" s="117"/>
      <c r="G8" s="117">
        <v>140</v>
      </c>
      <c r="H8" s="117">
        <v>173</v>
      </c>
      <c r="I8" s="117">
        <v>170</v>
      </c>
      <c r="J8" s="117">
        <v>170</v>
      </c>
      <c r="K8" s="117">
        <v>141</v>
      </c>
      <c r="L8" s="117">
        <v>211</v>
      </c>
      <c r="M8" s="117"/>
      <c r="N8" s="117">
        <v>270</v>
      </c>
      <c r="O8" s="117">
        <v>260</v>
      </c>
      <c r="P8" s="117">
        <v>220</v>
      </c>
      <c r="Q8" s="117">
        <v>251</v>
      </c>
      <c r="R8" s="117"/>
      <c r="S8" s="117">
        <v>141</v>
      </c>
      <c r="T8" s="117">
        <v>135</v>
      </c>
      <c r="U8" s="117">
        <v>80</v>
      </c>
      <c r="V8" s="117">
        <v>90</v>
      </c>
      <c r="W8" s="117">
        <v>71</v>
      </c>
      <c r="X8" s="117">
        <v>90</v>
      </c>
      <c r="Y8" s="117">
        <v>80</v>
      </c>
      <c r="Z8" s="117">
        <v>41</v>
      </c>
      <c r="AA8" s="117">
        <v>110</v>
      </c>
      <c r="AB8" s="117">
        <v>85</v>
      </c>
      <c r="AC8" s="117">
        <v>51</v>
      </c>
      <c r="AD8" s="117">
        <v>31</v>
      </c>
      <c r="AE8" s="117"/>
      <c r="AF8" s="117">
        <v>205</v>
      </c>
      <c r="AG8" s="117">
        <v>289</v>
      </c>
      <c r="AH8" s="117">
        <v>149</v>
      </c>
      <c r="AI8" s="117">
        <v>189</v>
      </c>
      <c r="AJ8" s="117">
        <v>110</v>
      </c>
      <c r="AK8" s="117">
        <v>63</v>
      </c>
      <c r="AL8" s="117"/>
      <c r="AM8" s="117">
        <v>420</v>
      </c>
      <c r="AN8" s="117">
        <v>424</v>
      </c>
      <c r="AO8" s="117">
        <v>111</v>
      </c>
      <c r="AP8" s="117"/>
      <c r="AQ8" s="117">
        <v>315</v>
      </c>
      <c r="AR8" s="117">
        <v>332</v>
      </c>
      <c r="AS8" s="117">
        <v>36</v>
      </c>
    </row>
    <row r="9" spans="2:45" x14ac:dyDescent="0.25">
      <c r="B9" s="16" t="s">
        <v>270</v>
      </c>
      <c r="C9" s="113">
        <v>2.7838439089213799E-2</v>
      </c>
      <c r="D9" s="113">
        <v>3.0350606135953001E-2</v>
      </c>
      <c r="E9" s="113">
        <v>2.355907555276E-2</v>
      </c>
      <c r="F9" s="113"/>
      <c r="G9" s="113">
        <v>4.6637549787746702E-2</v>
      </c>
      <c r="H9" s="113">
        <v>3.2764997530764201E-2</v>
      </c>
      <c r="I9" s="113">
        <v>4.6449799646099403E-2</v>
      </c>
      <c r="J9" s="113">
        <v>5.5485492858276999E-3</v>
      </c>
      <c r="K9" s="113">
        <v>2.24384586728682E-2</v>
      </c>
      <c r="L9" s="113">
        <v>1.7842113418297199E-2</v>
      </c>
      <c r="M9" s="113"/>
      <c r="N9" s="113">
        <v>4.4990404474720302E-2</v>
      </c>
      <c r="O9" s="113">
        <v>1.6204811855388201E-2</v>
      </c>
      <c r="P9" s="113">
        <v>2.46236693102783E-2</v>
      </c>
      <c r="Q9" s="113">
        <v>2.4700253967423199E-2</v>
      </c>
      <c r="R9" s="113"/>
      <c r="S9" s="113">
        <v>2.61884583726213E-2</v>
      </c>
      <c r="T9" s="113">
        <v>3.6021567821948201E-2</v>
      </c>
      <c r="U9" s="113">
        <v>4.0016274665308701E-2</v>
      </c>
      <c r="V9" s="113">
        <v>1.1041187537264E-2</v>
      </c>
      <c r="W9" s="113">
        <v>1.81058073335537E-2</v>
      </c>
      <c r="X9" s="113">
        <v>5.1377561258187099E-2</v>
      </c>
      <c r="Y9" s="113">
        <v>2.3936898306558901E-2</v>
      </c>
      <c r="Z9" s="113">
        <v>0</v>
      </c>
      <c r="AA9" s="113">
        <v>4.90783949634657E-2</v>
      </c>
      <c r="AB9" s="113">
        <v>9.8197120648775404E-3</v>
      </c>
      <c r="AC9" s="113">
        <v>2.2973289644552999E-2</v>
      </c>
      <c r="AD9" s="113">
        <v>0</v>
      </c>
      <c r="AE9" s="113"/>
      <c r="AF9" s="113">
        <v>2.16244884252541E-2</v>
      </c>
      <c r="AG9" s="113">
        <v>3.90841786575781E-2</v>
      </c>
      <c r="AH9" s="113">
        <v>2.63255010843918E-2</v>
      </c>
      <c r="AI9" s="113">
        <v>1.11314618320183E-2</v>
      </c>
      <c r="AJ9" s="113">
        <v>3.5099845568896497E-2</v>
      </c>
      <c r="AK9" s="113">
        <v>3.7341116481698203E-2</v>
      </c>
      <c r="AL9" s="113"/>
      <c r="AM9" s="113">
        <v>2.5224412366115199E-2</v>
      </c>
      <c r="AN9" s="113">
        <v>3.2222511445074799E-2</v>
      </c>
      <c r="AO9" s="113">
        <v>1.7488778299129301E-2</v>
      </c>
      <c r="AP9" s="113"/>
      <c r="AQ9" s="113">
        <v>1.7132438656296101E-2</v>
      </c>
      <c r="AR9" s="113">
        <v>3.7534592725415497E-2</v>
      </c>
      <c r="AS9" s="113">
        <v>5.9125600124930101E-2</v>
      </c>
    </row>
    <row r="10" spans="2:45" x14ac:dyDescent="0.25">
      <c r="B10" s="16" t="s">
        <v>261</v>
      </c>
      <c r="C10" s="113">
        <v>6.1556251079940498E-2</v>
      </c>
      <c r="D10" s="113">
        <v>5.4071451076322302E-2</v>
      </c>
      <c r="E10" s="113">
        <v>6.9592621341706004E-2</v>
      </c>
      <c r="F10" s="113"/>
      <c r="G10" s="113">
        <v>9.8718403586755696E-2</v>
      </c>
      <c r="H10" s="113">
        <v>8.1473810787599396E-2</v>
      </c>
      <c r="I10" s="113">
        <v>6.7672086088290007E-2</v>
      </c>
      <c r="J10" s="113">
        <v>4.1003721419060501E-2</v>
      </c>
      <c r="K10" s="113">
        <v>5.45151957100291E-2</v>
      </c>
      <c r="L10" s="113">
        <v>3.6801483592932602E-2</v>
      </c>
      <c r="M10" s="113"/>
      <c r="N10" s="113">
        <v>4.6215499842265903E-2</v>
      </c>
      <c r="O10" s="113">
        <v>7.9711599152086102E-2</v>
      </c>
      <c r="P10" s="113">
        <v>7.7514763580795301E-2</v>
      </c>
      <c r="Q10" s="113">
        <v>4.6245353030323101E-2</v>
      </c>
      <c r="R10" s="113"/>
      <c r="S10" s="113">
        <v>7.2759065830193995E-2</v>
      </c>
      <c r="T10" s="113">
        <v>3.7366928445836202E-2</v>
      </c>
      <c r="U10" s="113">
        <v>0.106187568973239</v>
      </c>
      <c r="V10" s="113">
        <v>4.5800085216717301E-2</v>
      </c>
      <c r="W10" s="113">
        <v>9.6706559943807502E-2</v>
      </c>
      <c r="X10" s="113">
        <v>2.38181811851635E-2</v>
      </c>
      <c r="Y10" s="113">
        <v>6.99886878513237E-2</v>
      </c>
      <c r="Z10" s="113">
        <v>2.5110595466446801E-2</v>
      </c>
      <c r="AA10" s="113">
        <v>9.6802503197781206E-2</v>
      </c>
      <c r="AB10" s="113">
        <v>3.6108810149971103E-2</v>
      </c>
      <c r="AC10" s="113">
        <v>6.2286630386679601E-2</v>
      </c>
      <c r="AD10" s="113">
        <v>4.5396930992735098E-2</v>
      </c>
      <c r="AE10" s="113"/>
      <c r="AF10" s="113">
        <v>7.9226534846663393E-2</v>
      </c>
      <c r="AG10" s="113">
        <v>7.3051449455012699E-2</v>
      </c>
      <c r="AH10" s="113">
        <v>6.6795046141575998E-2</v>
      </c>
      <c r="AI10" s="113">
        <v>3.59898158737973E-2</v>
      </c>
      <c r="AJ10" s="113">
        <v>4.0834096226649103E-2</v>
      </c>
      <c r="AK10" s="113">
        <v>5.1484467281183097E-2</v>
      </c>
      <c r="AL10" s="113"/>
      <c r="AM10" s="113">
        <v>5.6147965486376898E-2</v>
      </c>
      <c r="AN10" s="113">
        <v>6.9372363073216606E-2</v>
      </c>
      <c r="AO10" s="113">
        <v>5.4848824288503198E-2</v>
      </c>
      <c r="AP10" s="113"/>
      <c r="AQ10" s="113">
        <v>8.73493921144015E-2</v>
      </c>
      <c r="AR10" s="113">
        <v>6.0799426080913099E-2</v>
      </c>
      <c r="AS10" s="113">
        <v>3.5169586614928597E-2</v>
      </c>
    </row>
    <row r="11" spans="2:45" x14ac:dyDescent="0.25">
      <c r="B11" s="16" t="s">
        <v>262</v>
      </c>
      <c r="C11" s="113">
        <v>4.3124683690265703E-2</v>
      </c>
      <c r="D11" s="113">
        <v>5.3059856606524E-2</v>
      </c>
      <c r="E11" s="113">
        <v>3.3933032114881197E-2</v>
      </c>
      <c r="F11" s="113"/>
      <c r="G11" s="113">
        <v>6.3742606944527797E-2</v>
      </c>
      <c r="H11" s="113">
        <v>1.8775464373326799E-2</v>
      </c>
      <c r="I11" s="113">
        <v>4.2310221560002803E-2</v>
      </c>
      <c r="J11" s="113">
        <v>2.36706818528374E-2</v>
      </c>
      <c r="K11" s="113">
        <v>5.4929304219349301E-2</v>
      </c>
      <c r="L11" s="113">
        <v>5.78163384927309E-2</v>
      </c>
      <c r="M11" s="113"/>
      <c r="N11" s="113">
        <v>4.6997362513311602E-2</v>
      </c>
      <c r="O11" s="113">
        <v>5.4687758020699202E-2</v>
      </c>
      <c r="P11" s="113">
        <v>3.9063852406864399E-2</v>
      </c>
      <c r="Q11" s="113">
        <v>3.1227707630402099E-2</v>
      </c>
      <c r="R11" s="113"/>
      <c r="S11" s="113">
        <v>3.1723871191297E-2</v>
      </c>
      <c r="T11" s="113">
        <v>2.3133807877538302E-2</v>
      </c>
      <c r="U11" s="113">
        <v>5.3896897146441497E-2</v>
      </c>
      <c r="V11" s="113">
        <v>3.2456894924723798E-2</v>
      </c>
      <c r="W11" s="113">
        <v>4.2326661711828202E-2</v>
      </c>
      <c r="X11" s="113">
        <v>5.0752054146691102E-2</v>
      </c>
      <c r="Y11" s="113">
        <v>0</v>
      </c>
      <c r="Z11" s="113">
        <v>0.102990475100932</v>
      </c>
      <c r="AA11" s="113">
        <v>5.9719196429197201E-2</v>
      </c>
      <c r="AB11" s="113">
        <v>5.5414612160397003E-2</v>
      </c>
      <c r="AC11" s="113">
        <v>0</v>
      </c>
      <c r="AD11" s="113">
        <v>0.175180086458254</v>
      </c>
      <c r="AE11" s="113"/>
      <c r="AF11" s="113">
        <v>3.5175627330068002E-2</v>
      </c>
      <c r="AG11" s="113">
        <v>4.1778006879920698E-2</v>
      </c>
      <c r="AH11" s="113">
        <v>4.4971304049340098E-2</v>
      </c>
      <c r="AI11" s="113">
        <v>5.3053034261264502E-2</v>
      </c>
      <c r="AJ11" s="113">
        <v>3.4699238345716303E-2</v>
      </c>
      <c r="AK11" s="113">
        <v>5.5705076469193301E-2</v>
      </c>
      <c r="AL11" s="113"/>
      <c r="AM11" s="113">
        <v>4.2592661630253499E-2</v>
      </c>
      <c r="AN11" s="113">
        <v>4.9787232136209003E-2</v>
      </c>
      <c r="AO11" s="113">
        <v>3.0010764926011499E-2</v>
      </c>
      <c r="AP11" s="113"/>
      <c r="AQ11" s="113">
        <v>5.1311416512810203E-2</v>
      </c>
      <c r="AR11" s="113">
        <v>3.7232220581753801E-2</v>
      </c>
      <c r="AS11" s="113">
        <v>2.4917402641855799E-2</v>
      </c>
    </row>
    <row r="12" spans="2:45" x14ac:dyDescent="0.25">
      <c r="B12" s="16" t="s">
        <v>263</v>
      </c>
      <c r="C12" s="113">
        <v>5.6476658322575597E-2</v>
      </c>
      <c r="D12" s="113">
        <v>4.7623295800447302E-2</v>
      </c>
      <c r="E12" s="113">
        <v>6.3886428191679903E-2</v>
      </c>
      <c r="F12" s="113"/>
      <c r="G12" s="113">
        <v>6.8479645203920803E-2</v>
      </c>
      <c r="H12" s="113">
        <v>3.3430041462842501E-2</v>
      </c>
      <c r="I12" s="113">
        <v>4.6083056476061403E-2</v>
      </c>
      <c r="J12" s="113">
        <v>6.34837206954878E-2</v>
      </c>
      <c r="K12" s="113">
        <v>7.9068057649290105E-2</v>
      </c>
      <c r="L12" s="113">
        <v>5.5039733539622902E-2</v>
      </c>
      <c r="M12" s="113"/>
      <c r="N12" s="113">
        <v>6.6287035369090794E-2</v>
      </c>
      <c r="O12" s="113">
        <v>5.3148526142903198E-2</v>
      </c>
      <c r="P12" s="113">
        <v>6.4239852493854901E-2</v>
      </c>
      <c r="Q12" s="113">
        <v>4.3466763819645503E-2</v>
      </c>
      <c r="R12" s="113"/>
      <c r="S12" s="113">
        <v>5.8087446190152603E-2</v>
      </c>
      <c r="T12" s="113">
        <v>3.6780468422079597E-2</v>
      </c>
      <c r="U12" s="113">
        <v>5.91868488137402E-2</v>
      </c>
      <c r="V12" s="113">
        <v>3.0181087669204701E-2</v>
      </c>
      <c r="W12" s="113">
        <v>4.6814441644866402E-2</v>
      </c>
      <c r="X12" s="113">
        <v>0.106796564230187</v>
      </c>
      <c r="Y12" s="113">
        <v>2.9794020481332999E-2</v>
      </c>
      <c r="Z12" s="113">
        <v>4.7576890804777401E-2</v>
      </c>
      <c r="AA12" s="113">
        <v>6.9145847190841506E-2</v>
      </c>
      <c r="AB12" s="113">
        <v>9.3021471977433101E-2</v>
      </c>
      <c r="AC12" s="113">
        <v>4.3117144445486297E-2</v>
      </c>
      <c r="AD12" s="113">
        <v>3.7615773530447497E-2</v>
      </c>
      <c r="AE12" s="113"/>
      <c r="AF12" s="113">
        <v>6.0400885306469997E-2</v>
      </c>
      <c r="AG12" s="113">
        <v>7.4501678784948094E-2</v>
      </c>
      <c r="AH12" s="113">
        <v>6.2686996836699704E-2</v>
      </c>
      <c r="AI12" s="113">
        <v>3.0248646277771799E-2</v>
      </c>
      <c r="AJ12" s="113">
        <v>3.6960749046997303E-2</v>
      </c>
      <c r="AK12" s="113">
        <v>5.8682079411340203E-2</v>
      </c>
      <c r="AL12" s="113"/>
      <c r="AM12" s="113">
        <v>5.2755741857968302E-2</v>
      </c>
      <c r="AN12" s="113">
        <v>6.1366442345207502E-2</v>
      </c>
      <c r="AO12" s="113">
        <v>3.8495435092526398E-2</v>
      </c>
      <c r="AP12" s="113"/>
      <c r="AQ12" s="113">
        <v>5.1665217632927599E-2</v>
      </c>
      <c r="AR12" s="113">
        <v>5.6772201208927002E-2</v>
      </c>
      <c r="AS12" s="113">
        <v>6.0979320346456103E-2</v>
      </c>
    </row>
    <row r="13" spans="2:45" x14ac:dyDescent="0.25">
      <c r="B13" s="16" t="s">
        <v>271</v>
      </c>
      <c r="C13" s="113">
        <v>2.2155026749263101E-2</v>
      </c>
      <c r="D13" s="113">
        <v>2.2725308511359E-2</v>
      </c>
      <c r="E13" s="113">
        <v>2.1860058321695901E-2</v>
      </c>
      <c r="F13" s="113"/>
      <c r="G13" s="113">
        <v>4.6123942292470403E-2</v>
      </c>
      <c r="H13" s="113">
        <v>2.1565429473661999E-2</v>
      </c>
      <c r="I13" s="113">
        <v>1.8689589313365701E-2</v>
      </c>
      <c r="J13" s="113">
        <v>2.9912938163969199E-2</v>
      </c>
      <c r="K13" s="113">
        <v>2.0225999175334401E-2</v>
      </c>
      <c r="L13" s="113">
        <v>4.5147308688501201E-3</v>
      </c>
      <c r="M13" s="113"/>
      <c r="N13" s="113">
        <v>1.70597522772023E-2</v>
      </c>
      <c r="O13" s="113">
        <v>3.5124966404231503E-2</v>
      </c>
      <c r="P13" s="113">
        <v>1.4496712643584E-2</v>
      </c>
      <c r="Q13" s="113">
        <v>2.1266536738948402E-2</v>
      </c>
      <c r="R13" s="113"/>
      <c r="S13" s="113">
        <v>2.3392383459050099E-2</v>
      </c>
      <c r="T13" s="113">
        <v>3.3530044140017701E-2</v>
      </c>
      <c r="U13" s="113">
        <v>0</v>
      </c>
      <c r="V13" s="113">
        <v>2.97889271680313E-2</v>
      </c>
      <c r="W13" s="113">
        <v>1.3717689026600199E-2</v>
      </c>
      <c r="X13" s="113">
        <v>2.63270781940932E-2</v>
      </c>
      <c r="Y13" s="113">
        <v>2.3801910642171398E-2</v>
      </c>
      <c r="Z13" s="113">
        <v>2.1659286779770699E-2</v>
      </c>
      <c r="AA13" s="113">
        <v>3.4195068395921499E-2</v>
      </c>
      <c r="AB13" s="113">
        <v>9.6620223174959403E-3</v>
      </c>
      <c r="AC13" s="113">
        <v>0</v>
      </c>
      <c r="AD13" s="113">
        <v>3.3736652287636303E-2</v>
      </c>
      <c r="AE13" s="113"/>
      <c r="AF13" s="113">
        <v>2.8616595039557199E-2</v>
      </c>
      <c r="AG13" s="113">
        <v>2.7825157530836E-2</v>
      </c>
      <c r="AH13" s="113">
        <v>1.2570934701954899E-2</v>
      </c>
      <c r="AI13" s="113">
        <v>2.97195940816153E-2</v>
      </c>
      <c r="AJ13" s="113">
        <v>7.8818780869598596E-3</v>
      </c>
      <c r="AK13" s="113">
        <v>0</v>
      </c>
      <c r="AL13" s="113"/>
      <c r="AM13" s="113">
        <v>2.0924422941729699E-2</v>
      </c>
      <c r="AN13" s="113">
        <v>2.0944286135122399E-2</v>
      </c>
      <c r="AO13" s="113">
        <v>3.3677955989426203E-2</v>
      </c>
      <c r="AP13" s="113"/>
      <c r="AQ13" s="113">
        <v>2.2822185151371001E-2</v>
      </c>
      <c r="AR13" s="113">
        <v>2.0036682317260301E-2</v>
      </c>
      <c r="AS13" s="113">
        <v>2.4969786179266599E-2</v>
      </c>
    </row>
    <row r="14" spans="2:45" x14ac:dyDescent="0.25">
      <c r="B14" s="16" t="s">
        <v>265</v>
      </c>
      <c r="C14" s="113">
        <v>0.78884894106874104</v>
      </c>
      <c r="D14" s="113">
        <v>0.79216948186939395</v>
      </c>
      <c r="E14" s="113">
        <v>0.78716878447727701</v>
      </c>
      <c r="F14" s="113"/>
      <c r="G14" s="113">
        <v>0.67629785218457905</v>
      </c>
      <c r="H14" s="113">
        <v>0.811990256371805</v>
      </c>
      <c r="I14" s="113">
        <v>0.77879524691618096</v>
      </c>
      <c r="J14" s="113">
        <v>0.83638038858281705</v>
      </c>
      <c r="K14" s="113">
        <v>0.76882298457312903</v>
      </c>
      <c r="L14" s="113">
        <v>0.82798560008756605</v>
      </c>
      <c r="M14" s="113"/>
      <c r="N14" s="113">
        <v>0.77844994552340896</v>
      </c>
      <c r="O14" s="113">
        <v>0.76112233842469201</v>
      </c>
      <c r="P14" s="113">
        <v>0.78006114956462302</v>
      </c>
      <c r="Q14" s="113">
        <v>0.83309338481325801</v>
      </c>
      <c r="R14" s="113"/>
      <c r="S14" s="113">
        <v>0.78784877495668504</v>
      </c>
      <c r="T14" s="113">
        <v>0.83316718329257999</v>
      </c>
      <c r="U14" s="113">
        <v>0.740712410401271</v>
      </c>
      <c r="V14" s="113">
        <v>0.85073181748405902</v>
      </c>
      <c r="W14" s="113">
        <v>0.78232884033934402</v>
      </c>
      <c r="X14" s="113">
        <v>0.74092856098567805</v>
      </c>
      <c r="Y14" s="113">
        <v>0.85247848271861304</v>
      </c>
      <c r="Z14" s="113">
        <v>0.80266275184807301</v>
      </c>
      <c r="AA14" s="113">
        <v>0.69105898982279301</v>
      </c>
      <c r="AB14" s="113">
        <v>0.79597337132982504</v>
      </c>
      <c r="AC14" s="113">
        <v>0.87162293552328096</v>
      </c>
      <c r="AD14" s="113">
        <v>0.708070556730927</v>
      </c>
      <c r="AE14" s="113"/>
      <c r="AF14" s="113">
        <v>0.77495586905198699</v>
      </c>
      <c r="AG14" s="113">
        <v>0.74375952869170403</v>
      </c>
      <c r="AH14" s="113">
        <v>0.786650217186038</v>
      </c>
      <c r="AI14" s="113">
        <v>0.83985744767353299</v>
      </c>
      <c r="AJ14" s="113">
        <v>0.84452419272478096</v>
      </c>
      <c r="AK14" s="113">
        <v>0.79678726035658498</v>
      </c>
      <c r="AL14" s="113"/>
      <c r="AM14" s="113">
        <v>0.80235479571755697</v>
      </c>
      <c r="AN14" s="113">
        <v>0.76630716486517003</v>
      </c>
      <c r="AO14" s="113">
        <v>0.82547824140440296</v>
      </c>
      <c r="AP14" s="113"/>
      <c r="AQ14" s="113">
        <v>0.76971934993219304</v>
      </c>
      <c r="AR14" s="113">
        <v>0.78762487708573004</v>
      </c>
      <c r="AS14" s="113">
        <v>0.79483830409256295</v>
      </c>
    </row>
    <row r="15" spans="2:45" x14ac:dyDescent="0.25">
      <c r="B15" s="16" t="s">
        <v>266</v>
      </c>
      <c r="C15" s="114">
        <v>4.3501004057689601</v>
      </c>
      <c r="D15" s="114">
        <v>4.3548096950831203</v>
      </c>
      <c r="E15" s="114">
        <v>4.3524021258196797</v>
      </c>
      <c r="F15" s="114"/>
      <c r="G15" s="114">
        <v>3.9976275831803498</v>
      </c>
      <c r="H15" s="114">
        <v>4.3655278636764496</v>
      </c>
      <c r="I15" s="114">
        <v>4.2592762904708499</v>
      </c>
      <c r="J15" s="114">
        <v>4.5803499427811598</v>
      </c>
      <c r="K15" s="114">
        <v>4.3265968966635802</v>
      </c>
      <c r="L15" s="114">
        <v>4.4755402851104904</v>
      </c>
      <c r="M15" s="114"/>
      <c r="N15" s="114">
        <v>4.2995600677020196</v>
      </c>
      <c r="O15" s="114">
        <v>4.2946442513625804</v>
      </c>
      <c r="P15" s="114">
        <v>4.3066546242735404</v>
      </c>
      <c r="Q15" s="114">
        <v>4.4896341307721501</v>
      </c>
      <c r="R15" s="114"/>
      <c r="S15" s="114">
        <v>4.3432825554028698</v>
      </c>
      <c r="T15" s="114">
        <v>4.4939320424901199</v>
      </c>
      <c r="U15" s="114">
        <v>4.0951039617136997</v>
      </c>
      <c r="V15" s="114">
        <v>4.5740719341662004</v>
      </c>
      <c r="W15" s="114">
        <v>4.2883181661051797</v>
      </c>
      <c r="X15" s="114">
        <v>4.2556630998738703</v>
      </c>
      <c r="Y15" s="114">
        <v>4.5169708054570696</v>
      </c>
      <c r="Z15" s="114">
        <v>4.47377312444209</v>
      </c>
      <c r="AA15" s="114">
        <v>4.0157536603263502</v>
      </c>
      <c r="AB15" s="114">
        <v>4.44451739632217</v>
      </c>
      <c r="AC15" s="114">
        <v>4.5497527413395398</v>
      </c>
      <c r="AD15" s="114">
        <v>4.1839038173057697</v>
      </c>
      <c r="AE15" s="114"/>
      <c r="AF15" s="114">
        <v>4.3200261708443701</v>
      </c>
      <c r="AG15" s="114">
        <v>4.2102107731515597</v>
      </c>
      <c r="AH15" s="114">
        <v>4.32833346948836</v>
      </c>
      <c r="AI15" s="114">
        <v>4.5510074379237704</v>
      </c>
      <c r="AJ15" s="114">
        <v>4.4752632960308203</v>
      </c>
      <c r="AK15" s="114">
        <v>4.3228771602365201</v>
      </c>
      <c r="AL15" s="114"/>
      <c r="AM15" s="114">
        <v>4.3950721846754899</v>
      </c>
      <c r="AN15" s="114">
        <v>4.2683591232475999</v>
      </c>
      <c r="AO15" s="114">
        <v>4.4924596903978298</v>
      </c>
      <c r="AP15" s="114"/>
      <c r="AQ15" s="114">
        <v>4.2848533683052601</v>
      </c>
      <c r="AR15" s="114">
        <v>4.3238515855688897</v>
      </c>
      <c r="AS15" s="114">
        <v>4.34201301811789</v>
      </c>
    </row>
    <row r="16" spans="2:45" x14ac:dyDescent="0.25">
      <c r="B16" s="16" t="s">
        <v>267</v>
      </c>
      <c r="C16" s="115">
        <v>1.8965624519975799</v>
      </c>
      <c r="D16" s="115">
        <v>1.90224574211594</v>
      </c>
      <c r="E16" s="115">
        <v>1.8695810244081601</v>
      </c>
      <c r="F16" s="115"/>
      <c r="G16" s="115">
        <v>2.65336130645015</v>
      </c>
      <c r="H16" s="115">
        <v>2.0563019321206601</v>
      </c>
      <c r="I16" s="115">
        <v>2.2926266028041602</v>
      </c>
      <c r="J16" s="115">
        <v>1.12215195580603</v>
      </c>
      <c r="K16" s="115">
        <v>1.8235276465338699</v>
      </c>
      <c r="L16" s="115">
        <v>1.5120051932541201</v>
      </c>
      <c r="M16" s="115"/>
      <c r="N16" s="115">
        <v>2.0865039594022599</v>
      </c>
      <c r="O16" s="115">
        <v>1.93031232200592</v>
      </c>
      <c r="P16" s="115">
        <v>2.0072548198339</v>
      </c>
      <c r="Q16" s="115">
        <v>1.5794342044407499</v>
      </c>
      <c r="R16" s="115"/>
      <c r="S16" s="115">
        <v>1.94261311749823</v>
      </c>
      <c r="T16" s="115">
        <v>1.64333430851982</v>
      </c>
      <c r="U16" s="115">
        <v>2.6353322528316201</v>
      </c>
      <c r="V16" s="115">
        <v>1.28431179788918</v>
      </c>
      <c r="W16" s="115">
        <v>2.1050227281957699</v>
      </c>
      <c r="X16" s="115">
        <v>2.0444908974906499</v>
      </c>
      <c r="Y16" s="115">
        <v>1.6485086107056901</v>
      </c>
      <c r="Z16" s="115">
        <v>1.29532932703125</v>
      </c>
      <c r="AA16" s="115">
        <v>2.67967093800317</v>
      </c>
      <c r="AB16" s="115">
        <v>1.4117612161881501</v>
      </c>
      <c r="AC16" s="115">
        <v>1.5714775973744199</v>
      </c>
      <c r="AD16" s="115">
        <v>1.8818637223763499</v>
      </c>
      <c r="AE16" s="115"/>
      <c r="AF16" s="115">
        <v>1.94214703002881</v>
      </c>
      <c r="AG16" s="115">
        <v>2.2317167728299099</v>
      </c>
      <c r="AH16" s="115">
        <v>1.9569166645478699</v>
      </c>
      <c r="AI16" s="115">
        <v>1.2875331110283099</v>
      </c>
      <c r="AJ16" s="115">
        <v>1.7393231180890201</v>
      </c>
      <c r="AK16" s="115">
        <v>2.06767834547819</v>
      </c>
      <c r="AL16" s="115"/>
      <c r="AM16" s="115">
        <v>1.78256564414213</v>
      </c>
      <c r="AN16" s="115">
        <v>2.09966941801934</v>
      </c>
      <c r="AO16" s="115">
        <v>1.528732425107</v>
      </c>
      <c r="AP16" s="115"/>
      <c r="AQ16" s="115">
        <v>2.01214008601668</v>
      </c>
      <c r="AR16" s="115">
        <v>2.0423460742831101</v>
      </c>
      <c r="AS16" s="115">
        <v>2.1610802180340798</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21" t="s">
        <v>8</v>
      </c>
      <c r="C7" s="121">
        <v>1005</v>
      </c>
      <c r="D7" s="121">
        <v>484</v>
      </c>
      <c r="E7" s="121">
        <v>515</v>
      </c>
      <c r="F7" s="121"/>
      <c r="G7" s="121">
        <v>152</v>
      </c>
      <c r="H7" s="121">
        <v>174</v>
      </c>
      <c r="I7" s="121">
        <v>153</v>
      </c>
      <c r="J7" s="121">
        <v>172</v>
      </c>
      <c r="K7" s="121">
        <v>142</v>
      </c>
      <c r="L7" s="121">
        <v>212</v>
      </c>
      <c r="M7" s="121"/>
      <c r="N7" s="121">
        <v>279</v>
      </c>
      <c r="O7" s="121">
        <v>270</v>
      </c>
      <c r="P7" s="121">
        <v>207</v>
      </c>
      <c r="Q7" s="121">
        <v>245</v>
      </c>
      <c r="R7" s="121"/>
      <c r="S7" s="121">
        <v>146</v>
      </c>
      <c r="T7" s="121">
        <v>136</v>
      </c>
      <c r="U7" s="121">
        <v>83</v>
      </c>
      <c r="V7" s="121">
        <v>95</v>
      </c>
      <c r="W7" s="121">
        <v>70</v>
      </c>
      <c r="X7" s="121">
        <v>76</v>
      </c>
      <c r="Y7" s="121">
        <v>81</v>
      </c>
      <c r="Z7" s="121">
        <v>40</v>
      </c>
      <c r="AA7" s="121">
        <v>112</v>
      </c>
      <c r="AB7" s="121">
        <v>93</v>
      </c>
      <c r="AC7" s="121">
        <v>45</v>
      </c>
      <c r="AD7" s="121">
        <v>28</v>
      </c>
      <c r="AE7" s="121"/>
      <c r="AF7" s="121">
        <v>204</v>
      </c>
      <c r="AG7" s="121">
        <v>290</v>
      </c>
      <c r="AH7" s="121">
        <v>150</v>
      </c>
      <c r="AI7" s="121">
        <v>190</v>
      </c>
      <c r="AJ7" s="121">
        <v>109</v>
      </c>
      <c r="AK7" s="121">
        <v>62</v>
      </c>
      <c r="AL7" s="121"/>
      <c r="AM7" s="121">
        <v>415</v>
      </c>
      <c r="AN7" s="121">
        <v>426</v>
      </c>
      <c r="AO7" s="121">
        <v>111</v>
      </c>
      <c r="AP7" s="121"/>
      <c r="AQ7" s="121">
        <v>312</v>
      </c>
      <c r="AR7" s="121">
        <v>332</v>
      </c>
      <c r="AS7" s="121">
        <v>36</v>
      </c>
    </row>
    <row r="8" spans="2:45" ht="30" customHeight="1" x14ac:dyDescent="0.25">
      <c r="B8" s="122" t="s">
        <v>9</v>
      </c>
      <c r="C8" s="122">
        <v>1005</v>
      </c>
      <c r="D8" s="122">
        <v>494</v>
      </c>
      <c r="E8" s="122">
        <v>505</v>
      </c>
      <c r="F8" s="122"/>
      <c r="G8" s="122">
        <v>140</v>
      </c>
      <c r="H8" s="122">
        <v>173</v>
      </c>
      <c r="I8" s="122">
        <v>170</v>
      </c>
      <c r="J8" s="122">
        <v>170</v>
      </c>
      <c r="K8" s="122">
        <v>141</v>
      </c>
      <c r="L8" s="122">
        <v>211</v>
      </c>
      <c r="M8" s="122"/>
      <c r="N8" s="122">
        <v>270</v>
      </c>
      <c r="O8" s="122">
        <v>260</v>
      </c>
      <c r="P8" s="122">
        <v>220</v>
      </c>
      <c r="Q8" s="122">
        <v>251</v>
      </c>
      <c r="R8" s="122"/>
      <c r="S8" s="122">
        <v>141</v>
      </c>
      <c r="T8" s="122">
        <v>135</v>
      </c>
      <c r="U8" s="122">
        <v>80</v>
      </c>
      <c r="V8" s="122">
        <v>90</v>
      </c>
      <c r="W8" s="122">
        <v>71</v>
      </c>
      <c r="X8" s="122">
        <v>90</v>
      </c>
      <c r="Y8" s="122">
        <v>80</v>
      </c>
      <c r="Z8" s="122">
        <v>41</v>
      </c>
      <c r="AA8" s="122">
        <v>110</v>
      </c>
      <c r="AB8" s="122">
        <v>85</v>
      </c>
      <c r="AC8" s="122">
        <v>51</v>
      </c>
      <c r="AD8" s="122">
        <v>31</v>
      </c>
      <c r="AE8" s="122"/>
      <c r="AF8" s="122">
        <v>205</v>
      </c>
      <c r="AG8" s="122">
        <v>289</v>
      </c>
      <c r="AH8" s="122">
        <v>149</v>
      </c>
      <c r="AI8" s="122">
        <v>189</v>
      </c>
      <c r="AJ8" s="122">
        <v>110</v>
      </c>
      <c r="AK8" s="122">
        <v>63</v>
      </c>
      <c r="AL8" s="122"/>
      <c r="AM8" s="122">
        <v>420</v>
      </c>
      <c r="AN8" s="122">
        <v>424</v>
      </c>
      <c r="AO8" s="122">
        <v>111</v>
      </c>
      <c r="AP8" s="122"/>
      <c r="AQ8" s="122">
        <v>315</v>
      </c>
      <c r="AR8" s="122">
        <v>332</v>
      </c>
      <c r="AS8" s="122">
        <v>36</v>
      </c>
    </row>
    <row r="9" spans="2:45" x14ac:dyDescent="0.25">
      <c r="B9" s="16" t="s">
        <v>270</v>
      </c>
      <c r="C9" s="118">
        <v>3.9511207720577701E-2</v>
      </c>
      <c r="D9" s="118">
        <v>4.0843292175580401E-2</v>
      </c>
      <c r="E9" s="118">
        <v>3.6592930779815097E-2</v>
      </c>
      <c r="F9" s="118"/>
      <c r="G9" s="118">
        <v>5.9375378840875299E-2</v>
      </c>
      <c r="H9" s="118">
        <v>6.9436787160224098E-2</v>
      </c>
      <c r="I9" s="118">
        <v>6.4348983998798098E-2</v>
      </c>
      <c r="J9" s="118">
        <v>1.7804026266173199E-2</v>
      </c>
      <c r="K9" s="118">
        <v>0</v>
      </c>
      <c r="L9" s="118">
        <v>2.55883928190258E-2</v>
      </c>
      <c r="M9" s="118"/>
      <c r="N9" s="118">
        <v>3.2280331506211603E-2</v>
      </c>
      <c r="O9" s="118">
        <v>2.06044512375851E-2</v>
      </c>
      <c r="P9" s="118">
        <v>4.50547303614275E-2</v>
      </c>
      <c r="Q9" s="118">
        <v>6.2644925303654495E-2</v>
      </c>
      <c r="R9" s="118"/>
      <c r="S9" s="118">
        <v>5.9026070962218097E-2</v>
      </c>
      <c r="T9" s="118">
        <v>6.0984677445417398E-2</v>
      </c>
      <c r="U9" s="118">
        <v>6.1155552880600303E-2</v>
      </c>
      <c r="V9" s="118">
        <v>1.97031740612288E-2</v>
      </c>
      <c r="W9" s="118">
        <v>4.23074073567642E-2</v>
      </c>
      <c r="X9" s="118">
        <v>0</v>
      </c>
      <c r="Y9" s="118">
        <v>3.0324450352844898E-2</v>
      </c>
      <c r="Z9" s="118">
        <v>2.5110595466446801E-2</v>
      </c>
      <c r="AA9" s="118">
        <v>6.2178436478655702E-2</v>
      </c>
      <c r="AB9" s="118">
        <v>9.9362481454410099E-3</v>
      </c>
      <c r="AC9" s="118">
        <v>4.60372360854132E-2</v>
      </c>
      <c r="AD9" s="118">
        <v>0</v>
      </c>
      <c r="AE9" s="118"/>
      <c r="AF9" s="118">
        <v>5.3412560125960198E-2</v>
      </c>
      <c r="AG9" s="118">
        <v>3.1458219893511698E-2</v>
      </c>
      <c r="AH9" s="118">
        <v>3.2158954855744E-2</v>
      </c>
      <c r="AI9" s="118">
        <v>5.0442821084407397E-2</v>
      </c>
      <c r="AJ9" s="118">
        <v>2.9118528348543001E-2</v>
      </c>
      <c r="AK9" s="118">
        <v>3.4046579667029502E-2</v>
      </c>
      <c r="AL9" s="118"/>
      <c r="AM9" s="118">
        <v>2.8108931287277601E-2</v>
      </c>
      <c r="AN9" s="118">
        <v>5.88349307081244E-2</v>
      </c>
      <c r="AO9" s="118">
        <v>1.7072570776918001E-2</v>
      </c>
      <c r="AP9" s="118"/>
      <c r="AQ9" s="118">
        <v>3.8614628844923997E-2</v>
      </c>
      <c r="AR9" s="118">
        <v>5.2372377258952198E-2</v>
      </c>
      <c r="AS9" s="118">
        <v>0.145649617278201</v>
      </c>
    </row>
    <row r="10" spans="2:45" x14ac:dyDescent="0.25">
      <c r="B10" s="16" t="s">
        <v>261</v>
      </c>
      <c r="C10" s="118">
        <v>2.6516299444112101E-2</v>
      </c>
      <c r="D10" s="118">
        <v>3.1160748640203299E-2</v>
      </c>
      <c r="E10" s="118">
        <v>2.2294569782579699E-2</v>
      </c>
      <c r="F10" s="118"/>
      <c r="G10" s="118">
        <v>2.48566867807988E-2</v>
      </c>
      <c r="H10" s="118">
        <v>2.8716454278041401E-2</v>
      </c>
      <c r="I10" s="118">
        <v>3.9654285371044998E-2</v>
      </c>
      <c r="J10" s="118">
        <v>2.22915011901791E-2</v>
      </c>
      <c r="K10" s="118">
        <v>2.82183286121079E-2</v>
      </c>
      <c r="L10" s="118">
        <v>1.74956197293809E-2</v>
      </c>
      <c r="M10" s="118"/>
      <c r="N10" s="118">
        <v>3.7811669616316199E-2</v>
      </c>
      <c r="O10" s="118">
        <v>2.1160505160104998E-2</v>
      </c>
      <c r="P10" s="118">
        <v>2.2245106238807599E-2</v>
      </c>
      <c r="Q10" s="118">
        <v>2.4079981795865599E-2</v>
      </c>
      <c r="R10" s="118"/>
      <c r="S10" s="118">
        <v>7.4351259333595696E-2</v>
      </c>
      <c r="T10" s="118">
        <v>2.1396014463108601E-2</v>
      </c>
      <c r="U10" s="118">
        <v>1.19357090448664E-2</v>
      </c>
      <c r="V10" s="118">
        <v>2.8933617325291702E-2</v>
      </c>
      <c r="W10" s="118">
        <v>0</v>
      </c>
      <c r="X10" s="118">
        <v>0</v>
      </c>
      <c r="Y10" s="118">
        <v>3.4529535601902403E-2</v>
      </c>
      <c r="Z10" s="118">
        <v>2.15353230685396E-2</v>
      </c>
      <c r="AA10" s="118">
        <v>1.66661310884808E-2</v>
      </c>
      <c r="AB10" s="118">
        <v>2.21217187435011E-2</v>
      </c>
      <c r="AC10" s="118">
        <v>4.6368764627744301E-2</v>
      </c>
      <c r="AD10" s="118">
        <v>0</v>
      </c>
      <c r="AE10" s="118"/>
      <c r="AF10" s="118">
        <v>3.6312740953620103E-2</v>
      </c>
      <c r="AG10" s="118">
        <v>2.63226276089942E-2</v>
      </c>
      <c r="AH10" s="118">
        <v>1.7981048991616899E-2</v>
      </c>
      <c r="AI10" s="118">
        <v>2.5067364391647799E-2</v>
      </c>
      <c r="AJ10" s="118">
        <v>8.4677055442280696E-3</v>
      </c>
      <c r="AK10" s="118">
        <v>5.1423581720046498E-2</v>
      </c>
      <c r="AL10" s="118"/>
      <c r="AM10" s="118">
        <v>3.6145708532834497E-2</v>
      </c>
      <c r="AN10" s="118">
        <v>2.70028061513778E-2</v>
      </c>
      <c r="AO10" s="118">
        <v>0</v>
      </c>
      <c r="AP10" s="118"/>
      <c r="AQ10" s="118">
        <v>3.96253360284246E-2</v>
      </c>
      <c r="AR10" s="118">
        <v>2.5180909001146001E-2</v>
      </c>
      <c r="AS10" s="118">
        <v>5.8386816067882499E-2</v>
      </c>
    </row>
    <row r="11" spans="2:45" x14ac:dyDescent="0.25">
      <c r="B11" s="16" t="s">
        <v>262</v>
      </c>
      <c r="C11" s="118">
        <v>3.4087530065644502E-2</v>
      </c>
      <c r="D11" s="118">
        <v>4.4926393176018702E-2</v>
      </c>
      <c r="E11" s="118">
        <v>2.3906620027533E-2</v>
      </c>
      <c r="F11" s="118"/>
      <c r="G11" s="118">
        <v>3.3081104825474002E-2</v>
      </c>
      <c r="H11" s="118">
        <v>3.7184397877839601E-2</v>
      </c>
      <c r="I11" s="118">
        <v>3.6821858988413197E-2</v>
      </c>
      <c r="J11" s="118">
        <v>1.2405431352626501E-2</v>
      </c>
      <c r="K11" s="118">
        <v>3.4095083337472902E-2</v>
      </c>
      <c r="L11" s="118">
        <v>4.7470229556300897E-2</v>
      </c>
      <c r="M11" s="118"/>
      <c r="N11" s="118">
        <v>3.9451224689899797E-2</v>
      </c>
      <c r="O11" s="118">
        <v>3.54565357307986E-2</v>
      </c>
      <c r="P11" s="118">
        <v>1.9100478644209901E-2</v>
      </c>
      <c r="Q11" s="118">
        <v>4.0579013776756698E-2</v>
      </c>
      <c r="R11" s="118"/>
      <c r="S11" s="118">
        <v>2.6321257489217698E-2</v>
      </c>
      <c r="T11" s="118">
        <v>2.7593454675306699E-2</v>
      </c>
      <c r="U11" s="118">
        <v>4.5391101996475197E-2</v>
      </c>
      <c r="V11" s="118">
        <v>2.2405927545673901E-2</v>
      </c>
      <c r="W11" s="118">
        <v>4.99293036937076E-2</v>
      </c>
      <c r="X11" s="118">
        <v>7.6955342164082494E-2</v>
      </c>
      <c r="Y11" s="118">
        <v>2.5156130391895098E-2</v>
      </c>
      <c r="Z11" s="118">
        <v>2.7026768528171E-2</v>
      </c>
      <c r="AA11" s="118">
        <v>3.4480275096119103E-2</v>
      </c>
      <c r="AB11" s="118">
        <v>3.0757743039530199E-2</v>
      </c>
      <c r="AC11" s="118">
        <v>2.2973289644552999E-2</v>
      </c>
      <c r="AD11" s="118">
        <v>0</v>
      </c>
      <c r="AE11" s="118"/>
      <c r="AF11" s="118">
        <v>4.4109530931571703E-2</v>
      </c>
      <c r="AG11" s="118">
        <v>3.8521422281271901E-2</v>
      </c>
      <c r="AH11" s="118">
        <v>2.5274329918201301E-2</v>
      </c>
      <c r="AI11" s="118">
        <v>2.87978716103875E-2</v>
      </c>
      <c r="AJ11" s="118">
        <v>4.4367857023371801E-2</v>
      </c>
      <c r="AK11" s="118">
        <v>0</v>
      </c>
      <c r="AL11" s="118"/>
      <c r="AM11" s="118">
        <v>4.46281371938195E-2</v>
      </c>
      <c r="AN11" s="118">
        <v>3.2091937566966898E-2</v>
      </c>
      <c r="AO11" s="118">
        <v>9.3683614622158008E-3</v>
      </c>
      <c r="AP11" s="118"/>
      <c r="AQ11" s="118">
        <v>4.5713969469560897E-2</v>
      </c>
      <c r="AR11" s="118">
        <v>3.01707935992915E-2</v>
      </c>
      <c r="AS11" s="118">
        <v>0</v>
      </c>
    </row>
    <row r="12" spans="2:45" x14ac:dyDescent="0.25">
      <c r="B12" s="16" t="s">
        <v>263</v>
      </c>
      <c r="C12" s="118">
        <v>2.65302576465439E-2</v>
      </c>
      <c r="D12" s="118">
        <v>2.9370459612649599E-2</v>
      </c>
      <c r="E12" s="118">
        <v>2.40704924589666E-2</v>
      </c>
      <c r="F12" s="118"/>
      <c r="G12" s="118">
        <v>1.9753527943537699E-2</v>
      </c>
      <c r="H12" s="118">
        <v>5.0525413967094902E-2</v>
      </c>
      <c r="I12" s="118">
        <v>1.83842641084969E-2</v>
      </c>
      <c r="J12" s="118">
        <v>2.9462417858736E-2</v>
      </c>
      <c r="K12" s="118">
        <v>2.1664610013048102E-2</v>
      </c>
      <c r="L12" s="118">
        <v>1.8807028918629998E-2</v>
      </c>
      <c r="M12" s="118"/>
      <c r="N12" s="118">
        <v>3.78784065973016E-2</v>
      </c>
      <c r="O12" s="118">
        <v>1.8866922988702101E-2</v>
      </c>
      <c r="P12" s="118">
        <v>3.7307487323369602E-2</v>
      </c>
      <c r="Q12" s="118">
        <v>1.3237816594826099E-2</v>
      </c>
      <c r="R12" s="118"/>
      <c r="S12" s="118">
        <v>5.30636526208269E-2</v>
      </c>
      <c r="T12" s="118">
        <v>2.5268314540885E-2</v>
      </c>
      <c r="U12" s="118">
        <v>2.2055266157969902E-2</v>
      </c>
      <c r="V12" s="118">
        <v>9.6103106459560494E-3</v>
      </c>
      <c r="W12" s="118">
        <v>0</v>
      </c>
      <c r="X12" s="118">
        <v>4.06799024371714E-2</v>
      </c>
      <c r="Y12" s="118">
        <v>0</v>
      </c>
      <c r="Z12" s="118">
        <v>4.8098477117351102E-2</v>
      </c>
      <c r="AA12" s="118">
        <v>2.6404864987218599E-2</v>
      </c>
      <c r="AB12" s="118">
        <v>4.0328344973334103E-2</v>
      </c>
      <c r="AC12" s="118">
        <v>0</v>
      </c>
      <c r="AD12" s="118">
        <v>3.7955031780844098E-2</v>
      </c>
      <c r="AE12" s="118"/>
      <c r="AF12" s="118">
        <v>4.7756990311958403E-2</v>
      </c>
      <c r="AG12" s="118">
        <v>3.5703837252884903E-2</v>
      </c>
      <c r="AH12" s="118">
        <v>2.6323252992859099E-2</v>
      </c>
      <c r="AI12" s="118">
        <v>4.8766584915890896E-3</v>
      </c>
      <c r="AJ12" s="118">
        <v>7.5195271665364702E-3</v>
      </c>
      <c r="AK12" s="118">
        <v>1.37566385940749E-2</v>
      </c>
      <c r="AL12" s="118"/>
      <c r="AM12" s="118">
        <v>8.1341735048364207E-3</v>
      </c>
      <c r="AN12" s="118">
        <v>4.3994652611984202E-2</v>
      </c>
      <c r="AO12" s="118">
        <v>2.55630115042479E-2</v>
      </c>
      <c r="AP12" s="118"/>
      <c r="AQ12" s="118">
        <v>1.3639208601067701E-2</v>
      </c>
      <c r="AR12" s="118">
        <v>3.4274429173043901E-2</v>
      </c>
      <c r="AS12" s="118">
        <v>2.8823064559009098E-2</v>
      </c>
    </row>
    <row r="13" spans="2:45" x14ac:dyDescent="0.25">
      <c r="B13" s="16" t="s">
        <v>271</v>
      </c>
      <c r="C13" s="118">
        <v>2.7476661779038701E-2</v>
      </c>
      <c r="D13" s="118">
        <v>2.8947224091217898E-2</v>
      </c>
      <c r="E13" s="118">
        <v>2.4462581842556199E-2</v>
      </c>
      <c r="F13" s="118"/>
      <c r="G13" s="118">
        <v>4.6750583620264199E-2</v>
      </c>
      <c r="H13" s="118">
        <v>2.80394442311903E-2</v>
      </c>
      <c r="I13" s="118">
        <v>8.2728269970282296E-3</v>
      </c>
      <c r="J13" s="118">
        <v>1.71144305408262E-2</v>
      </c>
      <c r="K13" s="118">
        <v>1.9626884139548099E-2</v>
      </c>
      <c r="L13" s="118">
        <v>4.3245087480046997E-2</v>
      </c>
      <c r="M13" s="118"/>
      <c r="N13" s="118">
        <v>3.3793432454009002E-2</v>
      </c>
      <c r="O13" s="118">
        <v>3.2848091346365502E-2</v>
      </c>
      <c r="P13" s="118">
        <v>1.8414005768416199E-2</v>
      </c>
      <c r="Q13" s="118">
        <v>2.3498937475079099E-2</v>
      </c>
      <c r="R13" s="118"/>
      <c r="S13" s="118">
        <v>3.9523260599988501E-2</v>
      </c>
      <c r="T13" s="118">
        <v>2.1892352340878399E-2</v>
      </c>
      <c r="U13" s="118">
        <v>4.7824525149736702E-2</v>
      </c>
      <c r="V13" s="118">
        <v>9.6601606200861501E-3</v>
      </c>
      <c r="W13" s="118">
        <v>2.6496686849044802E-2</v>
      </c>
      <c r="X13" s="118">
        <v>2.29287054109985E-2</v>
      </c>
      <c r="Y13" s="118">
        <v>1.20339057999379E-2</v>
      </c>
      <c r="Z13" s="118">
        <v>2.5917604025006698E-2</v>
      </c>
      <c r="AA13" s="118">
        <v>4.4158799358154303E-2</v>
      </c>
      <c r="AB13" s="118">
        <v>0</v>
      </c>
      <c r="AC13" s="118">
        <v>4.2272483141575098E-2</v>
      </c>
      <c r="AD13" s="118">
        <v>4.5396930992735098E-2</v>
      </c>
      <c r="AE13" s="118"/>
      <c r="AF13" s="118">
        <v>2.3479357852245999E-2</v>
      </c>
      <c r="AG13" s="118">
        <v>3.07523550433659E-2</v>
      </c>
      <c r="AH13" s="118">
        <v>3.7907730333864402E-2</v>
      </c>
      <c r="AI13" s="118">
        <v>2.3017804265010201E-2</v>
      </c>
      <c r="AJ13" s="118">
        <v>9.6995958689108496E-3</v>
      </c>
      <c r="AK13" s="118">
        <v>4.4983510199537301E-2</v>
      </c>
      <c r="AL13" s="118"/>
      <c r="AM13" s="118">
        <v>2.1291949450870901E-2</v>
      </c>
      <c r="AN13" s="118">
        <v>3.5188807846886598E-2</v>
      </c>
      <c r="AO13" s="118">
        <v>1.7643410853767701E-2</v>
      </c>
      <c r="AP13" s="118"/>
      <c r="AQ13" s="118">
        <v>2.6716316786307499E-2</v>
      </c>
      <c r="AR13" s="118">
        <v>3.7087285521426303E-2</v>
      </c>
      <c r="AS13" s="118">
        <v>2.6958763767192698E-2</v>
      </c>
    </row>
    <row r="14" spans="2:45" x14ac:dyDescent="0.25">
      <c r="B14" s="16" t="s">
        <v>265</v>
      </c>
      <c r="C14" s="118">
        <v>0.84587804334408301</v>
      </c>
      <c r="D14" s="118">
        <v>0.82475188230433005</v>
      </c>
      <c r="E14" s="118">
        <v>0.86867280510854905</v>
      </c>
      <c r="F14" s="118"/>
      <c r="G14" s="118">
        <v>0.81618271798904996</v>
      </c>
      <c r="H14" s="118">
        <v>0.78609750248560994</v>
      </c>
      <c r="I14" s="118">
        <v>0.83251778053621905</v>
      </c>
      <c r="J14" s="118">
        <v>0.90092219279145902</v>
      </c>
      <c r="K14" s="118">
        <v>0.89639509389782301</v>
      </c>
      <c r="L14" s="118">
        <v>0.847393641496616</v>
      </c>
      <c r="M14" s="118"/>
      <c r="N14" s="118">
        <v>0.81878493513626205</v>
      </c>
      <c r="O14" s="118">
        <v>0.87106349353644397</v>
      </c>
      <c r="P14" s="118">
        <v>0.857878191663769</v>
      </c>
      <c r="Q14" s="118">
        <v>0.83595932505381798</v>
      </c>
      <c r="R14" s="118"/>
      <c r="S14" s="118">
        <v>0.74771449899415299</v>
      </c>
      <c r="T14" s="118">
        <v>0.84286518653440401</v>
      </c>
      <c r="U14" s="118">
        <v>0.81163784477035195</v>
      </c>
      <c r="V14" s="118">
        <v>0.90968680980176297</v>
      </c>
      <c r="W14" s="118">
        <v>0.88126660210048302</v>
      </c>
      <c r="X14" s="118">
        <v>0.85943604998774803</v>
      </c>
      <c r="Y14" s="118">
        <v>0.89795597785341996</v>
      </c>
      <c r="Z14" s="118">
        <v>0.85231123179448498</v>
      </c>
      <c r="AA14" s="118">
        <v>0.81611149299137098</v>
      </c>
      <c r="AB14" s="118">
        <v>0.896855945098194</v>
      </c>
      <c r="AC14" s="118">
        <v>0.84234822650071395</v>
      </c>
      <c r="AD14" s="118">
        <v>0.91664803722642096</v>
      </c>
      <c r="AE14" s="118"/>
      <c r="AF14" s="118">
        <v>0.79492881982464303</v>
      </c>
      <c r="AG14" s="118">
        <v>0.83724153791997102</v>
      </c>
      <c r="AH14" s="118">
        <v>0.860354682907715</v>
      </c>
      <c r="AI14" s="118">
        <v>0.86779748015695801</v>
      </c>
      <c r="AJ14" s="118">
        <v>0.90082678604841004</v>
      </c>
      <c r="AK14" s="118">
        <v>0.85578968981931203</v>
      </c>
      <c r="AL14" s="118"/>
      <c r="AM14" s="118">
        <v>0.86169110003036098</v>
      </c>
      <c r="AN14" s="118">
        <v>0.80288686511466001</v>
      </c>
      <c r="AO14" s="118">
        <v>0.93035264540285101</v>
      </c>
      <c r="AP14" s="118"/>
      <c r="AQ14" s="118">
        <v>0.83569054026971501</v>
      </c>
      <c r="AR14" s="118">
        <v>0.82091420544614002</v>
      </c>
      <c r="AS14" s="118">
        <v>0.74018173832771506</v>
      </c>
    </row>
    <row r="15" spans="2:45" x14ac:dyDescent="0.25">
      <c r="B15" s="16" t="s">
        <v>266</v>
      </c>
      <c r="C15" s="119">
        <v>4.5135789963516002</v>
      </c>
      <c r="D15" s="119">
        <v>4.4486732217167102</v>
      </c>
      <c r="E15" s="119">
        <v>4.58353364012752</v>
      </c>
      <c r="F15" s="119"/>
      <c r="G15" s="119">
        <v>4.41819540468867</v>
      </c>
      <c r="H15" s="119">
        <v>4.2973067812878103</v>
      </c>
      <c r="I15" s="119">
        <v>4.3641310063425696</v>
      </c>
      <c r="J15" s="119">
        <v>4.7085583035922403</v>
      </c>
      <c r="K15" s="119">
        <v>4.7218853313734996</v>
      </c>
      <c r="L15" s="119">
        <v>4.5788057230011399</v>
      </c>
      <c r="M15" s="119"/>
      <c r="N15" s="119">
        <v>4.4594477442853702</v>
      </c>
      <c r="O15" s="119">
        <v>4.6353841786554897</v>
      </c>
      <c r="P15" s="119">
        <v>4.5354155068898496</v>
      </c>
      <c r="Q15" s="119">
        <v>4.4187438343032603</v>
      </c>
      <c r="R15" s="119"/>
      <c r="S15" s="119">
        <v>4.1828502695452299</v>
      </c>
      <c r="T15" s="119">
        <v>4.4542832094719103</v>
      </c>
      <c r="U15" s="119">
        <v>4.41837103596243</v>
      </c>
      <c r="V15" s="119">
        <v>4.6896510958436703</v>
      </c>
      <c r="W15" s="119">
        <v>4.6121783652860104</v>
      </c>
      <c r="X15" s="119">
        <v>4.6648454632224103</v>
      </c>
      <c r="Y15" s="119">
        <v>4.62275730885254</v>
      </c>
      <c r="Z15" s="119">
        <v>4.5851108665493898</v>
      </c>
      <c r="AA15" s="119">
        <v>4.4220339386318503</v>
      </c>
      <c r="AB15" s="119">
        <v>4.68890196523353</v>
      </c>
      <c r="AC15" s="119">
        <v>4.4731464089867199</v>
      </c>
      <c r="AD15" s="119">
        <v>4.8786930054455802</v>
      </c>
      <c r="AE15" s="119"/>
      <c r="AF15" s="119">
        <v>4.3363643042848397</v>
      </c>
      <c r="AG15" s="119">
        <v>4.5196940937035102</v>
      </c>
      <c r="AH15" s="119">
        <v>4.6009038036806302</v>
      </c>
      <c r="AI15" s="119">
        <v>4.5283517009320198</v>
      </c>
      <c r="AJ15" s="119">
        <v>4.6626943148082702</v>
      </c>
      <c r="AK15" s="119">
        <v>4.5515759873969799</v>
      </c>
      <c r="AL15" s="119"/>
      <c r="AM15" s="119">
        <v>4.54342780139027</v>
      </c>
      <c r="AN15" s="119">
        <v>4.3783601960821104</v>
      </c>
      <c r="AO15" s="119">
        <v>4.8177626278665002</v>
      </c>
      <c r="AP15" s="119"/>
      <c r="AQ15" s="119">
        <v>4.45728886926456</v>
      </c>
      <c r="AR15" s="119">
        <v>4.4412659530352698</v>
      </c>
      <c r="AS15" s="119">
        <v>3.9535997564522498</v>
      </c>
    </row>
    <row r="16" spans="2:45" x14ac:dyDescent="0.25">
      <c r="B16" s="16" t="s">
        <v>267</v>
      </c>
      <c r="C16" s="120">
        <v>1.6174304378061399</v>
      </c>
      <c r="D16" s="120">
        <v>1.7700427497959801</v>
      </c>
      <c r="E16" s="120">
        <v>1.43684151976965</v>
      </c>
      <c r="F16" s="120"/>
      <c r="G16" s="120">
        <v>1.9812412343152099</v>
      </c>
      <c r="H16" s="120">
        <v>2.2795826471374498</v>
      </c>
      <c r="I16" s="120">
        <v>2.2653962635120899</v>
      </c>
      <c r="J16" s="120">
        <v>0.96914022227850405</v>
      </c>
      <c r="K16" s="120">
        <v>0.79291003856833697</v>
      </c>
      <c r="L16" s="120">
        <v>1.2940734357891399</v>
      </c>
      <c r="M16" s="120"/>
      <c r="N16" s="120">
        <v>1.66633796349751</v>
      </c>
      <c r="O16" s="120">
        <v>1.15259231858411</v>
      </c>
      <c r="P16" s="120">
        <v>1.6133328013934001</v>
      </c>
      <c r="Q16" s="120">
        <v>2.0634262607659699</v>
      </c>
      <c r="R16" s="120"/>
      <c r="S16" s="120">
        <v>2.5039660543962001</v>
      </c>
      <c r="T16" s="120">
        <v>1.9549340476083199</v>
      </c>
      <c r="U16" s="120">
        <v>1.9505148584054199</v>
      </c>
      <c r="V16" s="120">
        <v>1.1214157121184201</v>
      </c>
      <c r="W16" s="120">
        <v>1.40289912628299</v>
      </c>
      <c r="X16" s="120">
        <v>0.77452364944094798</v>
      </c>
      <c r="Y16" s="120">
        <v>1.42451732633355</v>
      </c>
      <c r="Z16" s="120">
        <v>1.2932932292491099</v>
      </c>
      <c r="AA16" s="120">
        <v>1.9650389670705</v>
      </c>
      <c r="AB16" s="120">
        <v>0.95493936430208703</v>
      </c>
      <c r="AC16" s="120">
        <v>1.9015742901533701</v>
      </c>
      <c r="AD16" s="120">
        <v>0.18858506022789401</v>
      </c>
      <c r="AE16" s="120"/>
      <c r="AF16" s="120">
        <v>2.0976309654366698</v>
      </c>
      <c r="AG16" s="120">
        <v>1.5023828365727001</v>
      </c>
      <c r="AH16" s="120">
        <v>1.3118670698911301</v>
      </c>
      <c r="AI16" s="120">
        <v>1.7506642961413399</v>
      </c>
      <c r="AJ16" s="120">
        <v>1.1996658430223499</v>
      </c>
      <c r="AK16" s="120">
        <v>1.59823660367225</v>
      </c>
      <c r="AL16" s="120"/>
      <c r="AM16" s="120">
        <v>1.5317252893532101</v>
      </c>
      <c r="AN16" s="120">
        <v>2.0212440617589298</v>
      </c>
      <c r="AO16" s="120">
        <v>0.60324919710290503</v>
      </c>
      <c r="AP16" s="120"/>
      <c r="AQ16" s="120">
        <v>1.80325923506264</v>
      </c>
      <c r="AR16" s="120">
        <v>1.85131864584323</v>
      </c>
      <c r="AS16" s="120">
        <v>3.7262335282432399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26" t="s">
        <v>8</v>
      </c>
      <c r="C7" s="126">
        <v>1005</v>
      </c>
      <c r="D7" s="126">
        <v>484</v>
      </c>
      <c r="E7" s="126">
        <v>515</v>
      </c>
      <c r="F7" s="126"/>
      <c r="G7" s="126">
        <v>152</v>
      </c>
      <c r="H7" s="126">
        <v>174</v>
      </c>
      <c r="I7" s="126">
        <v>153</v>
      </c>
      <c r="J7" s="126">
        <v>172</v>
      </c>
      <c r="K7" s="126">
        <v>142</v>
      </c>
      <c r="L7" s="126">
        <v>212</v>
      </c>
      <c r="M7" s="126"/>
      <c r="N7" s="126">
        <v>279</v>
      </c>
      <c r="O7" s="126">
        <v>270</v>
      </c>
      <c r="P7" s="126">
        <v>207</v>
      </c>
      <c r="Q7" s="126">
        <v>245</v>
      </c>
      <c r="R7" s="126"/>
      <c r="S7" s="126">
        <v>146</v>
      </c>
      <c r="T7" s="126">
        <v>136</v>
      </c>
      <c r="U7" s="126">
        <v>83</v>
      </c>
      <c r="V7" s="126">
        <v>95</v>
      </c>
      <c r="W7" s="126">
        <v>70</v>
      </c>
      <c r="X7" s="126">
        <v>76</v>
      </c>
      <c r="Y7" s="126">
        <v>81</v>
      </c>
      <c r="Z7" s="126">
        <v>40</v>
      </c>
      <c r="AA7" s="126">
        <v>112</v>
      </c>
      <c r="AB7" s="126">
        <v>93</v>
      </c>
      <c r="AC7" s="126">
        <v>45</v>
      </c>
      <c r="AD7" s="126">
        <v>28</v>
      </c>
      <c r="AE7" s="126"/>
      <c r="AF7" s="126">
        <v>204</v>
      </c>
      <c r="AG7" s="126">
        <v>290</v>
      </c>
      <c r="AH7" s="126">
        <v>150</v>
      </c>
      <c r="AI7" s="126">
        <v>190</v>
      </c>
      <c r="AJ7" s="126">
        <v>109</v>
      </c>
      <c r="AK7" s="126">
        <v>62</v>
      </c>
      <c r="AL7" s="126"/>
      <c r="AM7" s="126">
        <v>415</v>
      </c>
      <c r="AN7" s="126">
        <v>426</v>
      </c>
      <c r="AO7" s="126">
        <v>111</v>
      </c>
      <c r="AP7" s="126"/>
      <c r="AQ7" s="126">
        <v>312</v>
      </c>
      <c r="AR7" s="126">
        <v>332</v>
      </c>
      <c r="AS7" s="126">
        <v>36</v>
      </c>
    </row>
    <row r="8" spans="2:45" ht="30" customHeight="1" x14ac:dyDescent="0.25">
      <c r="B8" s="127" t="s">
        <v>9</v>
      </c>
      <c r="C8" s="127">
        <v>1005</v>
      </c>
      <c r="D8" s="127">
        <v>494</v>
      </c>
      <c r="E8" s="127">
        <v>505</v>
      </c>
      <c r="F8" s="127"/>
      <c r="G8" s="127">
        <v>140</v>
      </c>
      <c r="H8" s="127">
        <v>173</v>
      </c>
      <c r="I8" s="127">
        <v>170</v>
      </c>
      <c r="J8" s="127">
        <v>170</v>
      </c>
      <c r="K8" s="127">
        <v>141</v>
      </c>
      <c r="L8" s="127">
        <v>211</v>
      </c>
      <c r="M8" s="127"/>
      <c r="N8" s="127">
        <v>270</v>
      </c>
      <c r="O8" s="127">
        <v>260</v>
      </c>
      <c r="P8" s="127">
        <v>220</v>
      </c>
      <c r="Q8" s="127">
        <v>251</v>
      </c>
      <c r="R8" s="127"/>
      <c r="S8" s="127">
        <v>141</v>
      </c>
      <c r="T8" s="127">
        <v>135</v>
      </c>
      <c r="U8" s="127">
        <v>80</v>
      </c>
      <c r="V8" s="127">
        <v>90</v>
      </c>
      <c r="W8" s="127">
        <v>71</v>
      </c>
      <c r="X8" s="127">
        <v>90</v>
      </c>
      <c r="Y8" s="127">
        <v>80</v>
      </c>
      <c r="Z8" s="127">
        <v>41</v>
      </c>
      <c r="AA8" s="127">
        <v>110</v>
      </c>
      <c r="AB8" s="127">
        <v>85</v>
      </c>
      <c r="AC8" s="127">
        <v>51</v>
      </c>
      <c r="AD8" s="127">
        <v>31</v>
      </c>
      <c r="AE8" s="127"/>
      <c r="AF8" s="127">
        <v>205</v>
      </c>
      <c r="AG8" s="127">
        <v>289</v>
      </c>
      <c r="AH8" s="127">
        <v>149</v>
      </c>
      <c r="AI8" s="127">
        <v>189</v>
      </c>
      <c r="AJ8" s="127">
        <v>110</v>
      </c>
      <c r="AK8" s="127">
        <v>63</v>
      </c>
      <c r="AL8" s="127"/>
      <c r="AM8" s="127">
        <v>420</v>
      </c>
      <c r="AN8" s="127">
        <v>424</v>
      </c>
      <c r="AO8" s="127">
        <v>111</v>
      </c>
      <c r="AP8" s="127"/>
      <c r="AQ8" s="127">
        <v>315</v>
      </c>
      <c r="AR8" s="127">
        <v>332</v>
      </c>
      <c r="AS8" s="127">
        <v>36</v>
      </c>
    </row>
    <row r="9" spans="2:45" x14ac:dyDescent="0.25">
      <c r="B9" s="16" t="s">
        <v>270</v>
      </c>
      <c r="C9" s="123">
        <v>0.262308273151521</v>
      </c>
      <c r="D9" s="123">
        <v>0.25032249243100801</v>
      </c>
      <c r="E9" s="123">
        <v>0.27333693918798702</v>
      </c>
      <c r="F9" s="123"/>
      <c r="G9" s="123">
        <v>0.27678850260131499</v>
      </c>
      <c r="H9" s="123">
        <v>0.232083518290084</v>
      </c>
      <c r="I9" s="123">
        <v>0.243971693759265</v>
      </c>
      <c r="J9" s="123">
        <v>0.276866813391281</v>
      </c>
      <c r="K9" s="123">
        <v>0.27860534009315902</v>
      </c>
      <c r="L9" s="123">
        <v>0.26963325899927698</v>
      </c>
      <c r="M9" s="123"/>
      <c r="N9" s="123">
        <v>0.22429062922350601</v>
      </c>
      <c r="O9" s="123">
        <v>0.24908613604350099</v>
      </c>
      <c r="P9" s="123">
        <v>0.29596401540989398</v>
      </c>
      <c r="Q9" s="123">
        <v>0.28746184464799701</v>
      </c>
      <c r="R9" s="123"/>
      <c r="S9" s="123">
        <v>0.32236389943970101</v>
      </c>
      <c r="T9" s="123">
        <v>0.23966665233461701</v>
      </c>
      <c r="U9" s="123">
        <v>0.254563280176686</v>
      </c>
      <c r="V9" s="123">
        <v>0.222851646370993</v>
      </c>
      <c r="W9" s="123">
        <v>0.22760519040371699</v>
      </c>
      <c r="X9" s="123">
        <v>0.26397911581801797</v>
      </c>
      <c r="Y9" s="123">
        <v>0.23651651413606201</v>
      </c>
      <c r="Z9" s="123">
        <v>0.269566481598704</v>
      </c>
      <c r="AA9" s="123">
        <v>0.28813069015093901</v>
      </c>
      <c r="AB9" s="123">
        <v>0.33905055917779903</v>
      </c>
      <c r="AC9" s="123">
        <v>0.11574648743819201</v>
      </c>
      <c r="AD9" s="123">
        <v>0.29305985555287001</v>
      </c>
      <c r="AE9" s="123"/>
      <c r="AF9" s="123">
        <v>0.31476986099651999</v>
      </c>
      <c r="AG9" s="123">
        <v>0.22591995241204099</v>
      </c>
      <c r="AH9" s="123">
        <v>0.264620475054483</v>
      </c>
      <c r="AI9" s="123">
        <v>0.27154273001500001</v>
      </c>
      <c r="AJ9" s="123">
        <v>0.23900598930952599</v>
      </c>
      <c r="AK9" s="123">
        <v>0.266218224466722</v>
      </c>
      <c r="AL9" s="123"/>
      <c r="AM9" s="123">
        <v>0.24168981736301501</v>
      </c>
      <c r="AN9" s="123">
        <v>0.27414462479652302</v>
      </c>
      <c r="AO9" s="123">
        <v>0.31400717536837702</v>
      </c>
      <c r="AP9" s="123"/>
      <c r="AQ9" s="123">
        <v>0.24427153449149799</v>
      </c>
      <c r="AR9" s="123">
        <v>0.28850918994357999</v>
      </c>
      <c r="AS9" s="123">
        <v>0.23797419846016599</v>
      </c>
    </row>
    <row r="10" spans="2:45" x14ac:dyDescent="0.25">
      <c r="B10" s="16" t="s">
        <v>261</v>
      </c>
      <c r="C10" s="123">
        <v>9.2439748493941196E-2</v>
      </c>
      <c r="D10" s="123">
        <v>9.6650554472251099E-2</v>
      </c>
      <c r="E10" s="123">
        <v>8.9420746913875901E-2</v>
      </c>
      <c r="F10" s="123"/>
      <c r="G10" s="123">
        <v>5.9175219045229897E-2</v>
      </c>
      <c r="H10" s="123">
        <v>0.10159750545689999</v>
      </c>
      <c r="I10" s="123">
        <v>6.7690019626449896E-2</v>
      </c>
      <c r="J10" s="123">
        <v>0.11980672664712</v>
      </c>
      <c r="K10" s="123">
        <v>7.35064063284806E-2</v>
      </c>
      <c r="L10" s="123">
        <v>0.117617568448697</v>
      </c>
      <c r="M10" s="123"/>
      <c r="N10" s="123">
        <v>5.5175326758298601E-2</v>
      </c>
      <c r="O10" s="123">
        <v>0.114985613349431</v>
      </c>
      <c r="P10" s="123">
        <v>0.10368596318675299</v>
      </c>
      <c r="Q10" s="123">
        <v>0.100786604142361</v>
      </c>
      <c r="R10" s="123"/>
      <c r="S10" s="123">
        <v>9.3294823055395895E-2</v>
      </c>
      <c r="T10" s="123">
        <v>9.0119865127396406E-2</v>
      </c>
      <c r="U10" s="123">
        <v>8.7361219309631505E-2</v>
      </c>
      <c r="V10" s="123">
        <v>7.1680866822001907E-2</v>
      </c>
      <c r="W10" s="123">
        <v>7.4967526048749303E-2</v>
      </c>
      <c r="X10" s="123">
        <v>0.120473707903475</v>
      </c>
      <c r="Y10" s="123">
        <v>4.08107542407933E-2</v>
      </c>
      <c r="Z10" s="123">
        <v>0.15704301451623701</v>
      </c>
      <c r="AA10" s="123">
        <v>0.13488742829207601</v>
      </c>
      <c r="AB10" s="123">
        <v>4.3013532578017599E-2</v>
      </c>
      <c r="AC10" s="123">
        <v>0.14836158437295</v>
      </c>
      <c r="AD10" s="123">
        <v>7.1217500279701501E-2</v>
      </c>
      <c r="AE10" s="123"/>
      <c r="AF10" s="123">
        <v>9.2614475368367297E-2</v>
      </c>
      <c r="AG10" s="123">
        <v>0.104122877634693</v>
      </c>
      <c r="AH10" s="123">
        <v>0.11442387952194399</v>
      </c>
      <c r="AI10" s="123">
        <v>7.1159366027016405E-2</v>
      </c>
      <c r="AJ10" s="123">
        <v>9.1500276698535707E-2</v>
      </c>
      <c r="AK10" s="123">
        <v>5.1602276453060703E-2</v>
      </c>
      <c r="AL10" s="123"/>
      <c r="AM10" s="123">
        <v>0.102934041356079</v>
      </c>
      <c r="AN10" s="123">
        <v>9.2293561734463805E-2</v>
      </c>
      <c r="AO10" s="123">
        <v>6.8640642427594101E-2</v>
      </c>
      <c r="AP10" s="123"/>
      <c r="AQ10" s="123">
        <v>9.8376248573309594E-2</v>
      </c>
      <c r="AR10" s="123">
        <v>8.90293975872892E-2</v>
      </c>
      <c r="AS10" s="123">
        <v>0.13893430101707899</v>
      </c>
    </row>
    <row r="11" spans="2:45" x14ac:dyDescent="0.25">
      <c r="B11" s="16" t="s">
        <v>262</v>
      </c>
      <c r="C11" s="123">
        <v>6.4561837496591806E-2</v>
      </c>
      <c r="D11" s="123">
        <v>6.4015063028622102E-2</v>
      </c>
      <c r="E11" s="123">
        <v>6.5858939505161099E-2</v>
      </c>
      <c r="F11" s="123"/>
      <c r="G11" s="123">
        <v>6.8044183703499406E-2</v>
      </c>
      <c r="H11" s="123">
        <v>8.7369989556427594E-2</v>
      </c>
      <c r="I11" s="123">
        <v>6.6975972110301596E-2</v>
      </c>
      <c r="J11" s="123">
        <v>7.0385330766967999E-2</v>
      </c>
      <c r="K11" s="123">
        <v>4.21887093247705E-2</v>
      </c>
      <c r="L11" s="123">
        <v>5.1836232305956E-2</v>
      </c>
      <c r="M11" s="123"/>
      <c r="N11" s="123">
        <v>6.1384995685075501E-2</v>
      </c>
      <c r="O11" s="123">
        <v>5.8763980521031503E-2</v>
      </c>
      <c r="P11" s="123">
        <v>8.6584733854792706E-2</v>
      </c>
      <c r="Q11" s="123">
        <v>5.5710842492357797E-2</v>
      </c>
      <c r="R11" s="123"/>
      <c r="S11" s="123">
        <v>6.6285149521927197E-2</v>
      </c>
      <c r="T11" s="123">
        <v>7.0357951181048803E-2</v>
      </c>
      <c r="U11" s="123">
        <v>6.1778916175700298E-2</v>
      </c>
      <c r="V11" s="123">
        <v>4.3942318606818298E-2</v>
      </c>
      <c r="W11" s="123">
        <v>3.4336825673792801E-2</v>
      </c>
      <c r="X11" s="123">
        <v>9.2521070218512996E-2</v>
      </c>
      <c r="Y11" s="123">
        <v>3.5519356503070303E-2</v>
      </c>
      <c r="Z11" s="123">
        <v>7.3041129176738995E-2</v>
      </c>
      <c r="AA11" s="123">
        <v>8.77163504798672E-2</v>
      </c>
      <c r="AB11" s="123">
        <v>3.0101831664777399E-2</v>
      </c>
      <c r="AC11" s="123">
        <v>0.113231666462935</v>
      </c>
      <c r="AD11" s="123">
        <v>8.2649684178233596E-2</v>
      </c>
      <c r="AE11" s="123"/>
      <c r="AF11" s="123">
        <v>6.9899554654649906E-2</v>
      </c>
      <c r="AG11" s="123">
        <v>5.23734086631285E-2</v>
      </c>
      <c r="AH11" s="123">
        <v>6.9184848233968504E-2</v>
      </c>
      <c r="AI11" s="123">
        <v>5.9932980172141097E-2</v>
      </c>
      <c r="AJ11" s="123">
        <v>8.6574117579526003E-2</v>
      </c>
      <c r="AK11" s="123">
        <v>6.7805196484503297E-2</v>
      </c>
      <c r="AL11" s="123"/>
      <c r="AM11" s="123">
        <v>6.1961523441597798E-2</v>
      </c>
      <c r="AN11" s="123">
        <v>7.3213471537490193E-2</v>
      </c>
      <c r="AO11" s="123">
        <v>4.5630162431170497E-2</v>
      </c>
      <c r="AP11" s="123"/>
      <c r="AQ11" s="123">
        <v>7.6893333864343494E-2</v>
      </c>
      <c r="AR11" s="123">
        <v>7.2884034340111897E-2</v>
      </c>
      <c r="AS11" s="123">
        <v>2.89729524830502E-2</v>
      </c>
    </row>
    <row r="12" spans="2:45" x14ac:dyDescent="0.25">
      <c r="B12" s="16" t="s">
        <v>263</v>
      </c>
      <c r="C12" s="123">
        <v>2.5457154207368899E-2</v>
      </c>
      <c r="D12" s="123">
        <v>1.8198612081685901E-2</v>
      </c>
      <c r="E12" s="123">
        <v>3.2845859002563503E-2</v>
      </c>
      <c r="F12" s="123"/>
      <c r="G12" s="123">
        <v>1.8671457638660099E-2</v>
      </c>
      <c r="H12" s="123">
        <v>3.3916012692094703E-2</v>
      </c>
      <c r="I12" s="123">
        <v>3.0892231892946501E-2</v>
      </c>
      <c r="J12" s="123">
        <v>2.38248715249922E-2</v>
      </c>
      <c r="K12" s="123">
        <v>3.4325926610493801E-2</v>
      </c>
      <c r="L12" s="123">
        <v>1.4047351538038899E-2</v>
      </c>
      <c r="M12" s="123"/>
      <c r="N12" s="123">
        <v>3.1363095843928601E-2</v>
      </c>
      <c r="O12" s="123">
        <v>2.1961741179200901E-2</v>
      </c>
      <c r="P12" s="123">
        <v>2.4558007280282901E-2</v>
      </c>
      <c r="Q12" s="123">
        <v>2.39186844314364E-2</v>
      </c>
      <c r="R12" s="123"/>
      <c r="S12" s="123">
        <v>3.9240736501376501E-2</v>
      </c>
      <c r="T12" s="123">
        <v>2.2052328160260599E-2</v>
      </c>
      <c r="U12" s="123">
        <v>3.4948330379246002E-2</v>
      </c>
      <c r="V12" s="123">
        <v>3.2051756643543101E-2</v>
      </c>
      <c r="W12" s="123">
        <v>8.6474757676874597E-2</v>
      </c>
      <c r="X12" s="123">
        <v>1.21856455117338E-2</v>
      </c>
      <c r="Y12" s="123">
        <v>1.08696186512982E-2</v>
      </c>
      <c r="Z12" s="123">
        <v>0</v>
      </c>
      <c r="AA12" s="123">
        <v>8.4037758509030499E-3</v>
      </c>
      <c r="AB12" s="123">
        <v>1.5085873991880499E-2</v>
      </c>
      <c r="AC12" s="123">
        <v>2.1146972703005099E-2</v>
      </c>
      <c r="AD12" s="123">
        <v>0</v>
      </c>
      <c r="AE12" s="123"/>
      <c r="AF12" s="123">
        <v>1.36586165156325E-2</v>
      </c>
      <c r="AG12" s="123">
        <v>3.0840518310235199E-2</v>
      </c>
      <c r="AH12" s="123">
        <v>3.3973263999741599E-2</v>
      </c>
      <c r="AI12" s="123">
        <v>3.1307659074351402E-2</v>
      </c>
      <c r="AJ12" s="123">
        <v>2.6313210464224499E-2</v>
      </c>
      <c r="AK12" s="123">
        <v>0</v>
      </c>
      <c r="AL12" s="123"/>
      <c r="AM12" s="123">
        <v>2.9127091610643401E-2</v>
      </c>
      <c r="AN12" s="123">
        <v>2.4532253323667701E-2</v>
      </c>
      <c r="AO12" s="123">
        <v>2.6549709589078201E-2</v>
      </c>
      <c r="AP12" s="123"/>
      <c r="AQ12" s="123">
        <v>1.5769180380348202E-2</v>
      </c>
      <c r="AR12" s="123">
        <v>2.94061017239831E-2</v>
      </c>
      <c r="AS12" s="123">
        <v>9.2210403589530296E-2</v>
      </c>
    </row>
    <row r="13" spans="2:45" x14ac:dyDescent="0.25">
      <c r="B13" s="16" t="s">
        <v>271</v>
      </c>
      <c r="C13" s="123">
        <v>2.7743349176651898E-2</v>
      </c>
      <c r="D13" s="123">
        <v>2.7730608561489501E-2</v>
      </c>
      <c r="E13" s="123">
        <v>2.8083746667420601E-2</v>
      </c>
      <c r="F13" s="123"/>
      <c r="G13" s="123">
        <v>0</v>
      </c>
      <c r="H13" s="123">
        <v>5.5241240617569201E-2</v>
      </c>
      <c r="I13" s="123">
        <v>2.6626617388878199E-2</v>
      </c>
      <c r="J13" s="123">
        <v>1.1234654636984099E-2</v>
      </c>
      <c r="K13" s="123">
        <v>3.3945388569420899E-2</v>
      </c>
      <c r="L13" s="123">
        <v>3.37063056765943E-2</v>
      </c>
      <c r="M13" s="123"/>
      <c r="N13" s="123">
        <v>3.4572002274776401E-2</v>
      </c>
      <c r="O13" s="123">
        <v>3.3027204859525303E-2</v>
      </c>
      <c r="P13" s="123">
        <v>1.42966570801451E-2</v>
      </c>
      <c r="Q13" s="123">
        <v>2.71525397897888E-2</v>
      </c>
      <c r="R13" s="123"/>
      <c r="S13" s="123">
        <v>1.9009566194772801E-2</v>
      </c>
      <c r="T13" s="123">
        <v>2.0698505459209801E-2</v>
      </c>
      <c r="U13" s="123">
        <v>3.2265990839847901E-2</v>
      </c>
      <c r="V13" s="123">
        <v>3.2408094874467601E-2</v>
      </c>
      <c r="W13" s="123">
        <v>1.50332169794911E-2</v>
      </c>
      <c r="X13" s="123">
        <v>1.2558223872736401E-2</v>
      </c>
      <c r="Y13" s="123">
        <v>4.8047533906791E-2</v>
      </c>
      <c r="Z13" s="123">
        <v>0</v>
      </c>
      <c r="AA13" s="123">
        <v>5.3938315537802199E-2</v>
      </c>
      <c r="AB13" s="123">
        <v>3.29660913845942E-2</v>
      </c>
      <c r="AC13" s="123">
        <v>4.1798120863468902E-2</v>
      </c>
      <c r="AD13" s="123">
        <v>0</v>
      </c>
      <c r="AE13" s="123"/>
      <c r="AF13" s="123">
        <v>2.2346415983148099E-2</v>
      </c>
      <c r="AG13" s="123">
        <v>4.1091575502611999E-2</v>
      </c>
      <c r="AH13" s="123">
        <v>2.67616646076335E-2</v>
      </c>
      <c r="AI13" s="123">
        <v>1.44121911613994E-2</v>
      </c>
      <c r="AJ13" s="123">
        <v>3.3210225325141597E-2</v>
      </c>
      <c r="AK13" s="123">
        <v>1.6730018923197601E-2</v>
      </c>
      <c r="AL13" s="123"/>
      <c r="AM13" s="123">
        <v>3.3971877051771203E-2</v>
      </c>
      <c r="AN13" s="123">
        <v>2.7517976057627999E-2</v>
      </c>
      <c r="AO13" s="123">
        <v>1.7451316303557101E-2</v>
      </c>
      <c r="AP13" s="123"/>
      <c r="AQ13" s="123">
        <v>3.6804932067877397E-2</v>
      </c>
      <c r="AR13" s="123">
        <v>2.0363476921993001E-2</v>
      </c>
      <c r="AS13" s="123">
        <v>0</v>
      </c>
    </row>
    <row r="14" spans="2:45" x14ac:dyDescent="0.25">
      <c r="B14" s="16" t="s">
        <v>265</v>
      </c>
      <c r="C14" s="123">
        <v>0.52748963747392597</v>
      </c>
      <c r="D14" s="123">
        <v>0.54308266942494299</v>
      </c>
      <c r="E14" s="123">
        <v>0.51045376872299197</v>
      </c>
      <c r="F14" s="123"/>
      <c r="G14" s="123">
        <v>0.57732063701129599</v>
      </c>
      <c r="H14" s="123">
        <v>0.489791733386925</v>
      </c>
      <c r="I14" s="123">
        <v>0.563843465222159</v>
      </c>
      <c r="J14" s="123">
        <v>0.497881603032655</v>
      </c>
      <c r="K14" s="123">
        <v>0.53742822907367505</v>
      </c>
      <c r="L14" s="123">
        <v>0.51315928303143599</v>
      </c>
      <c r="M14" s="123"/>
      <c r="N14" s="123">
        <v>0.59321395021441503</v>
      </c>
      <c r="O14" s="123">
        <v>0.52217532404731004</v>
      </c>
      <c r="P14" s="123">
        <v>0.47491062318813199</v>
      </c>
      <c r="Q14" s="123">
        <v>0.50496948449605905</v>
      </c>
      <c r="R14" s="123"/>
      <c r="S14" s="123">
        <v>0.45980582528682601</v>
      </c>
      <c r="T14" s="123">
        <v>0.55710469773746696</v>
      </c>
      <c r="U14" s="123">
        <v>0.52908226311888795</v>
      </c>
      <c r="V14" s="123">
        <v>0.59706531668217599</v>
      </c>
      <c r="W14" s="123">
        <v>0.56158248321737503</v>
      </c>
      <c r="X14" s="123">
        <v>0.49828223667552302</v>
      </c>
      <c r="Y14" s="123">
        <v>0.62823622256198597</v>
      </c>
      <c r="Z14" s="123">
        <v>0.50034937470831997</v>
      </c>
      <c r="AA14" s="123">
        <v>0.42692343968841301</v>
      </c>
      <c r="AB14" s="123">
        <v>0.53978211120293096</v>
      </c>
      <c r="AC14" s="123">
        <v>0.55971516815944899</v>
      </c>
      <c r="AD14" s="123">
        <v>0.55307295998919503</v>
      </c>
      <c r="AE14" s="123"/>
      <c r="AF14" s="123">
        <v>0.48671107648168199</v>
      </c>
      <c r="AG14" s="123">
        <v>0.54565166747728899</v>
      </c>
      <c r="AH14" s="123">
        <v>0.49103586858222997</v>
      </c>
      <c r="AI14" s="123">
        <v>0.55164507355009196</v>
      </c>
      <c r="AJ14" s="123">
        <v>0.52339618062304605</v>
      </c>
      <c r="AK14" s="123">
        <v>0.59764428367251599</v>
      </c>
      <c r="AL14" s="123"/>
      <c r="AM14" s="123">
        <v>0.530315649176893</v>
      </c>
      <c r="AN14" s="123">
        <v>0.50829811255022705</v>
      </c>
      <c r="AO14" s="123">
        <v>0.52772099388022298</v>
      </c>
      <c r="AP14" s="123"/>
      <c r="AQ14" s="123">
        <v>0.52788477062262296</v>
      </c>
      <c r="AR14" s="123">
        <v>0.49980779948304299</v>
      </c>
      <c r="AS14" s="123">
        <v>0.50190814445017395</v>
      </c>
    </row>
    <row r="15" spans="2:45" x14ac:dyDescent="0.25">
      <c r="B15" s="16" t="s">
        <v>266</v>
      </c>
      <c r="C15" s="124">
        <v>3.04635647018547</v>
      </c>
      <c r="D15" s="124">
        <v>3.1056122981452301</v>
      </c>
      <c r="E15" s="124">
        <v>2.98428003321653</v>
      </c>
      <c r="F15" s="124"/>
      <c r="G15" s="124">
        <v>3.1378811444246901</v>
      </c>
      <c r="H15" s="124">
        <v>3.0480091520509398</v>
      </c>
      <c r="I15" s="124">
        <v>3.2200424551921998</v>
      </c>
      <c r="J15" s="124">
        <v>2.86639863646724</v>
      </c>
      <c r="K15" s="124">
        <v>3.08378430445556</v>
      </c>
      <c r="L15" s="124">
        <v>2.9640537255382902</v>
      </c>
      <c r="M15" s="124"/>
      <c r="N15" s="124">
        <v>3.3763923658314199</v>
      </c>
      <c r="O15" s="124">
        <v>3.0413842376037499</v>
      </c>
      <c r="P15" s="124">
        <v>2.7822691969984299</v>
      </c>
      <c r="Q15" s="124">
        <v>2.9174219240608399</v>
      </c>
      <c r="R15" s="124"/>
      <c r="S15" s="124">
        <v>2.7186547228165998</v>
      </c>
      <c r="T15" s="124">
        <v>3.16531026249445</v>
      </c>
      <c r="U15" s="124">
        <v>3.0902393217526001</v>
      </c>
      <c r="V15" s="124">
        <v>3.3706797368750201</v>
      </c>
      <c r="W15" s="124">
        <v>3.2711107344318</v>
      </c>
      <c r="X15" s="124">
        <v>2.8837168637442701</v>
      </c>
      <c r="Y15" s="124">
        <v>3.4778295716379199</v>
      </c>
      <c r="Z15" s="124">
        <v>2.80487214641132</v>
      </c>
      <c r="AA15" s="124">
        <v>2.6859019173977901</v>
      </c>
      <c r="AB15" s="124">
        <v>2.9792497394362498</v>
      </c>
      <c r="AC15" s="124">
        <v>3.4040341596589601</v>
      </c>
      <c r="AD15" s="124">
        <v>3.0018816685821399</v>
      </c>
      <c r="AE15" s="124"/>
      <c r="AF15" s="124">
        <v>2.7963304805655702</v>
      </c>
      <c r="AG15" s="124">
        <v>3.19401588928856</v>
      </c>
      <c r="AH15" s="124">
        <v>2.9169393693307901</v>
      </c>
      <c r="AI15" s="124">
        <v>3.10082243599041</v>
      </c>
      <c r="AJ15" s="124">
        <v>3.0934099476660601</v>
      </c>
      <c r="AK15" s="124">
        <v>3.2423541634774402</v>
      </c>
      <c r="AL15" s="124"/>
      <c r="AM15" s="124">
        <v>3.1017041171627602</v>
      </c>
      <c r="AN15" s="124">
        <v>2.9638797317621002</v>
      </c>
      <c r="AO15" s="124">
        <v>2.94796033067251</v>
      </c>
      <c r="AP15" s="124"/>
      <c r="AQ15" s="124">
        <v>3.0861140388276702</v>
      </c>
      <c r="AR15" s="124">
        <v>2.9035086765426499</v>
      </c>
      <c r="AS15" s="124">
        <v>2.9830521390026399</v>
      </c>
    </row>
    <row r="16" spans="2:45" x14ac:dyDescent="0.25">
      <c r="B16" s="16" t="s">
        <v>267</v>
      </c>
      <c r="C16" s="125">
        <v>4.9355592708299296</v>
      </c>
      <c r="D16" s="125">
        <v>4.9023508286409596</v>
      </c>
      <c r="E16" s="125">
        <v>4.9630539135881202</v>
      </c>
      <c r="F16" s="125"/>
      <c r="G16" s="125">
        <v>5.1227036617949704</v>
      </c>
      <c r="H16" s="125">
        <v>4.6213278492205596</v>
      </c>
      <c r="I16" s="125">
        <v>4.7952705645491003</v>
      </c>
      <c r="J16" s="125">
        <v>5.0560668701310698</v>
      </c>
      <c r="K16" s="125">
        <v>5.0561601827443399</v>
      </c>
      <c r="L16" s="125">
        <v>5.0580288409167498</v>
      </c>
      <c r="M16" s="125"/>
      <c r="N16" s="125">
        <v>4.58343423816968</v>
      </c>
      <c r="O16" s="125">
        <v>4.8993411239444704</v>
      </c>
      <c r="P16" s="125">
        <v>5.0545122281302204</v>
      </c>
      <c r="Q16" s="125">
        <v>5.1065701008421502</v>
      </c>
      <c r="R16" s="125"/>
      <c r="S16" s="125">
        <v>5.1563873621855603</v>
      </c>
      <c r="T16" s="125">
        <v>4.8455198357493501</v>
      </c>
      <c r="U16" s="125">
        <v>4.9040457955741097</v>
      </c>
      <c r="V16" s="125">
        <v>4.6715020761308796</v>
      </c>
      <c r="W16" s="125">
        <v>4.6358088453560402</v>
      </c>
      <c r="X16" s="125">
        <v>4.9979258565086999</v>
      </c>
      <c r="Y16" s="125">
        <v>4.71907070917859</v>
      </c>
      <c r="Z16" s="125">
        <v>5.2178999947476097</v>
      </c>
      <c r="AA16" s="125">
        <v>4.9282187322789603</v>
      </c>
      <c r="AB16" s="125">
        <v>5.5100996593344203</v>
      </c>
      <c r="AC16" s="125">
        <v>3.9431278138729802</v>
      </c>
      <c r="AD16" s="125">
        <v>5.3912582407047598</v>
      </c>
      <c r="AE16" s="125"/>
      <c r="AF16" s="125">
        <v>5.2264907305946302</v>
      </c>
      <c r="AG16" s="125">
        <v>4.7044790452305598</v>
      </c>
      <c r="AH16" s="125">
        <v>4.9255279469245998</v>
      </c>
      <c r="AI16" s="125">
        <v>5.0258742634980296</v>
      </c>
      <c r="AJ16" s="125">
        <v>4.7650169939625</v>
      </c>
      <c r="AK16" s="125">
        <v>5.0996975151613899</v>
      </c>
      <c r="AL16" s="125"/>
      <c r="AM16" s="125">
        <v>4.8052378339062196</v>
      </c>
      <c r="AN16" s="125">
        <v>4.9808423638510799</v>
      </c>
      <c r="AO16" s="125">
        <v>5.3198106975985597</v>
      </c>
      <c r="AP16" s="125"/>
      <c r="AQ16" s="125">
        <v>4.8250882659831502</v>
      </c>
      <c r="AR16" s="125">
        <v>5.0510825375619</v>
      </c>
      <c r="AS16" s="125">
        <v>4.8690753845154902</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278</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31" t="s">
        <v>8</v>
      </c>
      <c r="C7" s="131">
        <v>1005</v>
      </c>
      <c r="D7" s="131">
        <v>484</v>
      </c>
      <c r="E7" s="131">
        <v>515</v>
      </c>
      <c r="F7" s="131"/>
      <c r="G7" s="131">
        <v>152</v>
      </c>
      <c r="H7" s="131">
        <v>174</v>
      </c>
      <c r="I7" s="131">
        <v>153</v>
      </c>
      <c r="J7" s="131">
        <v>172</v>
      </c>
      <c r="K7" s="131">
        <v>142</v>
      </c>
      <c r="L7" s="131">
        <v>212</v>
      </c>
      <c r="M7" s="131"/>
      <c r="N7" s="131">
        <v>279</v>
      </c>
      <c r="O7" s="131">
        <v>270</v>
      </c>
      <c r="P7" s="131">
        <v>207</v>
      </c>
      <c r="Q7" s="131">
        <v>245</v>
      </c>
      <c r="R7" s="131"/>
      <c r="S7" s="131">
        <v>146</v>
      </c>
      <c r="T7" s="131">
        <v>136</v>
      </c>
      <c r="U7" s="131">
        <v>83</v>
      </c>
      <c r="V7" s="131">
        <v>95</v>
      </c>
      <c r="W7" s="131">
        <v>70</v>
      </c>
      <c r="X7" s="131">
        <v>76</v>
      </c>
      <c r="Y7" s="131">
        <v>81</v>
      </c>
      <c r="Z7" s="131">
        <v>40</v>
      </c>
      <c r="AA7" s="131">
        <v>112</v>
      </c>
      <c r="AB7" s="131">
        <v>93</v>
      </c>
      <c r="AC7" s="131">
        <v>45</v>
      </c>
      <c r="AD7" s="131">
        <v>28</v>
      </c>
      <c r="AE7" s="131"/>
      <c r="AF7" s="131">
        <v>204</v>
      </c>
      <c r="AG7" s="131">
        <v>290</v>
      </c>
      <c r="AH7" s="131">
        <v>150</v>
      </c>
      <c r="AI7" s="131">
        <v>190</v>
      </c>
      <c r="AJ7" s="131">
        <v>109</v>
      </c>
      <c r="AK7" s="131">
        <v>62</v>
      </c>
      <c r="AL7" s="131"/>
      <c r="AM7" s="131">
        <v>415</v>
      </c>
      <c r="AN7" s="131">
        <v>426</v>
      </c>
      <c r="AO7" s="131">
        <v>111</v>
      </c>
      <c r="AP7" s="131"/>
      <c r="AQ7" s="131">
        <v>312</v>
      </c>
      <c r="AR7" s="131">
        <v>332</v>
      </c>
      <c r="AS7" s="131">
        <v>36</v>
      </c>
    </row>
    <row r="8" spans="2:45" ht="30" customHeight="1" x14ac:dyDescent="0.25">
      <c r="B8" s="132" t="s">
        <v>9</v>
      </c>
      <c r="C8" s="132">
        <v>1005</v>
      </c>
      <c r="D8" s="132">
        <v>494</v>
      </c>
      <c r="E8" s="132">
        <v>505</v>
      </c>
      <c r="F8" s="132"/>
      <c r="G8" s="132">
        <v>140</v>
      </c>
      <c r="H8" s="132">
        <v>173</v>
      </c>
      <c r="I8" s="132">
        <v>170</v>
      </c>
      <c r="J8" s="132">
        <v>170</v>
      </c>
      <c r="K8" s="132">
        <v>141</v>
      </c>
      <c r="L8" s="132">
        <v>211</v>
      </c>
      <c r="M8" s="132"/>
      <c r="N8" s="132">
        <v>270</v>
      </c>
      <c r="O8" s="132">
        <v>260</v>
      </c>
      <c r="P8" s="132">
        <v>220</v>
      </c>
      <c r="Q8" s="132">
        <v>251</v>
      </c>
      <c r="R8" s="132"/>
      <c r="S8" s="132">
        <v>141</v>
      </c>
      <c r="T8" s="132">
        <v>135</v>
      </c>
      <c r="U8" s="132">
        <v>80</v>
      </c>
      <c r="V8" s="132">
        <v>90</v>
      </c>
      <c r="W8" s="132">
        <v>71</v>
      </c>
      <c r="X8" s="132">
        <v>90</v>
      </c>
      <c r="Y8" s="132">
        <v>80</v>
      </c>
      <c r="Z8" s="132">
        <v>41</v>
      </c>
      <c r="AA8" s="132">
        <v>110</v>
      </c>
      <c r="AB8" s="132">
        <v>85</v>
      </c>
      <c r="AC8" s="132">
        <v>51</v>
      </c>
      <c r="AD8" s="132">
        <v>31</v>
      </c>
      <c r="AE8" s="132"/>
      <c r="AF8" s="132">
        <v>205</v>
      </c>
      <c r="AG8" s="132">
        <v>289</v>
      </c>
      <c r="AH8" s="132">
        <v>149</v>
      </c>
      <c r="AI8" s="132">
        <v>189</v>
      </c>
      <c r="AJ8" s="132">
        <v>110</v>
      </c>
      <c r="AK8" s="132">
        <v>63</v>
      </c>
      <c r="AL8" s="132"/>
      <c r="AM8" s="132">
        <v>420</v>
      </c>
      <c r="AN8" s="132">
        <v>424</v>
      </c>
      <c r="AO8" s="132">
        <v>111</v>
      </c>
      <c r="AP8" s="132"/>
      <c r="AQ8" s="132">
        <v>315</v>
      </c>
      <c r="AR8" s="132">
        <v>332</v>
      </c>
      <c r="AS8" s="132">
        <v>36</v>
      </c>
    </row>
    <row r="9" spans="2:45" x14ac:dyDescent="0.25">
      <c r="B9" s="16" t="s">
        <v>270</v>
      </c>
      <c r="C9" s="128">
        <v>5.4240502139294301E-2</v>
      </c>
      <c r="D9" s="128">
        <v>4.7010692637726302E-2</v>
      </c>
      <c r="E9" s="128">
        <v>6.1941400827794403E-2</v>
      </c>
      <c r="F9" s="128"/>
      <c r="G9" s="128">
        <v>3.8524623987685698E-2</v>
      </c>
      <c r="H9" s="128">
        <v>5.0024236884811099E-2</v>
      </c>
      <c r="I9" s="128">
        <v>4.6718649878439003E-2</v>
      </c>
      <c r="J9" s="128">
        <v>4.37098069374183E-2</v>
      </c>
      <c r="K9" s="128">
        <v>0.11178508919562601</v>
      </c>
      <c r="L9" s="128">
        <v>4.42767487244373E-2</v>
      </c>
      <c r="M9" s="128"/>
      <c r="N9" s="128">
        <v>8.6473612584642895E-2</v>
      </c>
      <c r="O9" s="128">
        <v>5.5192553334598202E-2</v>
      </c>
      <c r="P9" s="128">
        <v>3.6593850924572499E-2</v>
      </c>
      <c r="Q9" s="128">
        <v>2.7310039735713901E-2</v>
      </c>
      <c r="R9" s="128"/>
      <c r="S9" s="128">
        <v>4.0802627331542697E-2</v>
      </c>
      <c r="T9" s="128">
        <v>5.4953262597623197E-2</v>
      </c>
      <c r="U9" s="128">
        <v>8.2677362803922003E-2</v>
      </c>
      <c r="V9" s="128">
        <v>7.0214595701063004E-2</v>
      </c>
      <c r="W9" s="128">
        <v>2.8408189347306802E-2</v>
      </c>
      <c r="X9" s="128">
        <v>7.1712799759992604E-2</v>
      </c>
      <c r="Y9" s="128">
        <v>0.11448426163189</v>
      </c>
      <c r="Z9" s="128">
        <v>2.70567118008463E-2</v>
      </c>
      <c r="AA9" s="128">
        <v>2.5464858538844001E-2</v>
      </c>
      <c r="AB9" s="128">
        <v>4.2030726740190302E-2</v>
      </c>
      <c r="AC9" s="128">
        <v>2.2622954130298498E-2</v>
      </c>
      <c r="AD9" s="128">
        <v>6.9161671235354799E-2</v>
      </c>
      <c r="AE9" s="128"/>
      <c r="AF9" s="128">
        <v>3.9791325733510602E-2</v>
      </c>
      <c r="AG9" s="128">
        <v>5.8357500897691802E-2</v>
      </c>
      <c r="AH9" s="128">
        <v>4.4981626638172699E-2</v>
      </c>
      <c r="AI9" s="128">
        <v>3.75774177831956E-2</v>
      </c>
      <c r="AJ9" s="128">
        <v>8.0686700094362102E-2</v>
      </c>
      <c r="AK9" s="128">
        <v>0.108014781104785</v>
      </c>
      <c r="AL9" s="128"/>
      <c r="AM9" s="128">
        <v>6.0252078600839899E-2</v>
      </c>
      <c r="AN9" s="128">
        <v>4.8175619600129699E-2</v>
      </c>
      <c r="AO9" s="128">
        <v>5.1463653367839597E-2</v>
      </c>
      <c r="AP9" s="128"/>
      <c r="AQ9" s="128">
        <v>6.5671154687442307E-2</v>
      </c>
      <c r="AR9" s="128">
        <v>5.12495277263319E-2</v>
      </c>
      <c r="AS9" s="128">
        <v>7.8468826959061794E-2</v>
      </c>
    </row>
    <row r="10" spans="2:45" x14ac:dyDescent="0.25">
      <c r="B10" s="16" t="s">
        <v>261</v>
      </c>
      <c r="C10" s="128">
        <v>9.4620879888275097E-2</v>
      </c>
      <c r="D10" s="128">
        <v>8.2280503689262596E-2</v>
      </c>
      <c r="E10" s="128">
        <v>0.105767793303571</v>
      </c>
      <c r="F10" s="128"/>
      <c r="G10" s="128">
        <v>9.3397380795098697E-2</v>
      </c>
      <c r="H10" s="128">
        <v>6.8192563416572302E-2</v>
      </c>
      <c r="I10" s="128">
        <v>8.5953534489777397E-2</v>
      </c>
      <c r="J10" s="128">
        <v>0.103994885903155</v>
      </c>
      <c r="K10" s="128">
        <v>0.105485891987075</v>
      </c>
      <c r="L10" s="128">
        <v>0.109297059706738</v>
      </c>
      <c r="M10" s="128"/>
      <c r="N10" s="128">
        <v>0.12502238061909701</v>
      </c>
      <c r="O10" s="128">
        <v>0.115513350023858</v>
      </c>
      <c r="P10" s="128">
        <v>6.5803672427086998E-2</v>
      </c>
      <c r="Q10" s="128">
        <v>6.70424803999915E-2</v>
      </c>
      <c r="R10" s="128"/>
      <c r="S10" s="128">
        <v>5.3569785042055798E-2</v>
      </c>
      <c r="T10" s="128">
        <v>0.12604691897186601</v>
      </c>
      <c r="U10" s="128">
        <v>4.7452954523747301E-2</v>
      </c>
      <c r="V10" s="128">
        <v>9.2148239156497003E-2</v>
      </c>
      <c r="W10" s="128">
        <v>9.7814306561097394E-2</v>
      </c>
      <c r="X10" s="128">
        <v>6.22535605094151E-2</v>
      </c>
      <c r="Y10" s="128">
        <v>0.13405445728808399</v>
      </c>
      <c r="Z10" s="128">
        <v>9.9916505391045601E-2</v>
      </c>
      <c r="AA10" s="128">
        <v>0.120409500128067</v>
      </c>
      <c r="AB10" s="128">
        <v>9.8073438674752406E-2</v>
      </c>
      <c r="AC10" s="128">
        <v>3.9074470864874103E-2</v>
      </c>
      <c r="AD10" s="128">
        <v>0.24204621222483499</v>
      </c>
      <c r="AE10" s="128"/>
      <c r="AF10" s="128">
        <v>9.2198814084580694E-2</v>
      </c>
      <c r="AG10" s="128">
        <v>0.100001022431918</v>
      </c>
      <c r="AH10" s="128">
        <v>7.9304326452962898E-2</v>
      </c>
      <c r="AI10" s="128">
        <v>7.3016527904455397E-2</v>
      </c>
      <c r="AJ10" s="128">
        <v>0.15363207195360401</v>
      </c>
      <c r="AK10" s="128">
        <v>7.6097567983037503E-2</v>
      </c>
      <c r="AL10" s="128"/>
      <c r="AM10" s="128">
        <v>7.2820622710094499E-2</v>
      </c>
      <c r="AN10" s="128">
        <v>0.118172611330618</v>
      </c>
      <c r="AO10" s="128">
        <v>8.7599734857946102E-2</v>
      </c>
      <c r="AP10" s="128"/>
      <c r="AQ10" s="128">
        <v>7.0944466804672202E-2</v>
      </c>
      <c r="AR10" s="128">
        <v>0.11571765473896301</v>
      </c>
      <c r="AS10" s="128">
        <v>6.2073452738314203E-2</v>
      </c>
    </row>
    <row r="11" spans="2:45" x14ac:dyDescent="0.25">
      <c r="B11" s="16" t="s">
        <v>262</v>
      </c>
      <c r="C11" s="128">
        <v>8.2484276543436402E-2</v>
      </c>
      <c r="D11" s="128">
        <v>7.3217601726231499E-2</v>
      </c>
      <c r="E11" s="128">
        <v>9.0423394873752394E-2</v>
      </c>
      <c r="F11" s="128"/>
      <c r="G11" s="128">
        <v>6.5918180354989295E-2</v>
      </c>
      <c r="H11" s="128">
        <v>7.7252193443646602E-2</v>
      </c>
      <c r="I11" s="128">
        <v>6.07992622683921E-2</v>
      </c>
      <c r="J11" s="128">
        <v>8.4399918421735998E-2</v>
      </c>
      <c r="K11" s="128">
        <v>7.6313281659889404E-2</v>
      </c>
      <c r="L11" s="128">
        <v>0.117856755324022</v>
      </c>
      <c r="M11" s="128"/>
      <c r="N11" s="128">
        <v>9.6388995078888498E-2</v>
      </c>
      <c r="O11" s="128">
        <v>0.104921210837359</v>
      </c>
      <c r="P11" s="128">
        <v>6.1940314683669E-2</v>
      </c>
      <c r="Q11" s="128">
        <v>6.3606713971048501E-2</v>
      </c>
      <c r="R11" s="128"/>
      <c r="S11" s="128">
        <v>9.3755943043781001E-2</v>
      </c>
      <c r="T11" s="128">
        <v>8.0021043760092406E-2</v>
      </c>
      <c r="U11" s="128">
        <v>0.13217228002762699</v>
      </c>
      <c r="V11" s="128">
        <v>7.2817093738825805E-2</v>
      </c>
      <c r="W11" s="128">
        <v>2.65951190414308E-2</v>
      </c>
      <c r="X11" s="128">
        <v>7.6052428653829898E-2</v>
      </c>
      <c r="Y11" s="128">
        <v>7.1507214892539306E-2</v>
      </c>
      <c r="Z11" s="128">
        <v>2.19163297941114E-2</v>
      </c>
      <c r="AA11" s="128">
        <v>4.5497704022174602E-2</v>
      </c>
      <c r="AB11" s="128">
        <v>0.12548739855177801</v>
      </c>
      <c r="AC11" s="128">
        <v>0.149363204393899</v>
      </c>
      <c r="AD11" s="128">
        <v>0.100199837833164</v>
      </c>
      <c r="AE11" s="128"/>
      <c r="AF11" s="128">
        <v>5.7677280355560002E-2</v>
      </c>
      <c r="AG11" s="128">
        <v>8.2481990359198107E-2</v>
      </c>
      <c r="AH11" s="128">
        <v>6.6302201395947002E-2</v>
      </c>
      <c r="AI11" s="128">
        <v>0.111829971847137</v>
      </c>
      <c r="AJ11" s="128">
        <v>7.3783896695036003E-2</v>
      </c>
      <c r="AK11" s="128">
        <v>0.12867172924328499</v>
      </c>
      <c r="AL11" s="128"/>
      <c r="AM11" s="128">
        <v>7.3892987359046994E-2</v>
      </c>
      <c r="AN11" s="128">
        <v>0.101094537189398</v>
      </c>
      <c r="AO11" s="128">
        <v>6.4336530770549002E-2</v>
      </c>
      <c r="AP11" s="128"/>
      <c r="AQ11" s="128">
        <v>8.3720935546983899E-2</v>
      </c>
      <c r="AR11" s="128">
        <v>8.7978802072599005E-2</v>
      </c>
      <c r="AS11" s="128">
        <v>0.14651693304183599</v>
      </c>
    </row>
    <row r="12" spans="2:45" x14ac:dyDescent="0.25">
      <c r="B12" s="16" t="s">
        <v>263</v>
      </c>
      <c r="C12" s="128">
        <v>5.9297729068519503E-2</v>
      </c>
      <c r="D12" s="128">
        <v>4.7404163076655702E-2</v>
      </c>
      <c r="E12" s="128">
        <v>7.1612443965030498E-2</v>
      </c>
      <c r="F12" s="128"/>
      <c r="G12" s="128">
        <v>7.4555780291206603E-2</v>
      </c>
      <c r="H12" s="128">
        <v>3.3105812020282302E-2</v>
      </c>
      <c r="I12" s="128">
        <v>5.23790346712018E-2</v>
      </c>
      <c r="J12" s="128">
        <v>7.6991901630542398E-2</v>
      </c>
      <c r="K12" s="128">
        <v>6.5979390469574697E-2</v>
      </c>
      <c r="L12" s="128">
        <v>5.7491639839312103E-2</v>
      </c>
      <c r="M12" s="128"/>
      <c r="N12" s="128">
        <v>7.2296983001889303E-2</v>
      </c>
      <c r="O12" s="128">
        <v>5.5506106067823302E-2</v>
      </c>
      <c r="P12" s="128">
        <v>5.0101953302208103E-2</v>
      </c>
      <c r="Q12" s="128">
        <v>5.4127777451931799E-2</v>
      </c>
      <c r="R12" s="128"/>
      <c r="S12" s="128">
        <v>6.1207269744539897E-2</v>
      </c>
      <c r="T12" s="128">
        <v>6.4335155213094505E-2</v>
      </c>
      <c r="U12" s="128">
        <v>4.4687039970188899E-2</v>
      </c>
      <c r="V12" s="128">
        <v>4.2372562897998803E-2</v>
      </c>
      <c r="W12" s="128">
        <v>8.4190843020817197E-2</v>
      </c>
      <c r="X12" s="128">
        <v>7.9846037615814297E-2</v>
      </c>
      <c r="Y12" s="128">
        <v>5.8697436349271999E-2</v>
      </c>
      <c r="Z12" s="128">
        <v>0.101761843641845</v>
      </c>
      <c r="AA12" s="128">
        <v>5.0263777490426299E-2</v>
      </c>
      <c r="AB12" s="128">
        <v>2.9090288488214801E-2</v>
      </c>
      <c r="AC12" s="128">
        <v>7.4532402637043096E-2</v>
      </c>
      <c r="AD12" s="128">
        <v>3.4085329959706402E-2</v>
      </c>
      <c r="AE12" s="128"/>
      <c r="AF12" s="128">
        <v>3.2992230226250099E-2</v>
      </c>
      <c r="AG12" s="128">
        <v>4.4789949960748601E-2</v>
      </c>
      <c r="AH12" s="128">
        <v>7.1657897107669496E-2</v>
      </c>
      <c r="AI12" s="128">
        <v>7.8552685214932999E-2</v>
      </c>
      <c r="AJ12" s="128">
        <v>7.97819651754582E-2</v>
      </c>
      <c r="AK12" s="128">
        <v>8.8915932457532904E-2</v>
      </c>
      <c r="AL12" s="128"/>
      <c r="AM12" s="128">
        <v>6.7008659696893805E-2</v>
      </c>
      <c r="AN12" s="128">
        <v>5.65972240941401E-2</v>
      </c>
      <c r="AO12" s="128">
        <v>4.3536884166859503E-2</v>
      </c>
      <c r="AP12" s="128"/>
      <c r="AQ12" s="128">
        <v>6.8922038160952298E-2</v>
      </c>
      <c r="AR12" s="128">
        <v>6.1477605467228497E-2</v>
      </c>
      <c r="AS12" s="128">
        <v>0</v>
      </c>
    </row>
    <row r="13" spans="2:45" x14ac:dyDescent="0.25">
      <c r="B13" s="16" t="s">
        <v>271</v>
      </c>
      <c r="C13" s="128">
        <v>4.0887868845376103E-2</v>
      </c>
      <c r="D13" s="128">
        <v>5.4543305086449903E-2</v>
      </c>
      <c r="E13" s="128">
        <v>2.8037037409229099E-2</v>
      </c>
      <c r="F13" s="128"/>
      <c r="G13" s="128">
        <v>2.1646359576277901E-2</v>
      </c>
      <c r="H13" s="128">
        <v>2.8917818965756702E-2</v>
      </c>
      <c r="I13" s="128">
        <v>7.5097791062126398E-2</v>
      </c>
      <c r="J13" s="128">
        <v>4.7568327398533998E-2</v>
      </c>
      <c r="K13" s="128">
        <v>2.7152481053420399E-2</v>
      </c>
      <c r="L13" s="128">
        <v>3.9744423944985702E-2</v>
      </c>
      <c r="M13" s="128"/>
      <c r="N13" s="128">
        <v>4.10332953768454E-2</v>
      </c>
      <c r="O13" s="128">
        <v>3.3548949428463801E-2</v>
      </c>
      <c r="P13" s="128">
        <v>6.0815570218823202E-2</v>
      </c>
      <c r="Q13" s="128">
        <v>3.1518590192482099E-2</v>
      </c>
      <c r="R13" s="128"/>
      <c r="S13" s="128">
        <v>3.9299654046421599E-2</v>
      </c>
      <c r="T13" s="128">
        <v>4.3142071400168999E-2</v>
      </c>
      <c r="U13" s="128">
        <v>0</v>
      </c>
      <c r="V13" s="128">
        <v>2.4529915191104298E-2</v>
      </c>
      <c r="W13" s="128">
        <v>8.9358044731604899E-2</v>
      </c>
      <c r="X13" s="128">
        <v>5.6869214010016801E-2</v>
      </c>
      <c r="Y13" s="128">
        <v>0</v>
      </c>
      <c r="Z13" s="128">
        <v>7.5506767573415998E-2</v>
      </c>
      <c r="AA13" s="128">
        <v>8.1630461697706796E-2</v>
      </c>
      <c r="AB13" s="128">
        <v>3.3096162122322803E-2</v>
      </c>
      <c r="AC13" s="128">
        <v>0</v>
      </c>
      <c r="AD13" s="128">
        <v>3.7615773530447497E-2</v>
      </c>
      <c r="AE13" s="128"/>
      <c r="AF13" s="128">
        <v>2.37918817323245E-2</v>
      </c>
      <c r="AG13" s="128">
        <v>5.9025532711579599E-2</v>
      </c>
      <c r="AH13" s="128">
        <v>1.3263764999576801E-2</v>
      </c>
      <c r="AI13" s="128">
        <v>6.3430977236003105E-2</v>
      </c>
      <c r="AJ13" s="128">
        <v>2.7985494124353499E-2</v>
      </c>
      <c r="AK13" s="128">
        <v>3.3529443399740198E-2</v>
      </c>
      <c r="AL13" s="128"/>
      <c r="AM13" s="128">
        <v>4.8439717165396398E-2</v>
      </c>
      <c r="AN13" s="128">
        <v>4.1213293730862098E-2</v>
      </c>
      <c r="AO13" s="128">
        <v>1.1047869738523199E-2</v>
      </c>
      <c r="AP13" s="128"/>
      <c r="AQ13" s="128">
        <v>4.1206820751019099E-2</v>
      </c>
      <c r="AR13" s="128">
        <v>4.2656352286100298E-2</v>
      </c>
      <c r="AS13" s="128">
        <v>0</v>
      </c>
    </row>
    <row r="14" spans="2:45" x14ac:dyDescent="0.25">
      <c r="B14" s="16" t="s">
        <v>265</v>
      </c>
      <c r="C14" s="128">
        <v>0.668468743515099</v>
      </c>
      <c r="D14" s="128">
        <v>0.69554373378367396</v>
      </c>
      <c r="E14" s="128">
        <v>0.64221792962062296</v>
      </c>
      <c r="F14" s="128"/>
      <c r="G14" s="128">
        <v>0.70595767499474205</v>
      </c>
      <c r="H14" s="128">
        <v>0.74250737526893096</v>
      </c>
      <c r="I14" s="128">
        <v>0.67905172763006305</v>
      </c>
      <c r="J14" s="128">
        <v>0.64333515970861399</v>
      </c>
      <c r="K14" s="128">
        <v>0.61328386563441495</v>
      </c>
      <c r="L14" s="128">
        <v>0.63133337246050503</v>
      </c>
      <c r="M14" s="128"/>
      <c r="N14" s="128">
        <v>0.578784733338636</v>
      </c>
      <c r="O14" s="128">
        <v>0.63531783030789701</v>
      </c>
      <c r="P14" s="128">
        <v>0.72474463844364001</v>
      </c>
      <c r="Q14" s="128">
        <v>0.75639439824883203</v>
      </c>
      <c r="R14" s="128"/>
      <c r="S14" s="128">
        <v>0.71136472079165902</v>
      </c>
      <c r="T14" s="128">
        <v>0.63150154805715497</v>
      </c>
      <c r="U14" s="128">
        <v>0.69301036267451499</v>
      </c>
      <c r="V14" s="128">
        <v>0.69791759331451098</v>
      </c>
      <c r="W14" s="128">
        <v>0.67363349729774302</v>
      </c>
      <c r="X14" s="128">
        <v>0.65326595945093102</v>
      </c>
      <c r="Y14" s="128">
        <v>0.62125662983821495</v>
      </c>
      <c r="Z14" s="128">
        <v>0.67384184179873496</v>
      </c>
      <c r="AA14" s="128">
        <v>0.67673369812278095</v>
      </c>
      <c r="AB14" s="128">
        <v>0.67222198542274103</v>
      </c>
      <c r="AC14" s="128">
        <v>0.71440696797388503</v>
      </c>
      <c r="AD14" s="128">
        <v>0.51689117521649297</v>
      </c>
      <c r="AE14" s="128"/>
      <c r="AF14" s="128">
        <v>0.75354846786777396</v>
      </c>
      <c r="AG14" s="128">
        <v>0.65534400363886303</v>
      </c>
      <c r="AH14" s="128">
        <v>0.72449018340567095</v>
      </c>
      <c r="AI14" s="128">
        <v>0.63559242001427496</v>
      </c>
      <c r="AJ14" s="128">
        <v>0.58412987195718702</v>
      </c>
      <c r="AK14" s="128">
        <v>0.56477054581161901</v>
      </c>
      <c r="AL14" s="128"/>
      <c r="AM14" s="128">
        <v>0.67758593446772797</v>
      </c>
      <c r="AN14" s="128">
        <v>0.63474671405485295</v>
      </c>
      <c r="AO14" s="128">
        <v>0.742015327098282</v>
      </c>
      <c r="AP14" s="128"/>
      <c r="AQ14" s="128">
        <v>0.66953458404892996</v>
      </c>
      <c r="AR14" s="128">
        <v>0.64092005770877702</v>
      </c>
      <c r="AS14" s="128">
        <v>0.71294078726078802</v>
      </c>
    </row>
    <row r="15" spans="2:45" x14ac:dyDescent="0.25">
      <c r="B15" s="16" t="s">
        <v>266</v>
      </c>
      <c r="C15" s="129">
        <v>3.9433778131377002</v>
      </c>
      <c r="D15" s="129">
        <v>4.0668200856358601</v>
      </c>
      <c r="E15" s="129">
        <v>3.8246897126862001</v>
      </c>
      <c r="F15" s="129"/>
      <c r="G15" s="129">
        <v>4.0652748956575202</v>
      </c>
      <c r="H15" s="129">
        <v>4.1502225385723897</v>
      </c>
      <c r="I15" s="129">
        <v>4.0603389654389899</v>
      </c>
      <c r="J15" s="129">
        <v>3.9107195357754598</v>
      </c>
      <c r="K15" s="129">
        <v>3.6310798791013301</v>
      </c>
      <c r="L15" s="129">
        <v>3.8331300479551902</v>
      </c>
      <c r="M15" s="129"/>
      <c r="N15" s="129">
        <v>3.5927481679831099</v>
      </c>
      <c r="O15" s="129">
        <v>3.8026590391553898</v>
      </c>
      <c r="P15" s="129">
        <v>4.2069756347945404</v>
      </c>
      <c r="Q15" s="129">
        <v>4.2646855927119702</v>
      </c>
      <c r="R15" s="129"/>
      <c r="S15" s="129">
        <v>4.1387257005072202</v>
      </c>
      <c r="T15" s="129">
        <v>3.8091704980177798</v>
      </c>
      <c r="U15" s="129">
        <v>3.9109104478621401</v>
      </c>
      <c r="V15" s="129">
        <v>3.95260774266512</v>
      </c>
      <c r="W15" s="129">
        <v>4.1291767391215402</v>
      </c>
      <c r="X15" s="129">
        <v>3.94770318395924</v>
      </c>
      <c r="Y15" s="129">
        <v>3.5594443453120501</v>
      </c>
      <c r="Z15" s="129">
        <v>4.1202709751921498</v>
      </c>
      <c r="AA15" s="129">
        <v>4.0723865780484303</v>
      </c>
      <c r="AB15" s="129">
        <v>3.9298136768459502</v>
      </c>
      <c r="AC15" s="129">
        <v>4.1334329274332298</v>
      </c>
      <c r="AD15" s="129">
        <v>3.2796208479745301</v>
      </c>
      <c r="AE15" s="129"/>
      <c r="AF15" s="129">
        <v>4.1694399317426196</v>
      </c>
      <c r="AG15" s="129">
        <v>3.9121570020731999</v>
      </c>
      <c r="AH15" s="129">
        <v>4.1023883975945301</v>
      </c>
      <c r="AI15" s="129">
        <v>3.96402053625892</v>
      </c>
      <c r="AJ15" s="129">
        <v>3.5731370971534</v>
      </c>
      <c r="AK15" s="129">
        <v>3.5581593264992599</v>
      </c>
      <c r="AL15" s="129"/>
      <c r="AM15" s="129">
        <v>4.0033211175190999</v>
      </c>
      <c r="AN15" s="129">
        <v>3.8287401031895398</v>
      </c>
      <c r="AO15" s="129">
        <v>4.1011515633451303</v>
      </c>
      <c r="AP15" s="129"/>
      <c r="AQ15" s="129">
        <v>3.9576526556302198</v>
      </c>
      <c r="AR15" s="129">
        <v>3.8513337729741299</v>
      </c>
      <c r="AS15" s="129">
        <v>3.9198112551259299</v>
      </c>
    </row>
    <row r="16" spans="2:45" x14ac:dyDescent="0.25">
      <c r="B16" s="16" t="s">
        <v>267</v>
      </c>
      <c r="C16" s="130">
        <v>2.77669634186769</v>
      </c>
      <c r="D16" s="130">
        <v>2.5291687701662502</v>
      </c>
      <c r="E16" s="130">
        <v>2.9936909100314102</v>
      </c>
      <c r="F16" s="130"/>
      <c r="G16" s="130">
        <v>2.5148590546232601</v>
      </c>
      <c r="H16" s="130">
        <v>2.49057238303104</v>
      </c>
      <c r="I16" s="130">
        <v>2.5068131890230401</v>
      </c>
      <c r="J16" s="130">
        <v>2.7011557694460202</v>
      </c>
      <c r="K16" s="130">
        <v>3.6119655591687301</v>
      </c>
      <c r="L16" s="130">
        <v>2.8379580076028299</v>
      </c>
      <c r="M16" s="130"/>
      <c r="N16" s="130">
        <v>3.3921262996405299</v>
      </c>
      <c r="O16" s="130">
        <v>3.0058272023214601</v>
      </c>
      <c r="P16" s="130">
        <v>2.16735521834772</v>
      </c>
      <c r="Q16" s="130">
        <v>2.0433744620788801</v>
      </c>
      <c r="R16" s="130"/>
      <c r="S16" s="130">
        <v>2.2794876243091</v>
      </c>
      <c r="T16" s="130">
        <v>3.01551661188061</v>
      </c>
      <c r="U16" s="130">
        <v>3.0464445266142399</v>
      </c>
      <c r="V16" s="130">
        <v>3.01558670771258</v>
      </c>
      <c r="W16" s="130">
        <v>2.2135548033775798</v>
      </c>
      <c r="X16" s="130">
        <v>2.7730856583289998</v>
      </c>
      <c r="Y16" s="130">
        <v>3.8583614608436601</v>
      </c>
      <c r="Z16" s="130">
        <v>2.2354838303382101</v>
      </c>
      <c r="AA16" s="130">
        <v>2.4168430129118299</v>
      </c>
      <c r="AB16" s="130">
        <v>2.78626794698167</v>
      </c>
      <c r="AC16" s="130">
        <v>2.1238698528504001</v>
      </c>
      <c r="AD16" s="130">
        <v>3.84176012974596</v>
      </c>
      <c r="AE16" s="130"/>
      <c r="AF16" s="130">
        <v>2.4670247345424801</v>
      </c>
      <c r="AG16" s="130">
        <v>2.86599166517906</v>
      </c>
      <c r="AH16" s="130">
        <v>2.5011044020065198</v>
      </c>
      <c r="AI16" s="130">
        <v>2.4314225761931998</v>
      </c>
      <c r="AJ16" s="130">
        <v>3.48216740247361</v>
      </c>
      <c r="AK16" s="130">
        <v>3.44088199858736</v>
      </c>
      <c r="AL16" s="130"/>
      <c r="AM16" s="130">
        <v>2.6659218086612899</v>
      </c>
      <c r="AN16" s="130">
        <v>2.90761312836162</v>
      </c>
      <c r="AO16" s="130">
        <v>2.66852351557973</v>
      </c>
      <c r="AP16" s="130"/>
      <c r="AQ16" s="130">
        <v>2.7695780543474098</v>
      </c>
      <c r="AR16" s="130">
        <v>2.90240474364305</v>
      </c>
      <c r="AS16" s="130">
        <v>3.1955046074881399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279</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36" t="s">
        <v>8</v>
      </c>
      <c r="C7" s="136">
        <v>1005</v>
      </c>
      <c r="D7" s="136">
        <v>484</v>
      </c>
      <c r="E7" s="136">
        <v>515</v>
      </c>
      <c r="F7" s="136"/>
      <c r="G7" s="136">
        <v>152</v>
      </c>
      <c r="H7" s="136">
        <v>174</v>
      </c>
      <c r="I7" s="136">
        <v>153</v>
      </c>
      <c r="J7" s="136">
        <v>172</v>
      </c>
      <c r="K7" s="136">
        <v>142</v>
      </c>
      <c r="L7" s="136">
        <v>212</v>
      </c>
      <c r="M7" s="136"/>
      <c r="N7" s="136">
        <v>279</v>
      </c>
      <c r="O7" s="136">
        <v>270</v>
      </c>
      <c r="P7" s="136">
        <v>207</v>
      </c>
      <c r="Q7" s="136">
        <v>245</v>
      </c>
      <c r="R7" s="136"/>
      <c r="S7" s="136">
        <v>146</v>
      </c>
      <c r="T7" s="136">
        <v>136</v>
      </c>
      <c r="U7" s="136">
        <v>83</v>
      </c>
      <c r="V7" s="136">
        <v>95</v>
      </c>
      <c r="W7" s="136">
        <v>70</v>
      </c>
      <c r="X7" s="136">
        <v>76</v>
      </c>
      <c r="Y7" s="136">
        <v>81</v>
      </c>
      <c r="Z7" s="136">
        <v>40</v>
      </c>
      <c r="AA7" s="136">
        <v>112</v>
      </c>
      <c r="AB7" s="136">
        <v>93</v>
      </c>
      <c r="AC7" s="136">
        <v>45</v>
      </c>
      <c r="AD7" s="136">
        <v>28</v>
      </c>
      <c r="AE7" s="136"/>
      <c r="AF7" s="136">
        <v>204</v>
      </c>
      <c r="AG7" s="136">
        <v>290</v>
      </c>
      <c r="AH7" s="136">
        <v>150</v>
      </c>
      <c r="AI7" s="136">
        <v>190</v>
      </c>
      <c r="AJ7" s="136">
        <v>109</v>
      </c>
      <c r="AK7" s="136">
        <v>62</v>
      </c>
      <c r="AL7" s="136"/>
      <c r="AM7" s="136">
        <v>415</v>
      </c>
      <c r="AN7" s="136">
        <v>426</v>
      </c>
      <c r="AO7" s="136">
        <v>111</v>
      </c>
      <c r="AP7" s="136"/>
      <c r="AQ7" s="136">
        <v>312</v>
      </c>
      <c r="AR7" s="136">
        <v>332</v>
      </c>
      <c r="AS7" s="136">
        <v>36</v>
      </c>
    </row>
    <row r="8" spans="2:45" ht="30" customHeight="1" x14ac:dyDescent="0.25">
      <c r="B8" s="137" t="s">
        <v>9</v>
      </c>
      <c r="C8" s="137">
        <v>1005</v>
      </c>
      <c r="D8" s="137">
        <v>494</v>
      </c>
      <c r="E8" s="137">
        <v>505</v>
      </c>
      <c r="F8" s="137"/>
      <c r="G8" s="137">
        <v>140</v>
      </c>
      <c r="H8" s="137">
        <v>173</v>
      </c>
      <c r="I8" s="137">
        <v>170</v>
      </c>
      <c r="J8" s="137">
        <v>170</v>
      </c>
      <c r="K8" s="137">
        <v>141</v>
      </c>
      <c r="L8" s="137">
        <v>211</v>
      </c>
      <c r="M8" s="137"/>
      <c r="N8" s="137">
        <v>270</v>
      </c>
      <c r="O8" s="137">
        <v>260</v>
      </c>
      <c r="P8" s="137">
        <v>220</v>
      </c>
      <c r="Q8" s="137">
        <v>251</v>
      </c>
      <c r="R8" s="137"/>
      <c r="S8" s="137">
        <v>141</v>
      </c>
      <c r="T8" s="137">
        <v>135</v>
      </c>
      <c r="U8" s="137">
        <v>80</v>
      </c>
      <c r="V8" s="137">
        <v>90</v>
      </c>
      <c r="W8" s="137">
        <v>71</v>
      </c>
      <c r="X8" s="137">
        <v>90</v>
      </c>
      <c r="Y8" s="137">
        <v>80</v>
      </c>
      <c r="Z8" s="137">
        <v>41</v>
      </c>
      <c r="AA8" s="137">
        <v>110</v>
      </c>
      <c r="AB8" s="137">
        <v>85</v>
      </c>
      <c r="AC8" s="137">
        <v>51</v>
      </c>
      <c r="AD8" s="137">
        <v>31</v>
      </c>
      <c r="AE8" s="137"/>
      <c r="AF8" s="137">
        <v>205</v>
      </c>
      <c r="AG8" s="137">
        <v>289</v>
      </c>
      <c r="AH8" s="137">
        <v>149</v>
      </c>
      <c r="AI8" s="137">
        <v>189</v>
      </c>
      <c r="AJ8" s="137">
        <v>110</v>
      </c>
      <c r="AK8" s="137">
        <v>63</v>
      </c>
      <c r="AL8" s="137"/>
      <c r="AM8" s="137">
        <v>420</v>
      </c>
      <c r="AN8" s="137">
        <v>424</v>
      </c>
      <c r="AO8" s="137">
        <v>111</v>
      </c>
      <c r="AP8" s="137"/>
      <c r="AQ8" s="137">
        <v>315</v>
      </c>
      <c r="AR8" s="137">
        <v>332</v>
      </c>
      <c r="AS8" s="137">
        <v>36</v>
      </c>
    </row>
    <row r="9" spans="2:45" x14ac:dyDescent="0.25">
      <c r="B9" s="16" t="s">
        <v>270</v>
      </c>
      <c r="C9" s="133">
        <v>3.3088102475675299E-2</v>
      </c>
      <c r="D9" s="133">
        <v>3.35960808365574E-2</v>
      </c>
      <c r="E9" s="133">
        <v>3.2983212532340801E-2</v>
      </c>
      <c r="F9" s="133"/>
      <c r="G9" s="133">
        <v>3.1014817944738201E-2</v>
      </c>
      <c r="H9" s="133">
        <v>7.6546165992997794E-2</v>
      </c>
      <c r="I9" s="133">
        <v>1.21883983198785E-2</v>
      </c>
      <c r="J9" s="133">
        <v>1.5574297531591799E-2</v>
      </c>
      <c r="K9" s="133">
        <v>3.6074259264663303E-2</v>
      </c>
      <c r="L9" s="133">
        <v>2.7765383910347601E-2</v>
      </c>
      <c r="M9" s="133"/>
      <c r="N9" s="133">
        <v>2.4247250722656599E-2</v>
      </c>
      <c r="O9" s="133">
        <v>4.8805152991486501E-2</v>
      </c>
      <c r="P9" s="133">
        <v>2.8292522718985798E-2</v>
      </c>
      <c r="Q9" s="133">
        <v>3.1048169390330699E-2</v>
      </c>
      <c r="R9" s="133"/>
      <c r="S9" s="133">
        <v>3.90417749414326E-2</v>
      </c>
      <c r="T9" s="133">
        <v>2.8397073516752101E-2</v>
      </c>
      <c r="U9" s="133">
        <v>6.7280291057064401E-2</v>
      </c>
      <c r="V9" s="133">
        <v>4.34462625404076E-2</v>
      </c>
      <c r="W9" s="133">
        <v>5.2921935059961997E-2</v>
      </c>
      <c r="X9" s="133">
        <v>0</v>
      </c>
      <c r="Y9" s="133">
        <v>4.8134386444344202E-2</v>
      </c>
      <c r="Z9" s="133">
        <v>2.5134615287502101E-2</v>
      </c>
      <c r="AA9" s="133">
        <v>1.7918182017187902E-2</v>
      </c>
      <c r="AB9" s="133">
        <v>1.96250341098488E-2</v>
      </c>
      <c r="AC9" s="133">
        <v>2.3422835196066999E-2</v>
      </c>
      <c r="AD9" s="133">
        <v>3.7049761208120098E-2</v>
      </c>
      <c r="AE9" s="133"/>
      <c r="AF9" s="133">
        <v>2.20143916797211E-2</v>
      </c>
      <c r="AG9" s="133">
        <v>4.2786165769974398E-2</v>
      </c>
      <c r="AH9" s="133">
        <v>3.32336382126159E-2</v>
      </c>
      <c r="AI9" s="133">
        <v>2.99050183258887E-2</v>
      </c>
      <c r="AJ9" s="133">
        <v>3.6474878463242301E-2</v>
      </c>
      <c r="AK9" s="133">
        <v>2.78652411574653E-2</v>
      </c>
      <c r="AL9" s="133"/>
      <c r="AM9" s="133">
        <v>3.0937176696284902E-2</v>
      </c>
      <c r="AN9" s="133">
        <v>4.3224582504069499E-2</v>
      </c>
      <c r="AO9" s="133">
        <v>1.7333979112892198E-2</v>
      </c>
      <c r="AP9" s="133"/>
      <c r="AQ9" s="133">
        <v>2.9961247887927998E-2</v>
      </c>
      <c r="AR9" s="133">
        <v>4.3461605723122798E-2</v>
      </c>
      <c r="AS9" s="133">
        <v>2.4554669888768199E-2</v>
      </c>
    </row>
    <row r="10" spans="2:45" x14ac:dyDescent="0.25">
      <c r="B10" s="16" t="s">
        <v>261</v>
      </c>
      <c r="C10" s="133">
        <v>5.3816378734016498E-2</v>
      </c>
      <c r="D10" s="133">
        <v>5.53183615831912E-2</v>
      </c>
      <c r="E10" s="133">
        <v>5.2985900635774699E-2</v>
      </c>
      <c r="F10" s="133"/>
      <c r="G10" s="133">
        <v>4.9686684320742698E-2</v>
      </c>
      <c r="H10" s="133">
        <v>5.8341177565579903E-2</v>
      </c>
      <c r="I10" s="133">
        <v>3.5436768146888203E-2</v>
      </c>
      <c r="J10" s="133">
        <v>7.0378527093888907E-2</v>
      </c>
      <c r="K10" s="133">
        <v>3.4171265932189603E-2</v>
      </c>
      <c r="L10" s="133">
        <v>6.7443532344603596E-2</v>
      </c>
      <c r="M10" s="133"/>
      <c r="N10" s="133">
        <v>5.3611376777028097E-2</v>
      </c>
      <c r="O10" s="133">
        <v>5.1474071038254202E-2</v>
      </c>
      <c r="P10" s="133">
        <v>5.2255640451498102E-2</v>
      </c>
      <c r="Q10" s="133">
        <v>5.4474623886382599E-2</v>
      </c>
      <c r="R10" s="133"/>
      <c r="S10" s="133">
        <v>5.37198374953873E-2</v>
      </c>
      <c r="T10" s="133">
        <v>3.5067404378325402E-2</v>
      </c>
      <c r="U10" s="133">
        <v>5.5636293918667999E-2</v>
      </c>
      <c r="V10" s="133">
        <v>3.2154091540660401E-2</v>
      </c>
      <c r="W10" s="133">
        <v>5.4352754442691199E-2</v>
      </c>
      <c r="X10" s="133">
        <v>3.9057682174215097E-2</v>
      </c>
      <c r="Y10" s="133">
        <v>2.4118120889900702E-2</v>
      </c>
      <c r="Z10" s="133">
        <v>0.12516837182798099</v>
      </c>
      <c r="AA10" s="133">
        <v>0.10796842364272501</v>
      </c>
      <c r="AB10" s="133">
        <v>5.2632443247072197E-2</v>
      </c>
      <c r="AC10" s="133">
        <v>2.36530766012489E-2</v>
      </c>
      <c r="AD10" s="133">
        <v>7.8502652121340805E-2</v>
      </c>
      <c r="AE10" s="133"/>
      <c r="AF10" s="133">
        <v>4.37209207146039E-2</v>
      </c>
      <c r="AG10" s="133">
        <v>8.0201675218835602E-2</v>
      </c>
      <c r="AH10" s="133">
        <v>3.2019192629508399E-2</v>
      </c>
      <c r="AI10" s="133">
        <v>4.03963592993501E-2</v>
      </c>
      <c r="AJ10" s="133">
        <v>5.9287015521312103E-2</v>
      </c>
      <c r="AK10" s="133">
        <v>4.7713289119760603E-2</v>
      </c>
      <c r="AL10" s="133"/>
      <c r="AM10" s="133">
        <v>5.83797717670324E-2</v>
      </c>
      <c r="AN10" s="133">
        <v>4.6606876462157699E-2</v>
      </c>
      <c r="AO10" s="133">
        <v>5.6051287244024799E-2</v>
      </c>
      <c r="AP10" s="133"/>
      <c r="AQ10" s="133">
        <v>6.2483134483630402E-2</v>
      </c>
      <c r="AR10" s="133">
        <v>4.9610491432372297E-2</v>
      </c>
      <c r="AS10" s="133">
        <v>7.8803630283677595E-2</v>
      </c>
    </row>
    <row r="11" spans="2:45" x14ac:dyDescent="0.25">
      <c r="B11" s="16" t="s">
        <v>262</v>
      </c>
      <c r="C11" s="133">
        <v>6.7093664589270005E-2</v>
      </c>
      <c r="D11" s="133">
        <v>5.4649884785538699E-2</v>
      </c>
      <c r="E11" s="133">
        <v>8.0037805104245005E-2</v>
      </c>
      <c r="F11" s="133"/>
      <c r="G11" s="133">
        <v>4.9324286048874497E-2</v>
      </c>
      <c r="H11" s="133">
        <v>6.1556205384341499E-2</v>
      </c>
      <c r="I11" s="133">
        <v>7.3858555399338402E-2</v>
      </c>
      <c r="J11" s="133">
        <v>8.4562147550122702E-2</v>
      </c>
      <c r="K11" s="133">
        <v>5.7425121262712098E-2</v>
      </c>
      <c r="L11" s="133">
        <v>7.0403421824644097E-2</v>
      </c>
      <c r="M11" s="133"/>
      <c r="N11" s="133">
        <v>6.1103705871792098E-2</v>
      </c>
      <c r="O11" s="133">
        <v>5.7040365845895002E-2</v>
      </c>
      <c r="P11" s="133">
        <v>8.46275184323909E-2</v>
      </c>
      <c r="Q11" s="133">
        <v>6.9651725704277898E-2</v>
      </c>
      <c r="R11" s="133"/>
      <c r="S11" s="133">
        <v>3.5500783804566602E-2</v>
      </c>
      <c r="T11" s="133">
        <v>7.9848969329243694E-2</v>
      </c>
      <c r="U11" s="133">
        <v>7.0616242869634596E-2</v>
      </c>
      <c r="V11" s="133">
        <v>6.2176609162241298E-2</v>
      </c>
      <c r="W11" s="133">
        <v>9.69255732183468E-2</v>
      </c>
      <c r="X11" s="133">
        <v>8.0808179335823904E-2</v>
      </c>
      <c r="Y11" s="133">
        <v>3.89195249809976E-2</v>
      </c>
      <c r="Z11" s="133">
        <v>0</v>
      </c>
      <c r="AA11" s="133">
        <v>9.0921552048959395E-2</v>
      </c>
      <c r="AB11" s="133">
        <v>0.11955859542417201</v>
      </c>
      <c r="AC11" s="133">
        <v>3.0488213830887401E-2</v>
      </c>
      <c r="AD11" s="133">
        <v>4.5396930992735098E-2</v>
      </c>
      <c r="AE11" s="133"/>
      <c r="AF11" s="133">
        <v>4.9102676947431902E-2</v>
      </c>
      <c r="AG11" s="133">
        <v>6.6719650077956605E-2</v>
      </c>
      <c r="AH11" s="133">
        <v>7.8985309668834394E-2</v>
      </c>
      <c r="AI11" s="133">
        <v>7.0224337313443699E-2</v>
      </c>
      <c r="AJ11" s="133">
        <v>0.10212436168983199</v>
      </c>
      <c r="AK11" s="133">
        <v>2.8956833040342699E-2</v>
      </c>
      <c r="AL11" s="133"/>
      <c r="AM11" s="133">
        <v>7.5762360644920104E-2</v>
      </c>
      <c r="AN11" s="133">
        <v>6.3638219735922402E-2</v>
      </c>
      <c r="AO11" s="133">
        <v>5.8526540503074001E-2</v>
      </c>
      <c r="AP11" s="133"/>
      <c r="AQ11" s="133">
        <v>9.3771974993574897E-2</v>
      </c>
      <c r="AR11" s="133">
        <v>5.02273926552608E-2</v>
      </c>
      <c r="AS11" s="133">
        <v>0.107059219519825</v>
      </c>
    </row>
    <row r="12" spans="2:45" x14ac:dyDescent="0.25">
      <c r="B12" s="16" t="s">
        <v>263</v>
      </c>
      <c r="C12" s="133">
        <v>4.3049075274510899E-2</v>
      </c>
      <c r="D12" s="133">
        <v>3.5305076149176502E-2</v>
      </c>
      <c r="E12" s="133">
        <v>5.11197716055799E-2</v>
      </c>
      <c r="F12" s="133"/>
      <c r="G12" s="133">
        <v>4.1151617816665702E-2</v>
      </c>
      <c r="H12" s="133">
        <v>5.03031442316847E-2</v>
      </c>
      <c r="I12" s="133">
        <v>1.79357273881376E-2</v>
      </c>
      <c r="J12" s="133">
        <v>2.88486683957201E-2</v>
      </c>
      <c r="K12" s="133">
        <v>6.4355963432537994E-2</v>
      </c>
      <c r="L12" s="133">
        <v>5.5804650770184101E-2</v>
      </c>
      <c r="M12" s="133"/>
      <c r="N12" s="133">
        <v>4.3378737867252402E-2</v>
      </c>
      <c r="O12" s="133">
        <v>5.3223974056723897E-2</v>
      </c>
      <c r="P12" s="133">
        <v>4.3539575868153997E-2</v>
      </c>
      <c r="Q12" s="133">
        <v>3.2410842553718101E-2</v>
      </c>
      <c r="R12" s="133"/>
      <c r="S12" s="133">
        <v>2.13188048054356E-2</v>
      </c>
      <c r="T12" s="133">
        <v>5.7278216215096801E-2</v>
      </c>
      <c r="U12" s="133">
        <v>4.5495401806169601E-2</v>
      </c>
      <c r="V12" s="133">
        <v>6.36129377370548E-2</v>
      </c>
      <c r="W12" s="133">
        <v>6.9837293515951998E-2</v>
      </c>
      <c r="X12" s="133">
        <v>5.1700767972366703E-2</v>
      </c>
      <c r="Y12" s="133">
        <v>3.5678770393461401E-2</v>
      </c>
      <c r="Z12" s="133">
        <v>4.8178635369535198E-2</v>
      </c>
      <c r="AA12" s="133">
        <v>1.75416170505826E-2</v>
      </c>
      <c r="AB12" s="133">
        <v>4.0893457872503203E-2</v>
      </c>
      <c r="AC12" s="133">
        <v>2.19448509501863E-2</v>
      </c>
      <c r="AD12" s="133">
        <v>7.0753077648103305E-2</v>
      </c>
      <c r="AE12" s="133"/>
      <c r="AF12" s="133">
        <v>1.37399195988604E-2</v>
      </c>
      <c r="AG12" s="133">
        <v>2.81808182825285E-2</v>
      </c>
      <c r="AH12" s="133">
        <v>8.6989884443980703E-2</v>
      </c>
      <c r="AI12" s="133">
        <v>5.89795969084463E-2</v>
      </c>
      <c r="AJ12" s="133">
        <v>5.5402411197011003E-2</v>
      </c>
      <c r="AK12" s="133">
        <v>3.3529443399740198E-2</v>
      </c>
      <c r="AL12" s="133"/>
      <c r="AM12" s="133">
        <v>4.68934279562419E-2</v>
      </c>
      <c r="AN12" s="133">
        <v>4.2655557932236798E-2</v>
      </c>
      <c r="AO12" s="133">
        <v>3.4349315347649102E-2</v>
      </c>
      <c r="AP12" s="133"/>
      <c r="AQ12" s="133">
        <v>3.6745988184956301E-2</v>
      </c>
      <c r="AR12" s="133">
        <v>3.9068238504669402E-2</v>
      </c>
      <c r="AS12" s="133">
        <v>3.0685918048429801E-2</v>
      </c>
    </row>
    <row r="13" spans="2:45" x14ac:dyDescent="0.25">
      <c r="B13" s="16" t="s">
        <v>271</v>
      </c>
      <c r="C13" s="133">
        <v>3.0424735784543501E-2</v>
      </c>
      <c r="D13" s="133">
        <v>1.4240822500793299E-2</v>
      </c>
      <c r="E13" s="133">
        <v>4.6587550554045398E-2</v>
      </c>
      <c r="F13" s="133"/>
      <c r="G13" s="133">
        <v>1.8707215775145999E-2</v>
      </c>
      <c r="H13" s="133">
        <v>2.2805039897668099E-2</v>
      </c>
      <c r="I13" s="133">
        <v>1.10331969515231E-2</v>
      </c>
      <c r="J13" s="133">
        <v>4.2409509184963001E-2</v>
      </c>
      <c r="K13" s="133">
        <v>8.0206541470445106E-2</v>
      </c>
      <c r="L13" s="133">
        <v>1.7206727201888001E-2</v>
      </c>
      <c r="M13" s="133"/>
      <c r="N13" s="133">
        <v>3.2336029630066702E-2</v>
      </c>
      <c r="O13" s="133">
        <v>4.3963505252049298E-2</v>
      </c>
      <c r="P13" s="133">
        <v>1.4391555910650699E-2</v>
      </c>
      <c r="Q13" s="133">
        <v>2.8882381663235999E-2</v>
      </c>
      <c r="R13" s="133"/>
      <c r="S13" s="133">
        <v>1.92871090561876E-2</v>
      </c>
      <c r="T13" s="133">
        <v>4.95897267250857E-2</v>
      </c>
      <c r="U13" s="133">
        <v>0</v>
      </c>
      <c r="V13" s="133">
        <v>3.1057579903357401E-2</v>
      </c>
      <c r="W13" s="133">
        <v>4.3260515222585103E-2</v>
      </c>
      <c r="X13" s="133">
        <v>5.1845270073956701E-2</v>
      </c>
      <c r="Y13" s="133">
        <v>2.3972848531768599E-2</v>
      </c>
      <c r="Z13" s="133">
        <v>2.3436769209513101E-2</v>
      </c>
      <c r="AA13" s="133">
        <v>1.7741639406449902E-2</v>
      </c>
      <c r="AB13" s="133">
        <v>2.9261752813687002E-2</v>
      </c>
      <c r="AC13" s="133">
        <v>2.0410185765540101E-2</v>
      </c>
      <c r="AD13" s="133">
        <v>7.3431514679361598E-2</v>
      </c>
      <c r="AE13" s="133"/>
      <c r="AF13" s="133">
        <v>3.4210956217914701E-2</v>
      </c>
      <c r="AG13" s="133">
        <v>2.1965297671613999E-2</v>
      </c>
      <c r="AH13" s="133">
        <v>6.6705550471721803E-2</v>
      </c>
      <c r="AI13" s="133">
        <v>2.42653590280184E-2</v>
      </c>
      <c r="AJ13" s="133">
        <v>2.4448994255770001E-2</v>
      </c>
      <c r="AK13" s="133">
        <v>0</v>
      </c>
      <c r="AL13" s="133"/>
      <c r="AM13" s="133">
        <v>2.6450896805449601E-2</v>
      </c>
      <c r="AN13" s="133">
        <v>3.7338542299296999E-2</v>
      </c>
      <c r="AO13" s="133">
        <v>3.2766774973232299E-2</v>
      </c>
      <c r="AP13" s="133"/>
      <c r="AQ13" s="133">
        <v>2.4825267854553901E-2</v>
      </c>
      <c r="AR13" s="133">
        <v>2.7268890987799999E-2</v>
      </c>
      <c r="AS13" s="133">
        <v>0</v>
      </c>
    </row>
    <row r="14" spans="2:45" x14ac:dyDescent="0.25">
      <c r="B14" s="16" t="s">
        <v>265</v>
      </c>
      <c r="C14" s="133">
        <v>0.77252804314198398</v>
      </c>
      <c r="D14" s="133">
        <v>0.80688977414474305</v>
      </c>
      <c r="E14" s="133">
        <v>0.73628575956801401</v>
      </c>
      <c r="F14" s="133"/>
      <c r="G14" s="133">
        <v>0.81011537809383305</v>
      </c>
      <c r="H14" s="133">
        <v>0.73044826692772802</v>
      </c>
      <c r="I14" s="133">
        <v>0.84954735379423396</v>
      </c>
      <c r="J14" s="133">
        <v>0.75822685024371295</v>
      </c>
      <c r="K14" s="133">
        <v>0.727766848637452</v>
      </c>
      <c r="L14" s="133">
        <v>0.76137628394833301</v>
      </c>
      <c r="M14" s="133"/>
      <c r="N14" s="133">
        <v>0.78532289913120401</v>
      </c>
      <c r="O14" s="133">
        <v>0.74549293081559098</v>
      </c>
      <c r="P14" s="133">
        <v>0.77689318661831996</v>
      </c>
      <c r="Q14" s="133">
        <v>0.78353225680205496</v>
      </c>
      <c r="R14" s="133"/>
      <c r="S14" s="133">
        <v>0.83113168989699004</v>
      </c>
      <c r="T14" s="133">
        <v>0.74981860983549597</v>
      </c>
      <c r="U14" s="133">
        <v>0.76097177034846397</v>
      </c>
      <c r="V14" s="133">
        <v>0.76755251911627898</v>
      </c>
      <c r="W14" s="133">
        <v>0.68270192854046297</v>
      </c>
      <c r="X14" s="133">
        <v>0.77658810044363802</v>
      </c>
      <c r="Y14" s="133">
        <v>0.82917634875952795</v>
      </c>
      <c r="Z14" s="133">
        <v>0.77808160830546902</v>
      </c>
      <c r="AA14" s="133">
        <v>0.74790858583409503</v>
      </c>
      <c r="AB14" s="133">
        <v>0.73802871653271696</v>
      </c>
      <c r="AC14" s="133">
        <v>0.88008083765607004</v>
      </c>
      <c r="AD14" s="133">
        <v>0.69486606335033896</v>
      </c>
      <c r="AE14" s="133"/>
      <c r="AF14" s="133">
        <v>0.83721113484146803</v>
      </c>
      <c r="AG14" s="133">
        <v>0.76014639297909103</v>
      </c>
      <c r="AH14" s="133">
        <v>0.70206642457333901</v>
      </c>
      <c r="AI14" s="133">
        <v>0.77622932912485298</v>
      </c>
      <c r="AJ14" s="133">
        <v>0.72226233887283198</v>
      </c>
      <c r="AK14" s="133">
        <v>0.86193519328269097</v>
      </c>
      <c r="AL14" s="133"/>
      <c r="AM14" s="133">
        <v>0.76157636613007096</v>
      </c>
      <c r="AN14" s="133">
        <v>0.76653622106631703</v>
      </c>
      <c r="AO14" s="133">
        <v>0.80097210281912801</v>
      </c>
      <c r="AP14" s="133"/>
      <c r="AQ14" s="133">
        <v>0.75221238659535605</v>
      </c>
      <c r="AR14" s="133">
        <v>0.79036338069677503</v>
      </c>
      <c r="AS14" s="133">
        <v>0.75889656225929902</v>
      </c>
    </row>
    <row r="15" spans="2:45" x14ac:dyDescent="0.25">
      <c r="B15" s="16" t="s">
        <v>266</v>
      </c>
      <c r="C15" s="134">
        <v>4.3014900925841797</v>
      </c>
      <c r="D15" s="134">
        <v>4.3619455203286899</v>
      </c>
      <c r="E15" s="134">
        <v>4.2341998257172602</v>
      </c>
      <c r="F15" s="134"/>
      <c r="G15" s="134">
        <v>4.39719586343824</v>
      </c>
      <c r="H15" s="134">
        <v>4.0758245152586303</v>
      </c>
      <c r="I15" s="134">
        <v>4.5288306178872402</v>
      </c>
      <c r="J15" s="134">
        <v>4.28682111533971</v>
      </c>
      <c r="K15" s="134">
        <v>4.3017498078242697</v>
      </c>
      <c r="L15" s="134">
        <v>4.2513726568536603</v>
      </c>
      <c r="M15" s="134"/>
      <c r="N15" s="134">
        <v>4.3619136162986596</v>
      </c>
      <c r="O15" s="134">
        <v>4.2285453999863698</v>
      </c>
      <c r="P15" s="134">
        <v>4.29416156165495</v>
      </c>
      <c r="Q15" s="134">
        <v>4.3242014136193099</v>
      </c>
      <c r="R15" s="134"/>
      <c r="S15" s="134">
        <v>4.4214847052305304</v>
      </c>
      <c r="T15" s="134">
        <v>4.3140519477599302</v>
      </c>
      <c r="U15" s="134">
        <v>4.1382138368187604</v>
      </c>
      <c r="V15" s="134">
        <v>4.3093390382711299</v>
      </c>
      <c r="W15" s="134">
        <v>4.0442674850199003</v>
      </c>
      <c r="X15" s="134">
        <v>4.4460979272769796</v>
      </c>
      <c r="Y15" s="134">
        <v>4.4507666199569904</v>
      </c>
      <c r="Z15" s="134">
        <v>4.25385939630198</v>
      </c>
      <c r="AA15" s="134">
        <v>4.15294586568867</v>
      </c>
      <c r="AB15" s="134">
        <v>4.2216206016312601</v>
      </c>
      <c r="AC15" s="134">
        <v>4.6325089884560899</v>
      </c>
      <c r="AD15" s="134">
        <v>4.14961212252026</v>
      </c>
      <c r="AE15" s="134"/>
      <c r="AF15" s="134">
        <v>4.5060455324850501</v>
      </c>
      <c r="AG15" s="134">
        <v>4.1867765858042496</v>
      </c>
      <c r="AH15" s="134">
        <v>4.2281137900527002</v>
      </c>
      <c r="AI15" s="134">
        <v>4.3359919063879104</v>
      </c>
      <c r="AJ15" s="134">
        <v>4.1388506438792501</v>
      </c>
      <c r="AK15" s="134">
        <v>4.5158912518131196</v>
      </c>
      <c r="AL15" s="134"/>
      <c r="AM15" s="134">
        <v>4.2642701947977502</v>
      </c>
      <c r="AN15" s="134">
        <v>4.2838852642594798</v>
      </c>
      <c r="AO15" s="134">
        <v>4.41207992828169</v>
      </c>
      <c r="AP15" s="134"/>
      <c r="AQ15" s="134">
        <v>4.2206280534206497</v>
      </c>
      <c r="AR15" s="134">
        <v>4.3281624596919803</v>
      </c>
      <c r="AS15" s="134">
        <v>4.1794626347651098</v>
      </c>
    </row>
    <row r="16" spans="2:45" x14ac:dyDescent="0.25">
      <c r="B16" s="16" t="s">
        <v>267</v>
      </c>
      <c r="C16" s="135">
        <v>2.0088113663440499</v>
      </c>
      <c r="D16" s="135">
        <v>1.9691785688185699</v>
      </c>
      <c r="E16" s="135">
        <v>2.0613936671216702</v>
      </c>
      <c r="F16" s="135"/>
      <c r="G16" s="135">
        <v>1.84741263672407</v>
      </c>
      <c r="H16" s="135">
        <v>2.78714680473262</v>
      </c>
      <c r="I16" s="135">
        <v>1.40546822696338</v>
      </c>
      <c r="J16" s="135">
        <v>1.9370476589796699</v>
      </c>
      <c r="K16" s="135">
        <v>1.8284677485962</v>
      </c>
      <c r="L16" s="135">
        <v>2.0967816970850399</v>
      </c>
      <c r="M16" s="135"/>
      <c r="N16" s="135">
        <v>1.8193316627967799</v>
      </c>
      <c r="O16" s="135">
        <v>2.22736122956892</v>
      </c>
      <c r="P16" s="135">
        <v>2.0045043227130801</v>
      </c>
      <c r="Q16" s="135">
        <v>1.9843917138860701</v>
      </c>
      <c r="R16" s="135"/>
      <c r="S16" s="135">
        <v>1.9387008611966801</v>
      </c>
      <c r="T16" s="135">
        <v>1.8112404893662499</v>
      </c>
      <c r="U16" s="135">
        <v>2.68054722139347</v>
      </c>
      <c r="V16" s="135">
        <v>1.99082859514003</v>
      </c>
      <c r="W16" s="135">
        <v>2.5095534792954801</v>
      </c>
      <c r="X16" s="135">
        <v>1.31868946982672</v>
      </c>
      <c r="Y16" s="135">
        <v>1.8273984248386199</v>
      </c>
      <c r="Z16" s="135">
        <v>2.3477469626769598</v>
      </c>
      <c r="AA16" s="135">
        <v>2.3858401542565799</v>
      </c>
      <c r="AB16" s="135">
        <v>2.01949213096831</v>
      </c>
      <c r="AC16" s="135">
        <v>1.23578505552037</v>
      </c>
      <c r="AD16" s="135">
        <v>2.2982812303925702</v>
      </c>
      <c r="AE16" s="135"/>
      <c r="AF16" s="135">
        <v>1.5445325396604701</v>
      </c>
      <c r="AG16" s="135">
        <v>2.4351401383018199</v>
      </c>
      <c r="AH16" s="135">
        <v>1.88552713608537</v>
      </c>
      <c r="AI16" s="135">
        <v>1.8550784710427799</v>
      </c>
      <c r="AJ16" s="135">
        <v>2.3050186052200798</v>
      </c>
      <c r="AK16" s="135">
        <v>1.6465473174493299</v>
      </c>
      <c r="AL16" s="135"/>
      <c r="AM16" s="135">
        <v>2.0670147375121499</v>
      </c>
      <c r="AN16" s="135">
        <v>2.0991598716570099</v>
      </c>
      <c r="AO16" s="135">
        <v>1.69670862719701</v>
      </c>
      <c r="AP16" s="135"/>
      <c r="AQ16" s="135">
        <v>2.1639674512985798</v>
      </c>
      <c r="AR16" s="135">
        <v>2.0707679572158999</v>
      </c>
      <c r="AS16" s="135">
        <v>2.3530833379374001</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280</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41" t="s">
        <v>8</v>
      </c>
      <c r="C7" s="141">
        <v>1005</v>
      </c>
      <c r="D7" s="141">
        <v>484</v>
      </c>
      <c r="E7" s="141">
        <v>515</v>
      </c>
      <c r="F7" s="141"/>
      <c r="G7" s="141">
        <v>152</v>
      </c>
      <c r="H7" s="141">
        <v>174</v>
      </c>
      <c r="I7" s="141">
        <v>153</v>
      </c>
      <c r="J7" s="141">
        <v>172</v>
      </c>
      <c r="K7" s="141">
        <v>142</v>
      </c>
      <c r="L7" s="141">
        <v>212</v>
      </c>
      <c r="M7" s="141"/>
      <c r="N7" s="141">
        <v>279</v>
      </c>
      <c r="O7" s="141">
        <v>270</v>
      </c>
      <c r="P7" s="141">
        <v>207</v>
      </c>
      <c r="Q7" s="141">
        <v>245</v>
      </c>
      <c r="R7" s="141"/>
      <c r="S7" s="141">
        <v>146</v>
      </c>
      <c r="T7" s="141">
        <v>136</v>
      </c>
      <c r="U7" s="141">
        <v>83</v>
      </c>
      <c r="V7" s="141">
        <v>95</v>
      </c>
      <c r="W7" s="141">
        <v>70</v>
      </c>
      <c r="X7" s="141">
        <v>76</v>
      </c>
      <c r="Y7" s="141">
        <v>81</v>
      </c>
      <c r="Z7" s="141">
        <v>40</v>
      </c>
      <c r="AA7" s="141">
        <v>112</v>
      </c>
      <c r="AB7" s="141">
        <v>93</v>
      </c>
      <c r="AC7" s="141">
        <v>45</v>
      </c>
      <c r="AD7" s="141">
        <v>28</v>
      </c>
      <c r="AE7" s="141"/>
      <c r="AF7" s="141">
        <v>204</v>
      </c>
      <c r="AG7" s="141">
        <v>290</v>
      </c>
      <c r="AH7" s="141">
        <v>150</v>
      </c>
      <c r="AI7" s="141">
        <v>190</v>
      </c>
      <c r="AJ7" s="141">
        <v>109</v>
      </c>
      <c r="AK7" s="141">
        <v>62</v>
      </c>
      <c r="AL7" s="141"/>
      <c r="AM7" s="141">
        <v>415</v>
      </c>
      <c r="AN7" s="141">
        <v>426</v>
      </c>
      <c r="AO7" s="141">
        <v>111</v>
      </c>
      <c r="AP7" s="141"/>
      <c r="AQ7" s="141">
        <v>312</v>
      </c>
      <c r="AR7" s="141">
        <v>332</v>
      </c>
      <c r="AS7" s="141">
        <v>36</v>
      </c>
    </row>
    <row r="8" spans="2:45" ht="30" customHeight="1" x14ac:dyDescent="0.25">
      <c r="B8" s="142" t="s">
        <v>9</v>
      </c>
      <c r="C8" s="142">
        <v>1005</v>
      </c>
      <c r="D8" s="142">
        <v>494</v>
      </c>
      <c r="E8" s="142">
        <v>505</v>
      </c>
      <c r="F8" s="142"/>
      <c r="G8" s="142">
        <v>140</v>
      </c>
      <c r="H8" s="142">
        <v>173</v>
      </c>
      <c r="I8" s="142">
        <v>170</v>
      </c>
      <c r="J8" s="142">
        <v>170</v>
      </c>
      <c r="K8" s="142">
        <v>141</v>
      </c>
      <c r="L8" s="142">
        <v>211</v>
      </c>
      <c r="M8" s="142"/>
      <c r="N8" s="142">
        <v>270</v>
      </c>
      <c r="O8" s="142">
        <v>260</v>
      </c>
      <c r="P8" s="142">
        <v>220</v>
      </c>
      <c r="Q8" s="142">
        <v>251</v>
      </c>
      <c r="R8" s="142"/>
      <c r="S8" s="142">
        <v>141</v>
      </c>
      <c r="T8" s="142">
        <v>135</v>
      </c>
      <c r="U8" s="142">
        <v>80</v>
      </c>
      <c r="V8" s="142">
        <v>90</v>
      </c>
      <c r="W8" s="142">
        <v>71</v>
      </c>
      <c r="X8" s="142">
        <v>90</v>
      </c>
      <c r="Y8" s="142">
        <v>80</v>
      </c>
      <c r="Z8" s="142">
        <v>41</v>
      </c>
      <c r="AA8" s="142">
        <v>110</v>
      </c>
      <c r="AB8" s="142">
        <v>85</v>
      </c>
      <c r="AC8" s="142">
        <v>51</v>
      </c>
      <c r="AD8" s="142">
        <v>31</v>
      </c>
      <c r="AE8" s="142"/>
      <c r="AF8" s="142">
        <v>205</v>
      </c>
      <c r="AG8" s="142">
        <v>289</v>
      </c>
      <c r="AH8" s="142">
        <v>149</v>
      </c>
      <c r="AI8" s="142">
        <v>189</v>
      </c>
      <c r="AJ8" s="142">
        <v>110</v>
      </c>
      <c r="AK8" s="142">
        <v>63</v>
      </c>
      <c r="AL8" s="142"/>
      <c r="AM8" s="142">
        <v>420</v>
      </c>
      <c r="AN8" s="142">
        <v>424</v>
      </c>
      <c r="AO8" s="142">
        <v>111</v>
      </c>
      <c r="AP8" s="142"/>
      <c r="AQ8" s="142">
        <v>315</v>
      </c>
      <c r="AR8" s="142">
        <v>332</v>
      </c>
      <c r="AS8" s="142">
        <v>36</v>
      </c>
    </row>
    <row r="9" spans="2:45" x14ac:dyDescent="0.25">
      <c r="B9" s="16" t="s">
        <v>270</v>
      </c>
      <c r="C9" s="138">
        <v>9.0221911816934508E-3</v>
      </c>
      <c r="D9" s="138">
        <v>1.6546976466150901E-2</v>
      </c>
      <c r="E9" s="138">
        <v>1.7810904512331001E-3</v>
      </c>
      <c r="F9" s="138"/>
      <c r="G9" s="138">
        <v>6.6675492282850402E-3</v>
      </c>
      <c r="H9" s="138">
        <v>2.2338126438372501E-2</v>
      </c>
      <c r="I9" s="138">
        <v>7.18480339949091E-3</v>
      </c>
      <c r="J9" s="138">
        <v>1.14512082714898E-2</v>
      </c>
      <c r="K9" s="138">
        <v>7.8081317543191196E-3</v>
      </c>
      <c r="L9" s="138">
        <v>0</v>
      </c>
      <c r="M9" s="138"/>
      <c r="N9" s="138">
        <v>1.47975797740852E-2</v>
      </c>
      <c r="O9" s="138">
        <v>3.7588953326921498E-3</v>
      </c>
      <c r="P9" s="138">
        <v>1.43566644722393E-2</v>
      </c>
      <c r="Q9" s="138">
        <v>3.7297873633717E-3</v>
      </c>
      <c r="R9" s="138"/>
      <c r="S9" s="138">
        <v>2.3275295408680102E-2</v>
      </c>
      <c r="T9" s="138">
        <v>0</v>
      </c>
      <c r="U9" s="138">
        <v>0</v>
      </c>
      <c r="V9" s="138">
        <v>0</v>
      </c>
      <c r="W9" s="138">
        <v>0</v>
      </c>
      <c r="X9" s="138">
        <v>0</v>
      </c>
      <c r="Y9" s="138">
        <v>3.56178153660444E-2</v>
      </c>
      <c r="Z9" s="138">
        <v>2.67933390713847E-2</v>
      </c>
      <c r="AA9" s="138">
        <v>1.6732932998031001E-2</v>
      </c>
      <c r="AB9" s="138">
        <v>0</v>
      </c>
      <c r="AC9" s="138">
        <v>0</v>
      </c>
      <c r="AD9" s="138">
        <v>0</v>
      </c>
      <c r="AE9" s="138"/>
      <c r="AF9" s="138">
        <v>2.0399633503668E-2</v>
      </c>
      <c r="AG9" s="138">
        <v>1.30795758868962E-2</v>
      </c>
      <c r="AH9" s="138">
        <v>7.3738760769941096E-3</v>
      </c>
      <c r="AI9" s="138">
        <v>0</v>
      </c>
      <c r="AJ9" s="138">
        <v>0</v>
      </c>
      <c r="AK9" s="138">
        <v>0</v>
      </c>
      <c r="AL9" s="138"/>
      <c r="AM9" s="138">
        <v>7.1594579347060002E-3</v>
      </c>
      <c r="AN9" s="138">
        <v>1.14040191253385E-2</v>
      </c>
      <c r="AO9" s="138">
        <v>1.1047869738523199E-2</v>
      </c>
      <c r="AP9" s="138"/>
      <c r="AQ9" s="138">
        <v>6.4478269754872797E-3</v>
      </c>
      <c r="AR9" s="138">
        <v>1.5428981365680799E-2</v>
      </c>
      <c r="AS9" s="138">
        <v>0</v>
      </c>
    </row>
    <row r="10" spans="2:45" x14ac:dyDescent="0.25">
      <c r="B10" s="16" t="s">
        <v>261</v>
      </c>
      <c r="C10" s="138">
        <v>9.1184225102159105E-3</v>
      </c>
      <c r="D10" s="138">
        <v>1.65385801136292E-2</v>
      </c>
      <c r="E10" s="138">
        <v>1.9806254890128699E-3</v>
      </c>
      <c r="F10" s="138"/>
      <c r="G10" s="138">
        <v>1.20782987837955E-2</v>
      </c>
      <c r="H10" s="138">
        <v>6.2992658350792602E-3</v>
      </c>
      <c r="I10" s="138">
        <v>1.49600535422286E-2</v>
      </c>
      <c r="J10" s="138">
        <v>1.7480753554015301E-2</v>
      </c>
      <c r="K10" s="138">
        <v>6.1521364703417004E-3</v>
      </c>
      <c r="L10" s="138">
        <v>0</v>
      </c>
      <c r="M10" s="138"/>
      <c r="N10" s="138">
        <v>0</v>
      </c>
      <c r="O10" s="138">
        <v>1.5783302176201899E-2</v>
      </c>
      <c r="P10" s="138">
        <v>1.37726210988901E-2</v>
      </c>
      <c r="Q10" s="138">
        <v>8.0891610167278492E-3</v>
      </c>
      <c r="R10" s="138"/>
      <c r="S10" s="138">
        <v>5.9034897778460398E-3</v>
      </c>
      <c r="T10" s="138">
        <v>6.4063523114623201E-3</v>
      </c>
      <c r="U10" s="138">
        <v>3.50475520203688E-2</v>
      </c>
      <c r="V10" s="138">
        <v>0</v>
      </c>
      <c r="W10" s="138">
        <v>1.5343202175070699E-2</v>
      </c>
      <c r="X10" s="138">
        <v>1.71251570531076E-2</v>
      </c>
      <c r="Y10" s="138">
        <v>1.25255340653481E-2</v>
      </c>
      <c r="Z10" s="138">
        <v>0</v>
      </c>
      <c r="AA10" s="138">
        <v>9.3550095838156704E-3</v>
      </c>
      <c r="AB10" s="138">
        <v>0</v>
      </c>
      <c r="AC10" s="138">
        <v>0</v>
      </c>
      <c r="AD10" s="138">
        <v>0</v>
      </c>
      <c r="AE10" s="138"/>
      <c r="AF10" s="138">
        <v>1.15775238583922E-2</v>
      </c>
      <c r="AG10" s="138">
        <v>3.3509841477344202E-3</v>
      </c>
      <c r="AH10" s="138">
        <v>1.4021592734406301E-2</v>
      </c>
      <c r="AI10" s="138">
        <v>5.4557126382953E-3</v>
      </c>
      <c r="AJ10" s="138">
        <v>7.8818780869598596E-3</v>
      </c>
      <c r="AK10" s="138">
        <v>2.9084073049475301E-2</v>
      </c>
      <c r="AL10" s="138"/>
      <c r="AM10" s="138">
        <v>6.6745395144400801E-3</v>
      </c>
      <c r="AN10" s="138">
        <v>6.9593404970823003E-3</v>
      </c>
      <c r="AO10" s="138">
        <v>2.30036527968999E-2</v>
      </c>
      <c r="AP10" s="138"/>
      <c r="AQ10" s="138">
        <v>1.4816075828687899E-2</v>
      </c>
      <c r="AR10" s="138">
        <v>1.0443858781166E-2</v>
      </c>
      <c r="AS10" s="138">
        <v>0</v>
      </c>
    </row>
    <row r="11" spans="2:45" x14ac:dyDescent="0.25">
      <c r="B11" s="16" t="s">
        <v>262</v>
      </c>
      <c r="C11" s="138">
        <v>2.8687250639769998E-2</v>
      </c>
      <c r="D11" s="138">
        <v>2.31504951756509E-2</v>
      </c>
      <c r="E11" s="138">
        <v>3.4432859775475597E-2</v>
      </c>
      <c r="F11" s="138"/>
      <c r="G11" s="138">
        <v>5.0686916332030298E-2</v>
      </c>
      <c r="H11" s="138">
        <v>5.2189541680922102E-2</v>
      </c>
      <c r="I11" s="138">
        <v>2.8808349076355998E-2</v>
      </c>
      <c r="J11" s="138">
        <v>3.4003543955630398E-2</v>
      </c>
      <c r="K11" s="138">
        <v>1.42820991341283E-2</v>
      </c>
      <c r="L11" s="138">
        <v>0</v>
      </c>
      <c r="M11" s="138"/>
      <c r="N11" s="138">
        <v>2.1662981686150599E-2</v>
      </c>
      <c r="O11" s="138">
        <v>2.00609641259024E-2</v>
      </c>
      <c r="P11" s="138">
        <v>2.64696088885015E-2</v>
      </c>
      <c r="Q11" s="138">
        <v>4.7579749838658501E-2</v>
      </c>
      <c r="R11" s="138"/>
      <c r="S11" s="138">
        <v>7.8960807056077498E-2</v>
      </c>
      <c r="T11" s="138">
        <v>1.3992700524582199E-2</v>
      </c>
      <c r="U11" s="138">
        <v>0</v>
      </c>
      <c r="V11" s="138">
        <v>3.0831780236400999E-2</v>
      </c>
      <c r="W11" s="138">
        <v>1.460898197542E-2</v>
      </c>
      <c r="X11" s="138">
        <v>3.8154560596711698E-2</v>
      </c>
      <c r="Y11" s="138">
        <v>1.3501795347617499E-2</v>
      </c>
      <c r="Z11" s="138">
        <v>0</v>
      </c>
      <c r="AA11" s="138">
        <v>3.7741891086633797E-2</v>
      </c>
      <c r="AB11" s="138">
        <v>2.0941308925020202E-2</v>
      </c>
      <c r="AC11" s="138">
        <v>3.0488213830887401E-2</v>
      </c>
      <c r="AD11" s="138">
        <v>0</v>
      </c>
      <c r="AE11" s="138"/>
      <c r="AF11" s="138">
        <v>3.7294011138240699E-2</v>
      </c>
      <c r="AG11" s="138">
        <v>2.54328198734356E-2</v>
      </c>
      <c r="AH11" s="138">
        <v>2.9099735045154701E-2</v>
      </c>
      <c r="AI11" s="138">
        <v>3.3002286152837901E-2</v>
      </c>
      <c r="AJ11" s="138">
        <v>0</v>
      </c>
      <c r="AK11" s="138">
        <v>5.1602340192698798E-2</v>
      </c>
      <c r="AL11" s="138"/>
      <c r="AM11" s="138">
        <v>2.6172509688122701E-2</v>
      </c>
      <c r="AN11" s="138">
        <v>2.7976833219653299E-2</v>
      </c>
      <c r="AO11" s="138">
        <v>2.7774380841085099E-2</v>
      </c>
      <c r="AP11" s="138"/>
      <c r="AQ11" s="138">
        <v>1.47228300201954E-2</v>
      </c>
      <c r="AR11" s="138">
        <v>4.0525906278217401E-2</v>
      </c>
      <c r="AS11" s="138">
        <v>8.8656947920924004E-2</v>
      </c>
    </row>
    <row r="12" spans="2:45" x14ac:dyDescent="0.25">
      <c r="B12" s="16" t="s">
        <v>263</v>
      </c>
      <c r="C12" s="138">
        <v>1.7239927649794401E-2</v>
      </c>
      <c r="D12" s="138">
        <v>2.2040788313816201E-2</v>
      </c>
      <c r="E12" s="138">
        <v>1.27558095235266E-2</v>
      </c>
      <c r="F12" s="138"/>
      <c r="G12" s="138">
        <v>1.2679329436973899E-2</v>
      </c>
      <c r="H12" s="138">
        <v>1.1299081887966699E-2</v>
      </c>
      <c r="I12" s="138">
        <v>2.3866588984645699E-2</v>
      </c>
      <c r="J12" s="138">
        <v>2.2808543853742601E-2</v>
      </c>
      <c r="K12" s="138">
        <v>7.5844825630584896E-3</v>
      </c>
      <c r="L12" s="138">
        <v>2.1773463973379301E-2</v>
      </c>
      <c r="M12" s="138"/>
      <c r="N12" s="138">
        <v>6.3894122333165203E-3</v>
      </c>
      <c r="O12" s="138">
        <v>2.4706251387771602E-2</v>
      </c>
      <c r="P12" s="138">
        <v>1.06876073186678E-2</v>
      </c>
      <c r="Q12" s="138">
        <v>2.71955657933084E-2</v>
      </c>
      <c r="R12" s="138"/>
      <c r="S12" s="138">
        <v>6.3251100152330198E-3</v>
      </c>
      <c r="T12" s="138">
        <v>0</v>
      </c>
      <c r="U12" s="138">
        <v>1.09764903055121E-2</v>
      </c>
      <c r="V12" s="138">
        <v>2.0212299370786099E-2</v>
      </c>
      <c r="W12" s="138">
        <v>2.75922255921194E-2</v>
      </c>
      <c r="X12" s="138">
        <v>0</v>
      </c>
      <c r="Y12" s="138">
        <v>3.6757303942301998E-2</v>
      </c>
      <c r="Z12" s="138">
        <v>2.1659286779770699E-2</v>
      </c>
      <c r="AA12" s="138">
        <v>4.4541395249669803E-2</v>
      </c>
      <c r="AB12" s="138">
        <v>3.5833950795110897E-2</v>
      </c>
      <c r="AC12" s="138">
        <v>0</v>
      </c>
      <c r="AD12" s="138">
        <v>0</v>
      </c>
      <c r="AE12" s="138"/>
      <c r="AF12" s="138">
        <v>1.8022766081065501E-2</v>
      </c>
      <c r="AG12" s="138">
        <v>9.6954603045269205E-3</v>
      </c>
      <c r="AH12" s="138">
        <v>2.15728614830757E-2</v>
      </c>
      <c r="AI12" s="138">
        <v>3.0746897044977E-2</v>
      </c>
      <c r="AJ12" s="138">
        <v>8.0181488780066198E-3</v>
      </c>
      <c r="AK12" s="138">
        <v>1.4704351378498501E-2</v>
      </c>
      <c r="AL12" s="138"/>
      <c r="AM12" s="138">
        <v>1.59181592145414E-2</v>
      </c>
      <c r="AN12" s="138">
        <v>1.6056210187482101E-2</v>
      </c>
      <c r="AO12" s="138">
        <v>2.6537715386372E-2</v>
      </c>
      <c r="AP12" s="138"/>
      <c r="AQ12" s="138">
        <v>8.9805727752788004E-3</v>
      </c>
      <c r="AR12" s="138">
        <v>2.5855117229823699E-2</v>
      </c>
      <c r="AS12" s="138">
        <v>0</v>
      </c>
    </row>
    <row r="13" spans="2:45" x14ac:dyDescent="0.25">
      <c r="B13" s="16" t="s">
        <v>271</v>
      </c>
      <c r="C13" s="138">
        <v>2.21759149079346E-2</v>
      </c>
      <c r="D13" s="138">
        <v>3.1546438127237897E-2</v>
      </c>
      <c r="E13" s="138">
        <v>1.32879914817817E-2</v>
      </c>
      <c r="F13" s="138"/>
      <c r="G13" s="138">
        <v>2.8795061255246002E-2</v>
      </c>
      <c r="H13" s="138">
        <v>2.7017879707655401E-2</v>
      </c>
      <c r="I13" s="138">
        <v>2.0549078013471701E-2</v>
      </c>
      <c r="J13" s="138">
        <v>3.5614880417944701E-2</v>
      </c>
      <c r="K13" s="138">
        <v>2.8592145998813601E-2</v>
      </c>
      <c r="L13" s="138">
        <v>0</v>
      </c>
      <c r="M13" s="138"/>
      <c r="N13" s="138">
        <v>1.0064985503289599E-2</v>
      </c>
      <c r="O13" s="138">
        <v>2.2741364359472799E-2</v>
      </c>
      <c r="P13" s="138">
        <v>3.3708937253935603E-2</v>
      </c>
      <c r="Q13" s="138">
        <v>2.4862659232100799E-2</v>
      </c>
      <c r="R13" s="138"/>
      <c r="S13" s="138">
        <v>2.8271717154094302E-2</v>
      </c>
      <c r="T13" s="138">
        <v>1.4528128570749701E-2</v>
      </c>
      <c r="U13" s="138">
        <v>5.1777296701888902E-2</v>
      </c>
      <c r="V13" s="138">
        <v>2.1048729751283E-2</v>
      </c>
      <c r="W13" s="138">
        <v>2.8706419575983098E-2</v>
      </c>
      <c r="X13" s="138">
        <v>3.8455837650522497E-2</v>
      </c>
      <c r="Y13" s="138">
        <v>0</v>
      </c>
      <c r="Z13" s="138">
        <v>2.4661707907838101E-2</v>
      </c>
      <c r="AA13" s="138">
        <v>1.7554279221233302E-2</v>
      </c>
      <c r="AB13" s="138">
        <v>2.1840255360375999E-2</v>
      </c>
      <c r="AC13" s="138">
        <v>0</v>
      </c>
      <c r="AD13" s="138">
        <v>0</v>
      </c>
      <c r="AE13" s="138"/>
      <c r="AF13" s="138">
        <v>1.7962826613745202E-2</v>
      </c>
      <c r="AG13" s="138">
        <v>2.2290155663327101E-2</v>
      </c>
      <c r="AH13" s="138">
        <v>3.24051548082595E-2</v>
      </c>
      <c r="AI13" s="138">
        <v>2.09314651212541E-2</v>
      </c>
      <c r="AJ13" s="138">
        <v>2.1714191202816001E-2</v>
      </c>
      <c r="AK13" s="138">
        <v>1.5688642370038499E-2</v>
      </c>
      <c r="AL13" s="138"/>
      <c r="AM13" s="138">
        <v>2.5760934744149699E-2</v>
      </c>
      <c r="AN13" s="138">
        <v>2.2655473977893401E-2</v>
      </c>
      <c r="AO13" s="138">
        <v>1.6719857707731E-2</v>
      </c>
      <c r="AP13" s="138"/>
      <c r="AQ13" s="138">
        <v>1.98282817053963E-2</v>
      </c>
      <c r="AR13" s="138">
        <v>2.7009114825063699E-2</v>
      </c>
      <c r="AS13" s="138">
        <v>2.2802345016383799E-2</v>
      </c>
    </row>
    <row r="14" spans="2:45" x14ac:dyDescent="0.25">
      <c r="B14" s="16" t="s">
        <v>265</v>
      </c>
      <c r="C14" s="138">
        <v>0.91375629311059203</v>
      </c>
      <c r="D14" s="138">
        <v>0.89017672180351504</v>
      </c>
      <c r="E14" s="138">
        <v>0.93576162327896995</v>
      </c>
      <c r="F14" s="138"/>
      <c r="G14" s="138">
        <v>0.88909284496366903</v>
      </c>
      <c r="H14" s="138">
        <v>0.88085610445000395</v>
      </c>
      <c r="I14" s="138">
        <v>0.90463112698380699</v>
      </c>
      <c r="J14" s="138">
        <v>0.87864106994717694</v>
      </c>
      <c r="K14" s="138">
        <v>0.93558100407933897</v>
      </c>
      <c r="L14" s="138">
        <v>0.97822653602662102</v>
      </c>
      <c r="M14" s="138"/>
      <c r="N14" s="138">
        <v>0.94708504080315803</v>
      </c>
      <c r="O14" s="138">
        <v>0.91294922261795897</v>
      </c>
      <c r="P14" s="138">
        <v>0.90100456096776604</v>
      </c>
      <c r="Q14" s="138">
        <v>0.88854307675583299</v>
      </c>
      <c r="R14" s="138"/>
      <c r="S14" s="138">
        <v>0.85726358058806895</v>
      </c>
      <c r="T14" s="138">
        <v>0.96507281859320604</v>
      </c>
      <c r="U14" s="138">
        <v>0.90219866097223</v>
      </c>
      <c r="V14" s="138">
        <v>0.92790719064153004</v>
      </c>
      <c r="W14" s="138">
        <v>0.91374917068140704</v>
      </c>
      <c r="X14" s="138">
        <v>0.90626444469965795</v>
      </c>
      <c r="Y14" s="138">
        <v>0.90159755127868801</v>
      </c>
      <c r="Z14" s="138">
        <v>0.92688566624100699</v>
      </c>
      <c r="AA14" s="138">
        <v>0.87407449186061603</v>
      </c>
      <c r="AB14" s="138">
        <v>0.92138448491949299</v>
      </c>
      <c r="AC14" s="138">
        <v>0.96951178616911304</v>
      </c>
      <c r="AD14" s="138">
        <v>1</v>
      </c>
      <c r="AE14" s="138"/>
      <c r="AF14" s="138">
        <v>0.89474323880488804</v>
      </c>
      <c r="AG14" s="138">
        <v>0.92615100412408002</v>
      </c>
      <c r="AH14" s="138">
        <v>0.89552677985211004</v>
      </c>
      <c r="AI14" s="138">
        <v>0.90986363904263601</v>
      </c>
      <c r="AJ14" s="138">
        <v>0.96238578183221701</v>
      </c>
      <c r="AK14" s="138">
        <v>0.88892059300928905</v>
      </c>
      <c r="AL14" s="138"/>
      <c r="AM14" s="138">
        <v>0.91831439890403999</v>
      </c>
      <c r="AN14" s="138">
        <v>0.91494812299255002</v>
      </c>
      <c r="AO14" s="138">
        <v>0.894916523529389</v>
      </c>
      <c r="AP14" s="138"/>
      <c r="AQ14" s="138">
        <v>0.93520441269495402</v>
      </c>
      <c r="AR14" s="138">
        <v>0.88073702152004796</v>
      </c>
      <c r="AS14" s="138">
        <v>0.88854070706269195</v>
      </c>
    </row>
    <row r="15" spans="2:45" x14ac:dyDescent="0.25">
      <c r="B15" s="16" t="s">
        <v>266</v>
      </c>
      <c r="C15" s="139">
        <v>4.7756978319238401</v>
      </c>
      <c r="D15" s="139">
        <v>4.7060312969329097</v>
      </c>
      <c r="E15" s="139">
        <v>4.8410738559325202</v>
      </c>
      <c r="F15" s="139"/>
      <c r="G15" s="139">
        <v>4.7121345895981097</v>
      </c>
      <c r="H15" s="139">
        <v>4.6569276359414697</v>
      </c>
      <c r="I15" s="139">
        <v>4.7495284656218004</v>
      </c>
      <c r="J15" s="139">
        <v>4.6895783444341701</v>
      </c>
      <c r="K15" s="139">
        <v>4.8497433868197204</v>
      </c>
      <c r="L15" s="139">
        <v>4.9564530720532396</v>
      </c>
      <c r="M15" s="139"/>
      <c r="N15" s="139">
        <v>4.8381793461012004</v>
      </c>
      <c r="O15" s="139">
        <v>4.7857355551190102</v>
      </c>
      <c r="P15" s="139">
        <v>4.7386332146864696</v>
      </c>
      <c r="Q15" s="139">
        <v>4.7270013787815399</v>
      </c>
      <c r="R15" s="139"/>
      <c r="S15" s="139">
        <v>4.5822052054924196</v>
      </c>
      <c r="T15" s="139">
        <v>4.91786836060965</v>
      </c>
      <c r="U15" s="139">
        <v>4.7860795146056097</v>
      </c>
      <c r="V15" s="139">
        <v>4.8460313307979401</v>
      </c>
      <c r="W15" s="139">
        <v>4.8109093746132396</v>
      </c>
      <c r="X15" s="139">
        <v>4.7785798523469101</v>
      </c>
      <c r="Y15" s="139">
        <v>4.6577887929809298</v>
      </c>
      <c r="Z15" s="139">
        <v>4.7980530231756999</v>
      </c>
      <c r="AA15" s="139">
        <v>4.6590525536941101</v>
      </c>
      <c r="AB15" s="139">
        <v>4.8436679162743399</v>
      </c>
      <c r="AC15" s="139">
        <v>4.9085353585073399</v>
      </c>
      <c r="AD15" s="139">
        <v>5</v>
      </c>
      <c r="AE15" s="139"/>
      <c r="AF15" s="139">
        <v>4.6858013448574898</v>
      </c>
      <c r="AG15" s="139">
        <v>4.8032186480818897</v>
      </c>
      <c r="AH15" s="139">
        <v>4.7441941657675297</v>
      </c>
      <c r="AI15" s="139">
        <v>4.7967450317770997</v>
      </c>
      <c r="AJ15" s="139">
        <v>4.9307219986933299</v>
      </c>
      <c r="AK15" s="139">
        <v>4.6837593420969696</v>
      </c>
      <c r="AL15" s="139"/>
      <c r="AM15" s="139">
        <v>4.8013897700311103</v>
      </c>
      <c r="AN15" s="139">
        <v>4.7764441483731597</v>
      </c>
      <c r="AO15" s="139">
        <v>4.6996276091160496</v>
      </c>
      <c r="AP15" s="139"/>
      <c r="AQ15" s="139">
        <v>4.8265386444912703</v>
      </c>
      <c r="AR15" s="139">
        <v>4.6807825899275697</v>
      </c>
      <c r="AS15" s="139">
        <v>4.7112268112208397</v>
      </c>
    </row>
    <row r="16" spans="2:45" x14ac:dyDescent="0.25">
      <c r="B16" s="16" t="s">
        <v>267</v>
      </c>
      <c r="C16" s="140">
        <v>0.67112674617430401</v>
      </c>
      <c r="D16" s="140">
        <v>0.921804143342418</v>
      </c>
      <c r="E16" s="140">
        <v>0.426010302148775</v>
      </c>
      <c r="F16" s="140"/>
      <c r="G16" s="140">
        <v>0.81861690635020601</v>
      </c>
      <c r="H16" s="140">
        <v>1.0897620523423901</v>
      </c>
      <c r="I16" s="140">
        <v>0.73586414035876502</v>
      </c>
      <c r="J16" s="140">
        <v>0.907831797887242</v>
      </c>
      <c r="K16" s="140">
        <v>0.46180460600893403</v>
      </c>
      <c r="L16" s="140">
        <v>8.56032234406785E-2</v>
      </c>
      <c r="M16" s="140"/>
      <c r="N16" s="140">
        <v>0.57647814417348497</v>
      </c>
      <c r="O16" s="140">
        <v>0.60503808238769996</v>
      </c>
      <c r="P16" s="140">
        <v>0.82942189898907404</v>
      </c>
      <c r="Q16" s="140">
        <v>0.712845706854489</v>
      </c>
      <c r="R16" s="140"/>
      <c r="S16" s="140">
        <v>1.2750480460079501</v>
      </c>
      <c r="T16" s="140">
        <v>0.23798128844529501</v>
      </c>
      <c r="U16" s="140">
        <v>0.61841226954781503</v>
      </c>
      <c r="V16" s="140">
        <v>0.35967397577479199</v>
      </c>
      <c r="W16" s="140">
        <v>0.48715344605686001</v>
      </c>
      <c r="X16" s="140">
        <v>0.61364074457925899</v>
      </c>
      <c r="Y16" s="140">
        <v>1.2580159927949299</v>
      </c>
      <c r="Z16" s="140">
        <v>0.75885849412213902</v>
      </c>
      <c r="AA16" s="140">
        <v>0.99621166684754703</v>
      </c>
      <c r="AB16" s="140">
        <v>0.33312726273142401</v>
      </c>
      <c r="AC16" s="140">
        <v>0.27134870671129802</v>
      </c>
      <c r="AD16" s="140">
        <v>0</v>
      </c>
      <c r="AE16" s="140"/>
      <c r="AF16" s="140">
        <v>1.0272212509854499</v>
      </c>
      <c r="AG16" s="140">
        <v>0.63404354110334804</v>
      </c>
      <c r="AH16" s="140">
        <v>0.72874085521787701</v>
      </c>
      <c r="AI16" s="140">
        <v>0.48950844053097597</v>
      </c>
      <c r="AJ16" s="140">
        <v>0.176703792757127</v>
      </c>
      <c r="AK16" s="140">
        <v>0.91884902993606399</v>
      </c>
      <c r="AL16" s="140"/>
      <c r="AM16" s="140">
        <v>0.57268274629413496</v>
      </c>
      <c r="AN16" s="140">
        <v>0.68676424799486702</v>
      </c>
      <c r="AO16" s="140">
        <v>0.93529786875686305</v>
      </c>
      <c r="AP16" s="140"/>
      <c r="AQ16" s="140">
        <v>0.55819212727883105</v>
      </c>
      <c r="AR16" s="140">
        <v>0.94894753570559698</v>
      </c>
      <c r="AS16" s="140">
        <v>0.75839134808264697</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46" t="s">
        <v>8</v>
      </c>
      <c r="C7" s="146">
        <v>1005</v>
      </c>
      <c r="D7" s="146">
        <v>484</v>
      </c>
      <c r="E7" s="146">
        <v>515</v>
      </c>
      <c r="F7" s="146"/>
      <c r="G7" s="146">
        <v>152</v>
      </c>
      <c r="H7" s="146">
        <v>174</v>
      </c>
      <c r="I7" s="146">
        <v>153</v>
      </c>
      <c r="J7" s="146">
        <v>172</v>
      </c>
      <c r="K7" s="146">
        <v>142</v>
      </c>
      <c r="L7" s="146">
        <v>212</v>
      </c>
      <c r="M7" s="146"/>
      <c r="N7" s="146">
        <v>279</v>
      </c>
      <c r="O7" s="146">
        <v>270</v>
      </c>
      <c r="P7" s="146">
        <v>207</v>
      </c>
      <c r="Q7" s="146">
        <v>245</v>
      </c>
      <c r="R7" s="146"/>
      <c r="S7" s="146">
        <v>146</v>
      </c>
      <c r="T7" s="146">
        <v>136</v>
      </c>
      <c r="U7" s="146">
        <v>83</v>
      </c>
      <c r="V7" s="146">
        <v>95</v>
      </c>
      <c r="W7" s="146">
        <v>70</v>
      </c>
      <c r="X7" s="146">
        <v>76</v>
      </c>
      <c r="Y7" s="146">
        <v>81</v>
      </c>
      <c r="Z7" s="146">
        <v>40</v>
      </c>
      <c r="AA7" s="146">
        <v>112</v>
      </c>
      <c r="AB7" s="146">
        <v>93</v>
      </c>
      <c r="AC7" s="146">
        <v>45</v>
      </c>
      <c r="AD7" s="146">
        <v>28</v>
      </c>
      <c r="AE7" s="146"/>
      <c r="AF7" s="146">
        <v>204</v>
      </c>
      <c r="AG7" s="146">
        <v>290</v>
      </c>
      <c r="AH7" s="146">
        <v>150</v>
      </c>
      <c r="AI7" s="146">
        <v>190</v>
      </c>
      <c r="AJ7" s="146">
        <v>109</v>
      </c>
      <c r="AK7" s="146">
        <v>62</v>
      </c>
      <c r="AL7" s="146"/>
      <c r="AM7" s="146">
        <v>415</v>
      </c>
      <c r="AN7" s="146">
        <v>426</v>
      </c>
      <c r="AO7" s="146">
        <v>111</v>
      </c>
      <c r="AP7" s="146"/>
      <c r="AQ7" s="146">
        <v>312</v>
      </c>
      <c r="AR7" s="146">
        <v>332</v>
      </c>
      <c r="AS7" s="146">
        <v>36</v>
      </c>
    </row>
    <row r="8" spans="2:45" ht="30" customHeight="1" x14ac:dyDescent="0.25">
      <c r="B8" s="147" t="s">
        <v>9</v>
      </c>
      <c r="C8" s="147">
        <v>1005</v>
      </c>
      <c r="D8" s="147">
        <v>494</v>
      </c>
      <c r="E8" s="147">
        <v>505</v>
      </c>
      <c r="F8" s="147"/>
      <c r="G8" s="147">
        <v>140</v>
      </c>
      <c r="H8" s="147">
        <v>173</v>
      </c>
      <c r="I8" s="147">
        <v>170</v>
      </c>
      <c r="J8" s="147">
        <v>170</v>
      </c>
      <c r="K8" s="147">
        <v>141</v>
      </c>
      <c r="L8" s="147">
        <v>211</v>
      </c>
      <c r="M8" s="147"/>
      <c r="N8" s="147">
        <v>270</v>
      </c>
      <c r="O8" s="147">
        <v>260</v>
      </c>
      <c r="P8" s="147">
        <v>220</v>
      </c>
      <c r="Q8" s="147">
        <v>251</v>
      </c>
      <c r="R8" s="147"/>
      <c r="S8" s="147">
        <v>141</v>
      </c>
      <c r="T8" s="147">
        <v>135</v>
      </c>
      <c r="U8" s="147">
        <v>80</v>
      </c>
      <c r="V8" s="147">
        <v>90</v>
      </c>
      <c r="W8" s="147">
        <v>71</v>
      </c>
      <c r="X8" s="147">
        <v>90</v>
      </c>
      <c r="Y8" s="147">
        <v>80</v>
      </c>
      <c r="Z8" s="147">
        <v>41</v>
      </c>
      <c r="AA8" s="147">
        <v>110</v>
      </c>
      <c r="AB8" s="147">
        <v>85</v>
      </c>
      <c r="AC8" s="147">
        <v>51</v>
      </c>
      <c r="AD8" s="147">
        <v>31</v>
      </c>
      <c r="AE8" s="147"/>
      <c r="AF8" s="147">
        <v>205</v>
      </c>
      <c r="AG8" s="147">
        <v>289</v>
      </c>
      <c r="AH8" s="147">
        <v>149</v>
      </c>
      <c r="AI8" s="147">
        <v>189</v>
      </c>
      <c r="AJ8" s="147">
        <v>110</v>
      </c>
      <c r="AK8" s="147">
        <v>63</v>
      </c>
      <c r="AL8" s="147"/>
      <c r="AM8" s="147">
        <v>420</v>
      </c>
      <c r="AN8" s="147">
        <v>424</v>
      </c>
      <c r="AO8" s="147">
        <v>111</v>
      </c>
      <c r="AP8" s="147"/>
      <c r="AQ8" s="147">
        <v>315</v>
      </c>
      <c r="AR8" s="147">
        <v>332</v>
      </c>
      <c r="AS8" s="147">
        <v>36</v>
      </c>
    </row>
    <row r="9" spans="2:45" x14ac:dyDescent="0.25">
      <c r="B9" s="16" t="s">
        <v>270</v>
      </c>
      <c r="C9" s="143">
        <v>2.9058599781454999E-2</v>
      </c>
      <c r="D9" s="143">
        <v>3.5443722606333397E-2</v>
      </c>
      <c r="E9" s="143">
        <v>2.3167201339533799E-2</v>
      </c>
      <c r="F9" s="143"/>
      <c r="G9" s="143">
        <v>3.4360003051544803E-2</v>
      </c>
      <c r="H9" s="143">
        <v>2.86309072233056E-2</v>
      </c>
      <c r="I9" s="143">
        <v>5.4363739059050398E-2</v>
      </c>
      <c r="J9" s="143">
        <v>2.4759546083400402E-2</v>
      </c>
      <c r="K9" s="143">
        <v>1.3887738730010001E-2</v>
      </c>
      <c r="L9" s="143">
        <v>1.9082924844709099E-2</v>
      </c>
      <c r="M9" s="143"/>
      <c r="N9" s="143">
        <v>3.3238850018171201E-2</v>
      </c>
      <c r="O9" s="143">
        <v>2.0335112016138801E-2</v>
      </c>
      <c r="P9" s="143">
        <v>3.0296802848307301E-2</v>
      </c>
      <c r="Q9" s="143">
        <v>3.2976006074232497E-2</v>
      </c>
      <c r="R9" s="143"/>
      <c r="S9" s="143">
        <v>5.8808242049053799E-2</v>
      </c>
      <c r="T9" s="143">
        <v>3.1184815842575202E-2</v>
      </c>
      <c r="U9" s="143">
        <v>0</v>
      </c>
      <c r="V9" s="143">
        <v>5.2017338339280197E-2</v>
      </c>
      <c r="W9" s="143">
        <v>1.4960189157212299E-2</v>
      </c>
      <c r="X9" s="143">
        <v>3.7907607917765901E-2</v>
      </c>
      <c r="Y9" s="143">
        <v>0</v>
      </c>
      <c r="Z9" s="143">
        <v>0.102378618836902</v>
      </c>
      <c r="AA9" s="143">
        <v>0</v>
      </c>
      <c r="AB9" s="143">
        <v>2.5903132581564799E-2</v>
      </c>
      <c r="AC9" s="143">
        <v>0</v>
      </c>
      <c r="AD9" s="143">
        <v>3.7008758771809001E-2</v>
      </c>
      <c r="AE9" s="143"/>
      <c r="AF9" s="143">
        <v>4.1341040527115999E-2</v>
      </c>
      <c r="AG9" s="143">
        <v>3.7133112626072703E-2</v>
      </c>
      <c r="AH9" s="143">
        <v>3.31374881490561E-2</v>
      </c>
      <c r="AI9" s="143">
        <v>1.6272949740935998E-2</v>
      </c>
      <c r="AJ9" s="143">
        <v>1.7963015734719701E-2</v>
      </c>
      <c r="AK9" s="143">
        <v>0</v>
      </c>
      <c r="AL9" s="143"/>
      <c r="AM9" s="143">
        <v>2.5591873235496901E-2</v>
      </c>
      <c r="AN9" s="143">
        <v>3.0693057284967899E-2</v>
      </c>
      <c r="AO9" s="143">
        <v>4.04027311294047E-2</v>
      </c>
      <c r="AP9" s="143"/>
      <c r="AQ9" s="143">
        <v>3.4312725281569499E-2</v>
      </c>
      <c r="AR9" s="143">
        <v>3.3390410136203599E-2</v>
      </c>
      <c r="AS9" s="143">
        <v>0</v>
      </c>
    </row>
    <row r="10" spans="2:45" x14ac:dyDescent="0.25">
      <c r="B10" s="16" t="s">
        <v>261</v>
      </c>
      <c r="C10" s="143">
        <v>3.3045526179292899E-2</v>
      </c>
      <c r="D10" s="143">
        <v>3.7952099813594098E-2</v>
      </c>
      <c r="E10" s="143">
        <v>2.8645021544498599E-2</v>
      </c>
      <c r="F10" s="143"/>
      <c r="G10" s="143">
        <v>3.6964538870255401E-2</v>
      </c>
      <c r="H10" s="143">
        <v>6.4945455787998693E-2</v>
      </c>
      <c r="I10" s="143">
        <v>1.9697086590190298E-2</v>
      </c>
      <c r="J10" s="143">
        <v>1.12412256708043E-2</v>
      </c>
      <c r="K10" s="143">
        <v>4.8737161754649899E-2</v>
      </c>
      <c r="L10" s="143">
        <v>2.2102426476483202E-2</v>
      </c>
      <c r="M10" s="143"/>
      <c r="N10" s="143">
        <v>2.9509440663626301E-2</v>
      </c>
      <c r="O10" s="143">
        <v>3.0800897260075798E-2</v>
      </c>
      <c r="P10" s="143">
        <v>4.1175604297939199E-2</v>
      </c>
      <c r="Q10" s="143">
        <v>3.2575054174677202E-2</v>
      </c>
      <c r="R10" s="143"/>
      <c r="S10" s="143">
        <v>3.3033790602493202E-2</v>
      </c>
      <c r="T10" s="143">
        <v>2.9642874838621502E-2</v>
      </c>
      <c r="U10" s="143">
        <v>7.24798312628437E-2</v>
      </c>
      <c r="V10" s="143">
        <v>4.3363457579361303E-2</v>
      </c>
      <c r="W10" s="143">
        <v>5.40826558503135E-2</v>
      </c>
      <c r="X10" s="143">
        <v>2.6073743397273801E-2</v>
      </c>
      <c r="Y10" s="143">
        <v>4.72367642623467E-2</v>
      </c>
      <c r="Z10" s="143">
        <v>0</v>
      </c>
      <c r="AA10" s="143">
        <v>1.6694878516948002E-2</v>
      </c>
      <c r="AB10" s="143">
        <v>2.20560228333571E-2</v>
      </c>
      <c r="AC10" s="143">
        <v>2.2960152701312801E-2</v>
      </c>
      <c r="AD10" s="143">
        <v>0</v>
      </c>
      <c r="AE10" s="143"/>
      <c r="AF10" s="143">
        <v>3.5075963556005001E-2</v>
      </c>
      <c r="AG10" s="143">
        <v>1.7006863006400599E-2</v>
      </c>
      <c r="AH10" s="143">
        <v>4.4772838720621398E-2</v>
      </c>
      <c r="AI10" s="143">
        <v>3.5272317823518202E-2</v>
      </c>
      <c r="AJ10" s="143">
        <v>5.3253058960349001E-2</v>
      </c>
      <c r="AK10" s="143">
        <v>3.0546325608596998E-2</v>
      </c>
      <c r="AL10" s="143"/>
      <c r="AM10" s="143">
        <v>3.3322358779605502E-2</v>
      </c>
      <c r="AN10" s="143">
        <v>2.5492108824556499E-2</v>
      </c>
      <c r="AO10" s="143">
        <v>5.2649070911901401E-2</v>
      </c>
      <c r="AP10" s="143"/>
      <c r="AQ10" s="143">
        <v>2.1213528223971299E-2</v>
      </c>
      <c r="AR10" s="143">
        <v>4.75321037902494E-2</v>
      </c>
      <c r="AS10" s="143">
        <v>7.8636541911371205E-2</v>
      </c>
    </row>
    <row r="11" spans="2:45" x14ac:dyDescent="0.25">
      <c r="B11" s="16" t="s">
        <v>262</v>
      </c>
      <c r="C11" s="143">
        <v>3.4564787268308902E-2</v>
      </c>
      <c r="D11" s="143">
        <v>3.3099738780614403E-2</v>
      </c>
      <c r="E11" s="143">
        <v>3.64039616334196E-2</v>
      </c>
      <c r="F11" s="143"/>
      <c r="G11" s="143">
        <v>2.5495583337521201E-2</v>
      </c>
      <c r="H11" s="143">
        <v>4.3244224780065899E-2</v>
      </c>
      <c r="I11" s="143">
        <v>3.8997612494900802E-2</v>
      </c>
      <c r="J11" s="143">
        <v>5.2854475293844197E-2</v>
      </c>
      <c r="K11" s="143">
        <v>4.4186449135968503E-2</v>
      </c>
      <c r="L11" s="143">
        <v>8.7547902126113904E-3</v>
      </c>
      <c r="M11" s="143"/>
      <c r="N11" s="143">
        <v>3.2648563771391997E-2</v>
      </c>
      <c r="O11" s="143">
        <v>3.1870402907038103E-2</v>
      </c>
      <c r="P11" s="143">
        <v>3.09690633547949E-2</v>
      </c>
      <c r="Q11" s="143">
        <v>4.3119523077648603E-2</v>
      </c>
      <c r="R11" s="143"/>
      <c r="S11" s="143">
        <v>4.1665087155948903E-2</v>
      </c>
      <c r="T11" s="143">
        <v>5.0408396000678098E-2</v>
      </c>
      <c r="U11" s="143">
        <v>1.21133981680503E-2</v>
      </c>
      <c r="V11" s="143">
        <v>2.53549928561458E-2</v>
      </c>
      <c r="W11" s="143">
        <v>4.2781771958069197E-2</v>
      </c>
      <c r="X11" s="143">
        <v>0</v>
      </c>
      <c r="Y11" s="143">
        <v>3.48057266340163E-2</v>
      </c>
      <c r="Z11" s="143">
        <v>0.1236561190942</v>
      </c>
      <c r="AA11" s="143">
        <v>1.7793526433231E-2</v>
      </c>
      <c r="AB11" s="143">
        <v>3.1119375187511102E-2</v>
      </c>
      <c r="AC11" s="143">
        <v>2.1951774570488101E-2</v>
      </c>
      <c r="AD11" s="143">
        <v>7.082340650525E-2</v>
      </c>
      <c r="AE11" s="143"/>
      <c r="AF11" s="143">
        <v>5.1524376110024403E-2</v>
      </c>
      <c r="AG11" s="143">
        <v>2.7971965399074601E-2</v>
      </c>
      <c r="AH11" s="143">
        <v>4.4416549636927601E-2</v>
      </c>
      <c r="AI11" s="143">
        <v>2.5944965864716701E-2</v>
      </c>
      <c r="AJ11" s="143">
        <v>2.0398192978753699E-2</v>
      </c>
      <c r="AK11" s="143">
        <v>3.6811461911865503E-2</v>
      </c>
      <c r="AL11" s="143"/>
      <c r="AM11" s="143">
        <v>3.8287592534452297E-2</v>
      </c>
      <c r="AN11" s="143">
        <v>3.2640783732694301E-2</v>
      </c>
      <c r="AO11" s="143">
        <v>1.7585451119568801E-2</v>
      </c>
      <c r="AP11" s="143"/>
      <c r="AQ11" s="143">
        <v>2.5492413886253E-2</v>
      </c>
      <c r="AR11" s="143">
        <v>3.2804008012604698E-2</v>
      </c>
      <c r="AS11" s="143">
        <v>0</v>
      </c>
    </row>
    <row r="12" spans="2:45" x14ac:dyDescent="0.25">
      <c r="B12" s="16" t="s">
        <v>263</v>
      </c>
      <c r="C12" s="143">
        <v>4.2802075884040502E-2</v>
      </c>
      <c r="D12" s="143">
        <v>5.3527493960173499E-2</v>
      </c>
      <c r="E12" s="143">
        <v>3.2834957334739998E-2</v>
      </c>
      <c r="F12" s="143"/>
      <c r="G12" s="143">
        <v>3.3668805799772598E-2</v>
      </c>
      <c r="H12" s="143">
        <v>2.8585454174832998E-2</v>
      </c>
      <c r="I12" s="143">
        <v>5.8943586176535903E-2</v>
      </c>
      <c r="J12" s="143">
        <v>4.5076747681467098E-2</v>
      </c>
      <c r="K12" s="143">
        <v>4.9317311151309599E-2</v>
      </c>
      <c r="L12" s="143">
        <v>4.1356859687926899E-2</v>
      </c>
      <c r="M12" s="143"/>
      <c r="N12" s="143">
        <v>4.3375190564912798E-2</v>
      </c>
      <c r="O12" s="143">
        <v>4.2373483239770401E-2</v>
      </c>
      <c r="P12" s="143">
        <v>6.6208420152588696E-2</v>
      </c>
      <c r="Q12" s="143">
        <v>2.2796122450296601E-2</v>
      </c>
      <c r="R12" s="143"/>
      <c r="S12" s="143">
        <v>6.7382876893532298E-2</v>
      </c>
      <c r="T12" s="143">
        <v>4.9919169590233001E-2</v>
      </c>
      <c r="U12" s="143">
        <v>5.0079709051976798E-2</v>
      </c>
      <c r="V12" s="143">
        <v>2.1320458680995601E-2</v>
      </c>
      <c r="W12" s="143">
        <v>1.5049872456254E-2</v>
      </c>
      <c r="X12" s="143">
        <v>4.2644421704532802E-2</v>
      </c>
      <c r="Y12" s="143">
        <v>4.8152189783539398E-2</v>
      </c>
      <c r="Z12" s="143">
        <v>0</v>
      </c>
      <c r="AA12" s="143">
        <v>1.9342698669839901E-2</v>
      </c>
      <c r="AB12" s="143">
        <v>7.6836202067839601E-2</v>
      </c>
      <c r="AC12" s="143">
        <v>1.9159335814862101E-2</v>
      </c>
      <c r="AD12" s="143">
        <v>7.94822609524415E-2</v>
      </c>
      <c r="AE12" s="143"/>
      <c r="AF12" s="143">
        <v>6.3970221873157193E-2</v>
      </c>
      <c r="AG12" s="143">
        <v>4.1476048985292301E-2</v>
      </c>
      <c r="AH12" s="143">
        <v>1.9850580879745301E-2</v>
      </c>
      <c r="AI12" s="143">
        <v>3.7226502639968899E-2</v>
      </c>
      <c r="AJ12" s="143">
        <v>4.60205057614229E-2</v>
      </c>
      <c r="AK12" s="143">
        <v>4.5442647195273099E-2</v>
      </c>
      <c r="AL12" s="143"/>
      <c r="AM12" s="143">
        <v>3.5775129419549502E-2</v>
      </c>
      <c r="AN12" s="143">
        <v>5.4939797876168699E-2</v>
      </c>
      <c r="AO12" s="143">
        <v>3.34669345649342E-2</v>
      </c>
      <c r="AP12" s="143"/>
      <c r="AQ12" s="143">
        <v>5.8455026206691699E-2</v>
      </c>
      <c r="AR12" s="143">
        <v>4.1789384346232E-2</v>
      </c>
      <c r="AS12" s="143">
        <v>0</v>
      </c>
    </row>
    <row r="13" spans="2:45" x14ac:dyDescent="0.25">
      <c r="B13" s="16" t="s">
        <v>271</v>
      </c>
      <c r="C13" s="143">
        <v>5.3819353887728398E-2</v>
      </c>
      <c r="D13" s="143">
        <v>5.2846493450783703E-2</v>
      </c>
      <c r="E13" s="143">
        <v>5.5405529659778303E-2</v>
      </c>
      <c r="F13" s="143"/>
      <c r="G13" s="143">
        <v>1.46243386790659E-2</v>
      </c>
      <c r="H13" s="143">
        <v>2.2517429222596901E-2</v>
      </c>
      <c r="I13" s="143">
        <v>5.2426887481557202E-2</v>
      </c>
      <c r="J13" s="143">
        <v>8.4136534004435201E-2</v>
      </c>
      <c r="K13" s="143">
        <v>4.4563235395582899E-2</v>
      </c>
      <c r="L13" s="143">
        <v>8.8480469989150906E-2</v>
      </c>
      <c r="M13" s="143"/>
      <c r="N13" s="143">
        <v>2.5883452447926902E-2</v>
      </c>
      <c r="O13" s="143">
        <v>4.8569121200911898E-2</v>
      </c>
      <c r="P13" s="143">
        <v>9.8465456527609393E-2</v>
      </c>
      <c r="Q13" s="143">
        <v>5.1034049991695897E-2</v>
      </c>
      <c r="R13" s="143"/>
      <c r="S13" s="143">
        <v>2.9347387046016901E-2</v>
      </c>
      <c r="T13" s="143">
        <v>7.6473568878860199E-2</v>
      </c>
      <c r="U13" s="143">
        <v>7.3290304780566598E-2</v>
      </c>
      <c r="V13" s="143">
        <v>7.6069319582161801E-2</v>
      </c>
      <c r="W13" s="143">
        <v>3.2068777709017102E-2</v>
      </c>
      <c r="X13" s="143">
        <v>8.5244428016434004E-2</v>
      </c>
      <c r="Y13" s="143">
        <v>5.2366778212398497E-2</v>
      </c>
      <c r="Z13" s="143">
        <v>5.1765585568640797E-2</v>
      </c>
      <c r="AA13" s="143">
        <v>5.57489740644573E-2</v>
      </c>
      <c r="AB13" s="143">
        <v>1.5085873991880499E-2</v>
      </c>
      <c r="AC13" s="143">
        <v>0</v>
      </c>
      <c r="AD13" s="143">
        <v>0.104662479658704</v>
      </c>
      <c r="AE13" s="143"/>
      <c r="AF13" s="143">
        <v>6.9952580438935194E-2</v>
      </c>
      <c r="AG13" s="143">
        <v>4.8582294800814801E-2</v>
      </c>
      <c r="AH13" s="143">
        <v>6.2314407363248302E-2</v>
      </c>
      <c r="AI13" s="143">
        <v>4.3646486734256001E-2</v>
      </c>
      <c r="AJ13" s="143">
        <v>5.4681197447768698E-2</v>
      </c>
      <c r="AK13" s="143">
        <v>3.42878865798035E-2</v>
      </c>
      <c r="AL13" s="143"/>
      <c r="AM13" s="143">
        <v>6.0722340535107097E-2</v>
      </c>
      <c r="AN13" s="143">
        <v>5.4063054264784798E-2</v>
      </c>
      <c r="AO13" s="143">
        <v>4.1322240413184101E-2</v>
      </c>
      <c r="AP13" s="143"/>
      <c r="AQ13" s="143">
        <v>8.0977891413526501E-2</v>
      </c>
      <c r="AR13" s="143">
        <v>4.2597410241995801E-2</v>
      </c>
      <c r="AS13" s="143">
        <v>5.3890355124906003E-2</v>
      </c>
    </row>
    <row r="14" spans="2:45" x14ac:dyDescent="0.25">
      <c r="B14" s="16" t="s">
        <v>265</v>
      </c>
      <c r="C14" s="143">
        <v>0.80670965699917396</v>
      </c>
      <c r="D14" s="143">
        <v>0.78713045138850102</v>
      </c>
      <c r="E14" s="143">
        <v>0.82354332848803002</v>
      </c>
      <c r="F14" s="143"/>
      <c r="G14" s="143">
        <v>0.85488673026184003</v>
      </c>
      <c r="H14" s="143">
        <v>0.81207652881119996</v>
      </c>
      <c r="I14" s="143">
        <v>0.77557108819776499</v>
      </c>
      <c r="J14" s="143">
        <v>0.78193147126604901</v>
      </c>
      <c r="K14" s="143">
        <v>0.79930810383247897</v>
      </c>
      <c r="L14" s="143">
        <v>0.82022252878911805</v>
      </c>
      <c r="M14" s="143"/>
      <c r="N14" s="143">
        <v>0.83534450253397097</v>
      </c>
      <c r="O14" s="143">
        <v>0.82605098337606497</v>
      </c>
      <c r="P14" s="143">
        <v>0.73288465281876003</v>
      </c>
      <c r="Q14" s="143">
        <v>0.81749924423144904</v>
      </c>
      <c r="R14" s="143"/>
      <c r="S14" s="143">
        <v>0.76976261625295495</v>
      </c>
      <c r="T14" s="143">
        <v>0.76237117484903205</v>
      </c>
      <c r="U14" s="143">
        <v>0.79203675673656304</v>
      </c>
      <c r="V14" s="143">
        <v>0.78187443296205505</v>
      </c>
      <c r="W14" s="143">
        <v>0.84105673286913396</v>
      </c>
      <c r="X14" s="143">
        <v>0.80812979896399395</v>
      </c>
      <c r="Y14" s="143">
        <v>0.81743854110769898</v>
      </c>
      <c r="Z14" s="143">
        <v>0.72219967650025796</v>
      </c>
      <c r="AA14" s="143">
        <v>0.89041992231552403</v>
      </c>
      <c r="AB14" s="143">
        <v>0.828999393337847</v>
      </c>
      <c r="AC14" s="143">
        <v>0.935928736913337</v>
      </c>
      <c r="AD14" s="143">
        <v>0.70802309411179598</v>
      </c>
      <c r="AE14" s="143"/>
      <c r="AF14" s="143">
        <v>0.73813581749476198</v>
      </c>
      <c r="AG14" s="143">
        <v>0.82782971518234505</v>
      </c>
      <c r="AH14" s="143">
        <v>0.79550813525040098</v>
      </c>
      <c r="AI14" s="143">
        <v>0.84163677719660401</v>
      </c>
      <c r="AJ14" s="143">
        <v>0.807684029116986</v>
      </c>
      <c r="AK14" s="143">
        <v>0.85291167870446105</v>
      </c>
      <c r="AL14" s="143"/>
      <c r="AM14" s="143">
        <v>0.80630070549578903</v>
      </c>
      <c r="AN14" s="143">
        <v>0.80217119801682801</v>
      </c>
      <c r="AO14" s="143">
        <v>0.81457357186100698</v>
      </c>
      <c r="AP14" s="143"/>
      <c r="AQ14" s="143">
        <v>0.77954841498798799</v>
      </c>
      <c r="AR14" s="143">
        <v>0.80188668347271497</v>
      </c>
      <c r="AS14" s="143">
        <v>0.86747310296372304</v>
      </c>
    </row>
    <row r="15" spans="2:45" x14ac:dyDescent="0.25">
      <c r="B15" s="16" t="s">
        <v>266</v>
      </c>
      <c r="C15" s="144">
        <v>4.47940702891482</v>
      </c>
      <c r="D15" s="144">
        <v>4.4117722900009797</v>
      </c>
      <c r="E15" s="144">
        <v>4.5392965778948202</v>
      </c>
      <c r="F15" s="144"/>
      <c r="G15" s="144">
        <v>4.5218931289700803</v>
      </c>
      <c r="H15" s="144">
        <v>4.3876426288190196</v>
      </c>
      <c r="I15" s="144">
        <v>4.3620860610246597</v>
      </c>
      <c r="J15" s="144">
        <v>4.4983839116508797</v>
      </c>
      <c r="K15" s="144">
        <v>4.4598554542252398</v>
      </c>
      <c r="L15" s="144">
        <v>4.6187171098676796</v>
      </c>
      <c r="M15" s="144"/>
      <c r="N15" s="144">
        <v>4.5051884623627103</v>
      </c>
      <c r="O15" s="144">
        <v>4.5461935544774397</v>
      </c>
      <c r="P15" s="144">
        <v>4.3600240816695397</v>
      </c>
      <c r="Q15" s="144">
        <v>4.4788348888048901</v>
      </c>
      <c r="R15" s="144"/>
      <c r="S15" s="144">
        <v>4.2847152250438301</v>
      </c>
      <c r="T15" s="144">
        <v>4.3979673253712797</v>
      </c>
      <c r="U15" s="144">
        <v>4.5002907575599496</v>
      </c>
      <c r="V15" s="144">
        <v>4.3716842624735603</v>
      </c>
      <c r="W15" s="144">
        <v>4.5183545923169497</v>
      </c>
      <c r="X15" s="144">
        <v>4.53563371539658</v>
      </c>
      <c r="Y15" s="144">
        <v>4.5579646052690901</v>
      </c>
      <c r="Z15" s="144">
        <v>4.0653729629642497</v>
      </c>
      <c r="AA15" s="144">
        <v>4.7854055352283797</v>
      </c>
      <c r="AB15" s="144">
        <v>4.5201438420686504</v>
      </c>
      <c r="AC15" s="144">
        <v>4.8039853938535604</v>
      </c>
      <c r="AD15" s="144">
        <v>4.3388589850616199</v>
      </c>
      <c r="AE15" s="144"/>
      <c r="AF15" s="144">
        <v>4.3005247906250803</v>
      </c>
      <c r="AG15" s="144">
        <v>4.5308566958754097</v>
      </c>
      <c r="AH15" s="144">
        <v>4.4199559863387101</v>
      </c>
      <c r="AI15" s="144">
        <v>4.5816115903928996</v>
      </c>
      <c r="AJ15" s="144">
        <v>4.48925589757813</v>
      </c>
      <c r="AK15" s="144">
        <v>4.6422071308596697</v>
      </c>
      <c r="AL15" s="144"/>
      <c r="AM15" s="144">
        <v>4.4916158217265298</v>
      </c>
      <c r="AN15" s="144">
        <v>4.4827012770617296</v>
      </c>
      <c r="AO15" s="144">
        <v>4.4263775978036097</v>
      </c>
      <c r="AP15" s="144"/>
      <c r="AQ15" s="144">
        <v>4.4692170752106</v>
      </c>
      <c r="AR15" s="144">
        <v>4.4183313311857102</v>
      </c>
      <c r="AS15" s="144">
        <v>4.6315634772296104</v>
      </c>
    </row>
    <row r="16" spans="2:45" x14ac:dyDescent="0.25">
      <c r="B16" s="16" t="s">
        <v>267</v>
      </c>
      <c r="C16" s="145">
        <v>1.5218013448943599</v>
      </c>
      <c r="D16" s="145">
        <v>1.7156419009959201</v>
      </c>
      <c r="E16" s="145">
        <v>1.34229175223018</v>
      </c>
      <c r="F16" s="145"/>
      <c r="G16" s="145">
        <v>1.61212148345579</v>
      </c>
      <c r="H16" s="145">
        <v>1.91705694611726</v>
      </c>
      <c r="I16" s="145">
        <v>1.9177734332174701</v>
      </c>
      <c r="J16" s="145">
        <v>1.2949808998068499</v>
      </c>
      <c r="K16" s="145">
        <v>1.4852763228490999</v>
      </c>
      <c r="L16" s="145">
        <v>1.02288411510287</v>
      </c>
      <c r="M16" s="145"/>
      <c r="N16" s="145">
        <v>1.5572728090138499</v>
      </c>
      <c r="O16" s="145">
        <v>1.3051684254496201</v>
      </c>
      <c r="P16" s="145">
        <v>1.65620949624584</v>
      </c>
      <c r="Q16" s="145">
        <v>1.6106993217874199</v>
      </c>
      <c r="R16" s="145"/>
      <c r="S16" s="145">
        <v>2.17641463539587</v>
      </c>
      <c r="T16" s="145">
        <v>1.63338803403005</v>
      </c>
      <c r="U16" s="145">
        <v>1.30895969390017</v>
      </c>
      <c r="V16" s="145">
        <v>2.01136267793918</v>
      </c>
      <c r="W16" s="145">
        <v>1.50585841236338</v>
      </c>
      <c r="X16" s="145">
        <v>1.4208433087335199</v>
      </c>
      <c r="Y16" s="145">
        <v>1.13277976208135</v>
      </c>
      <c r="Z16" s="145">
        <v>2.9218736407302801</v>
      </c>
      <c r="AA16" s="145">
        <v>0.51904739125118304</v>
      </c>
      <c r="AB16" s="145">
        <v>1.3890596851680801</v>
      </c>
      <c r="AC16" s="145">
        <v>0.61520691242794401</v>
      </c>
      <c r="AD16" s="145">
        <v>1.5997174999997601</v>
      </c>
      <c r="AE16" s="145"/>
      <c r="AF16" s="145">
        <v>1.9043180709091301</v>
      </c>
      <c r="AG16" s="145">
        <v>1.4515991978776801</v>
      </c>
      <c r="AH16" s="145">
        <v>1.7616403325669401</v>
      </c>
      <c r="AI16" s="145">
        <v>1.22869016363954</v>
      </c>
      <c r="AJ16" s="145">
        <v>1.47603021235304</v>
      </c>
      <c r="AK16" s="145">
        <v>0.92273367130881601</v>
      </c>
      <c r="AL16" s="145"/>
      <c r="AM16" s="145">
        <v>1.4664027247245599</v>
      </c>
      <c r="AN16" s="145">
        <v>1.47867895429114</v>
      </c>
      <c r="AO16" s="145">
        <v>1.87375042573914</v>
      </c>
      <c r="AP16" s="145"/>
      <c r="AQ16" s="145">
        <v>1.46438262532254</v>
      </c>
      <c r="AR16" s="145">
        <v>1.76724953427515</v>
      </c>
      <c r="AS16" s="145">
        <v>1.20993897023559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51" t="s">
        <v>8</v>
      </c>
      <c r="C7" s="151">
        <v>1005</v>
      </c>
      <c r="D7" s="151">
        <v>484</v>
      </c>
      <c r="E7" s="151">
        <v>515</v>
      </c>
      <c r="F7" s="151"/>
      <c r="G7" s="151">
        <v>152</v>
      </c>
      <c r="H7" s="151">
        <v>174</v>
      </c>
      <c r="I7" s="151">
        <v>153</v>
      </c>
      <c r="J7" s="151">
        <v>172</v>
      </c>
      <c r="K7" s="151">
        <v>142</v>
      </c>
      <c r="L7" s="151">
        <v>212</v>
      </c>
      <c r="M7" s="151"/>
      <c r="N7" s="151">
        <v>279</v>
      </c>
      <c r="O7" s="151">
        <v>270</v>
      </c>
      <c r="P7" s="151">
        <v>207</v>
      </c>
      <c r="Q7" s="151">
        <v>245</v>
      </c>
      <c r="R7" s="151"/>
      <c r="S7" s="151">
        <v>146</v>
      </c>
      <c r="T7" s="151">
        <v>136</v>
      </c>
      <c r="U7" s="151">
        <v>83</v>
      </c>
      <c r="V7" s="151">
        <v>95</v>
      </c>
      <c r="W7" s="151">
        <v>70</v>
      </c>
      <c r="X7" s="151">
        <v>76</v>
      </c>
      <c r="Y7" s="151">
        <v>81</v>
      </c>
      <c r="Z7" s="151">
        <v>40</v>
      </c>
      <c r="AA7" s="151">
        <v>112</v>
      </c>
      <c r="AB7" s="151">
        <v>93</v>
      </c>
      <c r="AC7" s="151">
        <v>45</v>
      </c>
      <c r="AD7" s="151">
        <v>28</v>
      </c>
      <c r="AE7" s="151"/>
      <c r="AF7" s="151">
        <v>204</v>
      </c>
      <c r="AG7" s="151">
        <v>290</v>
      </c>
      <c r="AH7" s="151">
        <v>150</v>
      </c>
      <c r="AI7" s="151">
        <v>190</v>
      </c>
      <c r="AJ7" s="151">
        <v>109</v>
      </c>
      <c r="AK7" s="151">
        <v>62</v>
      </c>
      <c r="AL7" s="151"/>
      <c r="AM7" s="151">
        <v>415</v>
      </c>
      <c r="AN7" s="151">
        <v>426</v>
      </c>
      <c r="AO7" s="151">
        <v>111</v>
      </c>
      <c r="AP7" s="151"/>
      <c r="AQ7" s="151">
        <v>312</v>
      </c>
      <c r="AR7" s="151">
        <v>332</v>
      </c>
      <c r="AS7" s="151">
        <v>36</v>
      </c>
    </row>
    <row r="8" spans="2:45" ht="30" customHeight="1" x14ac:dyDescent="0.25">
      <c r="B8" s="152" t="s">
        <v>9</v>
      </c>
      <c r="C8" s="152">
        <v>1005</v>
      </c>
      <c r="D8" s="152">
        <v>494</v>
      </c>
      <c r="E8" s="152">
        <v>505</v>
      </c>
      <c r="F8" s="152"/>
      <c r="G8" s="152">
        <v>140</v>
      </c>
      <c r="H8" s="152">
        <v>173</v>
      </c>
      <c r="I8" s="152">
        <v>170</v>
      </c>
      <c r="J8" s="152">
        <v>170</v>
      </c>
      <c r="K8" s="152">
        <v>141</v>
      </c>
      <c r="L8" s="152">
        <v>211</v>
      </c>
      <c r="M8" s="152"/>
      <c r="N8" s="152">
        <v>270</v>
      </c>
      <c r="O8" s="152">
        <v>260</v>
      </c>
      <c r="P8" s="152">
        <v>220</v>
      </c>
      <c r="Q8" s="152">
        <v>251</v>
      </c>
      <c r="R8" s="152"/>
      <c r="S8" s="152">
        <v>141</v>
      </c>
      <c r="T8" s="152">
        <v>135</v>
      </c>
      <c r="U8" s="152">
        <v>80</v>
      </c>
      <c r="V8" s="152">
        <v>90</v>
      </c>
      <c r="W8" s="152">
        <v>71</v>
      </c>
      <c r="X8" s="152">
        <v>90</v>
      </c>
      <c r="Y8" s="152">
        <v>80</v>
      </c>
      <c r="Z8" s="152">
        <v>41</v>
      </c>
      <c r="AA8" s="152">
        <v>110</v>
      </c>
      <c r="AB8" s="152">
        <v>85</v>
      </c>
      <c r="AC8" s="152">
        <v>51</v>
      </c>
      <c r="AD8" s="152">
        <v>31</v>
      </c>
      <c r="AE8" s="152"/>
      <c r="AF8" s="152">
        <v>205</v>
      </c>
      <c r="AG8" s="152">
        <v>289</v>
      </c>
      <c r="AH8" s="152">
        <v>149</v>
      </c>
      <c r="AI8" s="152">
        <v>189</v>
      </c>
      <c r="AJ8" s="152">
        <v>110</v>
      </c>
      <c r="AK8" s="152">
        <v>63</v>
      </c>
      <c r="AL8" s="152"/>
      <c r="AM8" s="152">
        <v>420</v>
      </c>
      <c r="AN8" s="152">
        <v>424</v>
      </c>
      <c r="AO8" s="152">
        <v>111</v>
      </c>
      <c r="AP8" s="152"/>
      <c r="AQ8" s="152">
        <v>315</v>
      </c>
      <c r="AR8" s="152">
        <v>332</v>
      </c>
      <c r="AS8" s="152">
        <v>36</v>
      </c>
    </row>
    <row r="9" spans="2:45" x14ac:dyDescent="0.25">
      <c r="B9" s="16" t="s">
        <v>270</v>
      </c>
      <c r="C9" s="148">
        <v>1.08470064581173E-2</v>
      </c>
      <c r="D9" s="148">
        <v>1.25036850108573E-2</v>
      </c>
      <c r="E9" s="148">
        <v>9.3575273131661606E-3</v>
      </c>
      <c r="F9" s="148"/>
      <c r="G9" s="148">
        <v>2.6179460794693798E-2</v>
      </c>
      <c r="H9" s="148">
        <v>5.89395225984934E-3</v>
      </c>
      <c r="I9" s="148">
        <v>1.2817647711280199E-2</v>
      </c>
      <c r="J9" s="148">
        <v>1.7118872746186599E-2</v>
      </c>
      <c r="K9" s="148">
        <v>7.9485463864496803E-3</v>
      </c>
      <c r="L9" s="148">
        <v>0</v>
      </c>
      <c r="M9" s="148"/>
      <c r="N9" s="148">
        <v>1.02877663809852E-2</v>
      </c>
      <c r="O9" s="148">
        <v>1.4559730250694999E-2</v>
      </c>
      <c r="P9" s="148">
        <v>9.0577174824354803E-3</v>
      </c>
      <c r="Q9" s="148">
        <v>9.3438918574716406E-3</v>
      </c>
      <c r="R9" s="148"/>
      <c r="S9" s="148">
        <v>0</v>
      </c>
      <c r="T9" s="148">
        <v>0</v>
      </c>
      <c r="U9" s="148">
        <v>2.72033109759399E-2</v>
      </c>
      <c r="V9" s="148">
        <v>0</v>
      </c>
      <c r="W9" s="148">
        <v>0</v>
      </c>
      <c r="X9" s="148">
        <v>0</v>
      </c>
      <c r="Y9" s="148">
        <v>2.2685437850211501E-2</v>
      </c>
      <c r="Z9" s="148">
        <v>2.1659286779770699E-2</v>
      </c>
      <c r="AA9" s="148">
        <v>3.5819039679883397E-2</v>
      </c>
      <c r="AB9" s="148">
        <v>0</v>
      </c>
      <c r="AC9" s="148">
        <v>4.0771109289415901E-2</v>
      </c>
      <c r="AD9" s="148">
        <v>0</v>
      </c>
      <c r="AE9" s="148"/>
      <c r="AF9" s="148">
        <v>4.6718835305081504E-3</v>
      </c>
      <c r="AG9" s="148">
        <v>2.40146718921441E-2</v>
      </c>
      <c r="AH9" s="148">
        <v>0</v>
      </c>
      <c r="AI9" s="148">
        <v>9.9267190254291697E-3</v>
      </c>
      <c r="AJ9" s="148">
        <v>1.0212450428644999E-2</v>
      </c>
      <c r="AK9" s="148">
        <v>0</v>
      </c>
      <c r="AL9" s="148"/>
      <c r="AM9" s="148">
        <v>4.6715842894208296E-3</v>
      </c>
      <c r="AN9" s="148">
        <v>1.7015121287285499E-2</v>
      </c>
      <c r="AO9" s="148">
        <v>1.55773491546732E-2</v>
      </c>
      <c r="AP9" s="148"/>
      <c r="AQ9" s="148">
        <v>5.8566570491907603E-3</v>
      </c>
      <c r="AR9" s="148">
        <v>6.7966450313156996E-3</v>
      </c>
      <c r="AS9" s="148">
        <v>3.0685918048429801E-2</v>
      </c>
    </row>
    <row r="10" spans="2:45" x14ac:dyDescent="0.25">
      <c r="B10" s="16" t="s">
        <v>261</v>
      </c>
      <c r="C10" s="148">
        <v>2.54940694279998E-2</v>
      </c>
      <c r="D10" s="148">
        <v>2.8056808363736498E-2</v>
      </c>
      <c r="E10" s="148">
        <v>2.13900716408746E-2</v>
      </c>
      <c r="F10" s="148"/>
      <c r="G10" s="148">
        <v>1.41300859000875E-2</v>
      </c>
      <c r="H10" s="148">
        <v>3.36711716733539E-2</v>
      </c>
      <c r="I10" s="148">
        <v>4.5594903059825498E-2</v>
      </c>
      <c r="J10" s="148">
        <v>3.57071129144092E-2</v>
      </c>
      <c r="K10" s="148">
        <v>1.4897314296091899E-2</v>
      </c>
      <c r="L10" s="148">
        <v>9.0049801137855393E-3</v>
      </c>
      <c r="M10" s="148"/>
      <c r="N10" s="148">
        <v>2.93720554652597E-2</v>
      </c>
      <c r="O10" s="148">
        <v>2.7614068546932699E-2</v>
      </c>
      <c r="P10" s="148">
        <v>2.0151224359387401E-2</v>
      </c>
      <c r="Q10" s="148">
        <v>2.42157674033943E-2</v>
      </c>
      <c r="R10" s="148"/>
      <c r="S10" s="148">
        <v>6.2449690048414202E-3</v>
      </c>
      <c r="T10" s="148">
        <v>9.4032808428716995E-3</v>
      </c>
      <c r="U10" s="148">
        <v>4.0958353249393502E-2</v>
      </c>
      <c r="V10" s="148">
        <v>2.0584998491812199E-2</v>
      </c>
      <c r="W10" s="148">
        <v>1.3175964007227E-2</v>
      </c>
      <c r="X10" s="148">
        <v>3.6030045807398103E-2</v>
      </c>
      <c r="Y10" s="148">
        <v>4.0017876920547403E-2</v>
      </c>
      <c r="Z10" s="148">
        <v>2.6655075608478299E-2</v>
      </c>
      <c r="AA10" s="148">
        <v>3.6041842559583703E-2</v>
      </c>
      <c r="AB10" s="148">
        <v>3.10447175842796E-2</v>
      </c>
      <c r="AC10" s="148">
        <v>4.3655820727203101E-2</v>
      </c>
      <c r="AD10" s="148">
        <v>3.3428329507214798E-2</v>
      </c>
      <c r="AE10" s="148"/>
      <c r="AF10" s="148">
        <v>1.93045762355392E-2</v>
      </c>
      <c r="AG10" s="148">
        <v>2.74157830571236E-2</v>
      </c>
      <c r="AH10" s="148">
        <v>2.8838626516514101E-2</v>
      </c>
      <c r="AI10" s="148">
        <v>2.72145018470419E-2</v>
      </c>
      <c r="AJ10" s="148">
        <v>8.9856391025511101E-3</v>
      </c>
      <c r="AK10" s="148">
        <v>5.23971293166242E-2</v>
      </c>
      <c r="AL10" s="148"/>
      <c r="AM10" s="148">
        <v>2.73286051384437E-2</v>
      </c>
      <c r="AN10" s="148">
        <v>2.6338460413888602E-2</v>
      </c>
      <c r="AO10" s="148">
        <v>2.6797463326559998E-2</v>
      </c>
      <c r="AP10" s="148"/>
      <c r="AQ10" s="148">
        <v>3.68634503070676E-2</v>
      </c>
      <c r="AR10" s="148">
        <v>1.2529174742035701E-2</v>
      </c>
      <c r="AS10" s="148">
        <v>3.55721910251059E-2</v>
      </c>
    </row>
    <row r="11" spans="2:45" x14ac:dyDescent="0.25">
      <c r="B11" s="16" t="s">
        <v>262</v>
      </c>
      <c r="C11" s="148">
        <v>3.8271251401163199E-2</v>
      </c>
      <c r="D11" s="148">
        <v>3.04757587981421E-2</v>
      </c>
      <c r="E11" s="148">
        <v>4.6335750660288499E-2</v>
      </c>
      <c r="F11" s="148"/>
      <c r="G11" s="148">
        <v>2.6356811617743999E-2</v>
      </c>
      <c r="H11" s="148">
        <v>3.4988128592729997E-2</v>
      </c>
      <c r="I11" s="148">
        <v>6.7185245321934303E-2</v>
      </c>
      <c r="J11" s="148">
        <v>2.2841368112161201E-2</v>
      </c>
      <c r="K11" s="148">
        <v>5.4937206937022802E-2</v>
      </c>
      <c r="L11" s="148">
        <v>2.6895526364746299E-2</v>
      </c>
      <c r="M11" s="148"/>
      <c r="N11" s="148">
        <v>4.5862042778776799E-2</v>
      </c>
      <c r="O11" s="148">
        <v>3.7206713135330999E-2</v>
      </c>
      <c r="P11" s="148">
        <v>3.42794901323933E-2</v>
      </c>
      <c r="Q11" s="148">
        <v>3.11979283059339E-2</v>
      </c>
      <c r="R11" s="148"/>
      <c r="S11" s="148">
        <v>3.5840929782435402E-2</v>
      </c>
      <c r="T11" s="148">
        <v>3.8248970893394803E-2</v>
      </c>
      <c r="U11" s="148">
        <v>3.4825450778028802E-2</v>
      </c>
      <c r="V11" s="148">
        <v>3.2398234207912803E-2</v>
      </c>
      <c r="W11" s="148">
        <v>2.7224740478326102E-2</v>
      </c>
      <c r="X11" s="148">
        <v>1.29004500494157E-2</v>
      </c>
      <c r="Y11" s="148">
        <v>9.8317022508479193E-2</v>
      </c>
      <c r="Z11" s="148">
        <v>2.3409973425117501E-2</v>
      </c>
      <c r="AA11" s="148">
        <v>2.6663357736012801E-2</v>
      </c>
      <c r="AB11" s="148">
        <v>4.0788241514666403E-2</v>
      </c>
      <c r="AC11" s="148">
        <v>2.0248212525644502E-2</v>
      </c>
      <c r="AD11" s="148">
        <v>0.10322956608046099</v>
      </c>
      <c r="AE11" s="148"/>
      <c r="AF11" s="148">
        <v>4.1702625528264398E-2</v>
      </c>
      <c r="AG11" s="148">
        <v>3.6856809239446398E-2</v>
      </c>
      <c r="AH11" s="148">
        <v>2.02876231952583E-2</v>
      </c>
      <c r="AI11" s="148">
        <v>4.32229819823233E-2</v>
      </c>
      <c r="AJ11" s="148">
        <v>4.4110993086940102E-2</v>
      </c>
      <c r="AK11" s="148">
        <v>5.1158505448815297E-2</v>
      </c>
      <c r="AL11" s="148"/>
      <c r="AM11" s="148">
        <v>3.5713185413817301E-2</v>
      </c>
      <c r="AN11" s="148">
        <v>3.7528742551486097E-2</v>
      </c>
      <c r="AO11" s="148">
        <v>4.1610708775541599E-2</v>
      </c>
      <c r="AP11" s="148"/>
      <c r="AQ11" s="148">
        <v>2.7731206183141299E-2</v>
      </c>
      <c r="AR11" s="148">
        <v>5.16748969914416E-2</v>
      </c>
      <c r="AS11" s="148">
        <v>5.0670438999718799E-2</v>
      </c>
    </row>
    <row r="12" spans="2:45" x14ac:dyDescent="0.25">
      <c r="B12" s="16" t="s">
        <v>263</v>
      </c>
      <c r="C12" s="148">
        <v>3.3849818828980603E-2</v>
      </c>
      <c r="D12" s="148">
        <v>3.7719827436316397E-2</v>
      </c>
      <c r="E12" s="148">
        <v>3.0471000012177299E-2</v>
      </c>
      <c r="F12" s="148"/>
      <c r="G12" s="148">
        <v>2.6828478554457399E-2</v>
      </c>
      <c r="H12" s="148">
        <v>2.8827864371031801E-2</v>
      </c>
      <c r="I12" s="148">
        <v>2.0180699610512502E-2</v>
      </c>
      <c r="J12" s="148">
        <v>4.5905254053389501E-2</v>
      </c>
      <c r="K12" s="148">
        <v>4.1052892771569399E-2</v>
      </c>
      <c r="L12" s="148">
        <v>3.91395817796387E-2</v>
      </c>
      <c r="M12" s="148"/>
      <c r="N12" s="148">
        <v>2.6340855932131299E-2</v>
      </c>
      <c r="O12" s="148">
        <v>4.1580510563024101E-2</v>
      </c>
      <c r="P12" s="148">
        <v>3.2205242765933603E-2</v>
      </c>
      <c r="Q12" s="148">
        <v>3.59002018587984E-2</v>
      </c>
      <c r="R12" s="148"/>
      <c r="S12" s="148">
        <v>3.00638451965578E-2</v>
      </c>
      <c r="T12" s="148">
        <v>2.19016226028379E-2</v>
      </c>
      <c r="U12" s="148">
        <v>4.8046821891329097E-2</v>
      </c>
      <c r="V12" s="148">
        <v>2.0371433276311801E-2</v>
      </c>
      <c r="W12" s="148">
        <v>2.66312640251243E-2</v>
      </c>
      <c r="X12" s="148">
        <v>2.4007836220473401E-2</v>
      </c>
      <c r="Y12" s="148">
        <v>6.0774631204293501E-2</v>
      </c>
      <c r="Z12" s="148">
        <v>5.0834845738239799E-2</v>
      </c>
      <c r="AA12" s="148">
        <v>3.6715403126142798E-2</v>
      </c>
      <c r="AB12" s="148">
        <v>3.2784239908029297E-2</v>
      </c>
      <c r="AC12" s="148">
        <v>2.2622954130298498E-2</v>
      </c>
      <c r="AD12" s="148">
        <v>7.0003393910263598E-2</v>
      </c>
      <c r="AE12" s="148"/>
      <c r="AF12" s="148">
        <v>2.4549390023402302E-2</v>
      </c>
      <c r="AG12" s="148">
        <v>4.8544312601867499E-2</v>
      </c>
      <c r="AH12" s="148">
        <v>3.2657748818961899E-2</v>
      </c>
      <c r="AI12" s="148">
        <v>3.1735075725457702E-2</v>
      </c>
      <c r="AJ12" s="148">
        <v>3.7197960506650002E-2</v>
      </c>
      <c r="AK12" s="148">
        <v>0</v>
      </c>
      <c r="AL12" s="148"/>
      <c r="AM12" s="148">
        <v>3.7660636926852301E-2</v>
      </c>
      <c r="AN12" s="148">
        <v>3.3392778907604101E-2</v>
      </c>
      <c r="AO12" s="148">
        <v>2.7068748389031502E-2</v>
      </c>
      <c r="AP12" s="148"/>
      <c r="AQ12" s="148">
        <v>3.8535073916384298E-2</v>
      </c>
      <c r="AR12" s="148">
        <v>2.36463071510674E-2</v>
      </c>
      <c r="AS12" s="148">
        <v>5.6044563066794902E-2</v>
      </c>
    </row>
    <row r="13" spans="2:45" x14ac:dyDescent="0.25">
      <c r="B13" s="16" t="s">
        <v>271</v>
      </c>
      <c r="C13" s="148">
        <v>2.8314532460990902E-2</v>
      </c>
      <c r="D13" s="148">
        <v>2.8148951915622701E-2</v>
      </c>
      <c r="E13" s="148">
        <v>2.88109260907616E-2</v>
      </c>
      <c r="F13" s="148"/>
      <c r="G13" s="148">
        <v>2.2627338331844899E-2</v>
      </c>
      <c r="H13" s="148">
        <v>1.26958507042581E-2</v>
      </c>
      <c r="I13" s="148">
        <v>6.3030781715942605E-2</v>
      </c>
      <c r="J13" s="148">
        <v>2.37404790488559E-2</v>
      </c>
      <c r="K13" s="148">
        <v>1.9888542920574001E-2</v>
      </c>
      <c r="L13" s="148">
        <v>2.62514428915754E-2</v>
      </c>
      <c r="M13" s="148"/>
      <c r="N13" s="148">
        <v>1.6975347210045701E-2</v>
      </c>
      <c r="O13" s="148">
        <v>3.9845397962851803E-2</v>
      </c>
      <c r="P13" s="148">
        <v>4.3686185093853303E-2</v>
      </c>
      <c r="Q13" s="148">
        <v>1.5545805520296101E-2</v>
      </c>
      <c r="R13" s="148"/>
      <c r="S13" s="148">
        <v>2.6231123410632499E-2</v>
      </c>
      <c r="T13" s="148">
        <v>1.4971145460605399E-2</v>
      </c>
      <c r="U13" s="148">
        <v>4.3557678330321099E-2</v>
      </c>
      <c r="V13" s="148">
        <v>1.50366786704355E-2</v>
      </c>
      <c r="W13" s="148">
        <v>6.8226963770290597E-2</v>
      </c>
      <c r="X13" s="148">
        <v>4.4490997334241202E-2</v>
      </c>
      <c r="Y13" s="148">
        <v>1.20339057999379E-2</v>
      </c>
      <c r="Z13" s="148">
        <v>0</v>
      </c>
      <c r="AA13" s="148">
        <v>1.6534167824189001E-2</v>
      </c>
      <c r="AB13" s="148">
        <v>3.3693334254581001E-2</v>
      </c>
      <c r="AC13" s="148">
        <v>4.4044188806155703E-2</v>
      </c>
      <c r="AD13" s="148">
        <v>3.7252753185498401E-2</v>
      </c>
      <c r="AE13" s="148"/>
      <c r="AF13" s="148">
        <v>2.3791031093383899E-2</v>
      </c>
      <c r="AG13" s="148">
        <v>2.31601167988429E-2</v>
      </c>
      <c r="AH13" s="148">
        <v>2.6128963761971699E-2</v>
      </c>
      <c r="AI13" s="148">
        <v>1.50972568832276E-2</v>
      </c>
      <c r="AJ13" s="148">
        <v>5.5671267992599402E-2</v>
      </c>
      <c r="AK13" s="148">
        <v>6.3787413834166404E-2</v>
      </c>
      <c r="AL13" s="148"/>
      <c r="AM13" s="148">
        <v>3.4963062795932302E-2</v>
      </c>
      <c r="AN13" s="148">
        <v>2.7981681596671901E-2</v>
      </c>
      <c r="AO13" s="148">
        <v>8.9751057466491303E-3</v>
      </c>
      <c r="AP13" s="148"/>
      <c r="AQ13" s="148">
        <v>2.7685521253932199E-2</v>
      </c>
      <c r="AR13" s="148">
        <v>3.5446116439528802E-2</v>
      </c>
      <c r="AS13" s="148">
        <v>2.5100308094435999E-2</v>
      </c>
    </row>
    <row r="14" spans="2:45" x14ac:dyDescent="0.25">
      <c r="B14" s="16" t="s">
        <v>265</v>
      </c>
      <c r="C14" s="148">
        <v>0.86322332142274805</v>
      </c>
      <c r="D14" s="148">
        <v>0.86309496847532496</v>
      </c>
      <c r="E14" s="148">
        <v>0.86363472428273202</v>
      </c>
      <c r="F14" s="148"/>
      <c r="G14" s="148">
        <v>0.88387782480117205</v>
      </c>
      <c r="H14" s="148">
        <v>0.88392303239877701</v>
      </c>
      <c r="I14" s="148">
        <v>0.79119072258050505</v>
      </c>
      <c r="J14" s="148">
        <v>0.854686913124998</v>
      </c>
      <c r="K14" s="148">
        <v>0.86127549668829195</v>
      </c>
      <c r="L14" s="148">
        <v>0.89870846885025402</v>
      </c>
      <c r="M14" s="148"/>
      <c r="N14" s="148">
        <v>0.87116193223280103</v>
      </c>
      <c r="O14" s="148">
        <v>0.83919357954116502</v>
      </c>
      <c r="P14" s="148">
        <v>0.86062014016599697</v>
      </c>
      <c r="Q14" s="148">
        <v>0.88379640505410595</v>
      </c>
      <c r="R14" s="148"/>
      <c r="S14" s="148">
        <v>0.90161913260553295</v>
      </c>
      <c r="T14" s="148">
        <v>0.91547498020028995</v>
      </c>
      <c r="U14" s="148">
        <v>0.805408384774988</v>
      </c>
      <c r="V14" s="148">
        <v>0.91160865535352797</v>
      </c>
      <c r="W14" s="148">
        <v>0.86474106771903203</v>
      </c>
      <c r="X14" s="148">
        <v>0.88257067058847205</v>
      </c>
      <c r="Y14" s="148">
        <v>0.76617112571653101</v>
      </c>
      <c r="Z14" s="148">
        <v>0.87744081844839406</v>
      </c>
      <c r="AA14" s="148">
        <v>0.84822618907418801</v>
      </c>
      <c r="AB14" s="148">
        <v>0.86168946673844404</v>
      </c>
      <c r="AC14" s="148">
        <v>0.82865771452128201</v>
      </c>
      <c r="AD14" s="148">
        <v>0.75608595731656203</v>
      </c>
      <c r="AE14" s="148"/>
      <c r="AF14" s="148">
        <v>0.88598049358890196</v>
      </c>
      <c r="AG14" s="148">
        <v>0.840008306410575</v>
      </c>
      <c r="AH14" s="148">
        <v>0.89208703770729403</v>
      </c>
      <c r="AI14" s="148">
        <v>0.87280346453652002</v>
      </c>
      <c r="AJ14" s="148">
        <v>0.843821688882614</v>
      </c>
      <c r="AK14" s="148">
        <v>0.83265695140039397</v>
      </c>
      <c r="AL14" s="148"/>
      <c r="AM14" s="148">
        <v>0.85966292543553402</v>
      </c>
      <c r="AN14" s="148">
        <v>0.85774321524306396</v>
      </c>
      <c r="AO14" s="148">
        <v>0.87997062460754505</v>
      </c>
      <c r="AP14" s="148"/>
      <c r="AQ14" s="148">
        <v>0.86332809129028398</v>
      </c>
      <c r="AR14" s="148">
        <v>0.86990685964461101</v>
      </c>
      <c r="AS14" s="148">
        <v>0.80192658076551504</v>
      </c>
    </row>
    <row r="15" spans="2:45" x14ac:dyDescent="0.25">
      <c r="B15" s="16" t="s">
        <v>266</v>
      </c>
      <c r="C15" s="149">
        <v>4.6329607656749703</v>
      </c>
      <c r="D15" s="149">
        <v>4.6302384583080904</v>
      </c>
      <c r="E15" s="149">
        <v>4.6388918987746903</v>
      </c>
      <c r="F15" s="149"/>
      <c r="G15" s="149">
        <v>4.65722762213219</v>
      </c>
      <c r="H15" s="149">
        <v>4.6605295867828298</v>
      </c>
      <c r="I15" s="149">
        <v>4.4485842323015303</v>
      </c>
      <c r="J15" s="149">
        <v>4.5875020931193102</v>
      </c>
      <c r="K15" s="149">
        <v>4.6338620616085997</v>
      </c>
      <c r="L15" s="149">
        <v>4.7787628939997697</v>
      </c>
      <c r="M15" s="149"/>
      <c r="N15" s="149">
        <v>4.6238297588234003</v>
      </c>
      <c r="O15" s="149">
        <v>4.5821185160639004</v>
      </c>
      <c r="P15" s="149">
        <v>4.6631713741273702</v>
      </c>
      <c r="Q15" s="149">
        <v>4.67547747694337</v>
      </c>
      <c r="R15" s="149"/>
      <c r="S15" s="149">
        <v>4.7811385208295798</v>
      </c>
      <c r="T15" s="149">
        <v>4.7888655732820498</v>
      </c>
      <c r="U15" s="149">
        <v>4.4560223576756597</v>
      </c>
      <c r="V15" s="149">
        <v>4.7646857581859496</v>
      </c>
      <c r="W15" s="149">
        <v>4.7441324307155703</v>
      </c>
      <c r="X15" s="149">
        <v>4.7246717968469696</v>
      </c>
      <c r="Y15" s="149">
        <v>4.2979670673327899</v>
      </c>
      <c r="Z15" s="149">
        <v>4.6131836519154001</v>
      </c>
      <c r="AA15" s="149">
        <v>4.5067823840777397</v>
      </c>
      <c r="AB15" s="149">
        <v>4.6541945910482401</v>
      </c>
      <c r="AC15" s="149">
        <v>4.4714864360004203</v>
      </c>
      <c r="AD15" s="149">
        <v>4.3793384427237303</v>
      </c>
      <c r="AE15" s="149"/>
      <c r="AF15" s="149">
        <v>4.70142458968032</v>
      </c>
      <c r="AG15" s="149">
        <v>4.5394443385898704</v>
      </c>
      <c r="AH15" s="149">
        <v>4.7323381629482704</v>
      </c>
      <c r="AI15" s="149">
        <v>4.6332720432035703</v>
      </c>
      <c r="AJ15" s="149">
        <v>4.6505950231798501</v>
      </c>
      <c r="AK15" s="149">
        <v>4.5731485525528903</v>
      </c>
      <c r="AL15" s="149"/>
      <c r="AM15" s="149">
        <v>4.6499037651080304</v>
      </c>
      <c r="AN15" s="149">
        <v>4.6022170848416799</v>
      </c>
      <c r="AO15" s="149">
        <v>4.6269786720690602</v>
      </c>
      <c r="AP15" s="149"/>
      <c r="AQ15" s="149">
        <v>4.6353136258896503</v>
      </c>
      <c r="AR15" s="149">
        <v>4.6781366541592897</v>
      </c>
      <c r="AS15" s="149">
        <v>4.4150808944302504</v>
      </c>
    </row>
    <row r="16" spans="2:45" x14ac:dyDescent="0.25">
      <c r="B16" s="16" t="s">
        <v>267</v>
      </c>
      <c r="C16" s="150">
        <v>1.0535658674005799</v>
      </c>
      <c r="D16" s="150">
        <v>1.0802743423877801</v>
      </c>
      <c r="E16" s="150">
        <v>1.01550785704227</v>
      </c>
      <c r="F16" s="150"/>
      <c r="G16" s="150">
        <v>1.13835868179032</v>
      </c>
      <c r="H16" s="150">
        <v>1.0196417402345399</v>
      </c>
      <c r="I16" s="150">
        <v>1.50316321750166</v>
      </c>
      <c r="J16" s="150">
        <v>1.2494144068872299</v>
      </c>
      <c r="K16" s="150">
        <v>0.98855973687290399</v>
      </c>
      <c r="L16" s="150">
        <v>0.52247953838511396</v>
      </c>
      <c r="M16" s="150"/>
      <c r="N16" s="150">
        <v>1.1249064728392599</v>
      </c>
      <c r="O16" s="150">
        <v>1.1767472277104001</v>
      </c>
      <c r="P16" s="150">
        <v>0.92061618999841799</v>
      </c>
      <c r="Q16" s="150">
        <v>0.959485325327469</v>
      </c>
      <c r="R16" s="150"/>
      <c r="S16" s="150">
        <v>0.52479598660337801</v>
      </c>
      <c r="T16" s="150">
        <v>0.55681769678467696</v>
      </c>
      <c r="U16" s="150">
        <v>1.6087886318358899</v>
      </c>
      <c r="V16" s="150">
        <v>0.669532958206558</v>
      </c>
      <c r="W16" s="150">
        <v>0.57319506521240304</v>
      </c>
      <c r="X16" s="150">
        <v>0.76581051181460003</v>
      </c>
      <c r="Y16" s="150">
        <v>1.8780327813955899</v>
      </c>
      <c r="Z16" s="150">
        <v>1.2631747767600201</v>
      </c>
      <c r="AA16" s="150">
        <v>1.647222607222</v>
      </c>
      <c r="AB16" s="150">
        <v>0.91988069381648296</v>
      </c>
      <c r="AC16" s="150">
        <v>1.7903184784892101</v>
      </c>
      <c r="AD16" s="150">
        <v>1.4424970912183901</v>
      </c>
      <c r="AE16" s="150"/>
      <c r="AF16" s="150">
        <v>0.83792268103751699</v>
      </c>
      <c r="AG16" s="150">
        <v>1.38073408591685</v>
      </c>
      <c r="AH16" s="150">
        <v>0.73405024475523095</v>
      </c>
      <c r="AI16" s="150">
        <v>1.08590051388275</v>
      </c>
      <c r="AJ16" s="150">
        <v>0.88651895960101401</v>
      </c>
      <c r="AK16" s="150">
        <v>1.19940403300586</v>
      </c>
      <c r="AL16" s="150"/>
      <c r="AM16" s="150">
        <v>0.94074406180661096</v>
      </c>
      <c r="AN16" s="150">
        <v>1.1906818432975399</v>
      </c>
      <c r="AO16" s="150">
        <v>1.1814382975492901</v>
      </c>
      <c r="AP16" s="150"/>
      <c r="AQ16" s="150">
        <v>1.0379371909502699</v>
      </c>
      <c r="AR16" s="150">
        <v>0.864496230535301</v>
      </c>
      <c r="AS16" s="150">
        <v>1.7480418777370299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283</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56" t="s">
        <v>8</v>
      </c>
      <c r="C7" s="156">
        <v>1005</v>
      </c>
      <c r="D7" s="156">
        <v>484</v>
      </c>
      <c r="E7" s="156">
        <v>515</v>
      </c>
      <c r="F7" s="156"/>
      <c r="G7" s="156">
        <v>152</v>
      </c>
      <c r="H7" s="156">
        <v>174</v>
      </c>
      <c r="I7" s="156">
        <v>153</v>
      </c>
      <c r="J7" s="156">
        <v>172</v>
      </c>
      <c r="K7" s="156">
        <v>142</v>
      </c>
      <c r="L7" s="156">
        <v>212</v>
      </c>
      <c r="M7" s="156"/>
      <c r="N7" s="156">
        <v>279</v>
      </c>
      <c r="O7" s="156">
        <v>270</v>
      </c>
      <c r="P7" s="156">
        <v>207</v>
      </c>
      <c r="Q7" s="156">
        <v>245</v>
      </c>
      <c r="R7" s="156"/>
      <c r="S7" s="156">
        <v>146</v>
      </c>
      <c r="T7" s="156">
        <v>136</v>
      </c>
      <c r="U7" s="156">
        <v>83</v>
      </c>
      <c r="V7" s="156">
        <v>95</v>
      </c>
      <c r="W7" s="156">
        <v>70</v>
      </c>
      <c r="X7" s="156">
        <v>76</v>
      </c>
      <c r="Y7" s="156">
        <v>81</v>
      </c>
      <c r="Z7" s="156">
        <v>40</v>
      </c>
      <c r="AA7" s="156">
        <v>112</v>
      </c>
      <c r="AB7" s="156">
        <v>93</v>
      </c>
      <c r="AC7" s="156">
        <v>45</v>
      </c>
      <c r="AD7" s="156">
        <v>28</v>
      </c>
      <c r="AE7" s="156"/>
      <c r="AF7" s="156">
        <v>204</v>
      </c>
      <c r="AG7" s="156">
        <v>290</v>
      </c>
      <c r="AH7" s="156">
        <v>150</v>
      </c>
      <c r="AI7" s="156">
        <v>190</v>
      </c>
      <c r="AJ7" s="156">
        <v>109</v>
      </c>
      <c r="AK7" s="156">
        <v>62</v>
      </c>
      <c r="AL7" s="156"/>
      <c r="AM7" s="156">
        <v>415</v>
      </c>
      <c r="AN7" s="156">
        <v>426</v>
      </c>
      <c r="AO7" s="156">
        <v>111</v>
      </c>
      <c r="AP7" s="156"/>
      <c r="AQ7" s="156">
        <v>312</v>
      </c>
      <c r="AR7" s="156">
        <v>332</v>
      </c>
      <c r="AS7" s="156">
        <v>36</v>
      </c>
    </row>
    <row r="8" spans="2:45" ht="30" customHeight="1" x14ac:dyDescent="0.25">
      <c r="B8" s="157" t="s">
        <v>9</v>
      </c>
      <c r="C8" s="157">
        <v>1005</v>
      </c>
      <c r="D8" s="157">
        <v>494</v>
      </c>
      <c r="E8" s="157">
        <v>505</v>
      </c>
      <c r="F8" s="157"/>
      <c r="G8" s="157">
        <v>140</v>
      </c>
      <c r="H8" s="157">
        <v>173</v>
      </c>
      <c r="I8" s="157">
        <v>170</v>
      </c>
      <c r="J8" s="157">
        <v>170</v>
      </c>
      <c r="K8" s="157">
        <v>141</v>
      </c>
      <c r="L8" s="157">
        <v>211</v>
      </c>
      <c r="M8" s="157"/>
      <c r="N8" s="157">
        <v>270</v>
      </c>
      <c r="O8" s="157">
        <v>260</v>
      </c>
      <c r="P8" s="157">
        <v>220</v>
      </c>
      <c r="Q8" s="157">
        <v>251</v>
      </c>
      <c r="R8" s="157"/>
      <c r="S8" s="157">
        <v>141</v>
      </c>
      <c r="T8" s="157">
        <v>135</v>
      </c>
      <c r="U8" s="157">
        <v>80</v>
      </c>
      <c r="V8" s="157">
        <v>90</v>
      </c>
      <c r="W8" s="157">
        <v>71</v>
      </c>
      <c r="X8" s="157">
        <v>90</v>
      </c>
      <c r="Y8" s="157">
        <v>80</v>
      </c>
      <c r="Z8" s="157">
        <v>41</v>
      </c>
      <c r="AA8" s="157">
        <v>110</v>
      </c>
      <c r="AB8" s="157">
        <v>85</v>
      </c>
      <c r="AC8" s="157">
        <v>51</v>
      </c>
      <c r="AD8" s="157">
        <v>31</v>
      </c>
      <c r="AE8" s="157"/>
      <c r="AF8" s="157">
        <v>205</v>
      </c>
      <c r="AG8" s="157">
        <v>289</v>
      </c>
      <c r="AH8" s="157">
        <v>149</v>
      </c>
      <c r="AI8" s="157">
        <v>189</v>
      </c>
      <c r="AJ8" s="157">
        <v>110</v>
      </c>
      <c r="AK8" s="157">
        <v>63</v>
      </c>
      <c r="AL8" s="157"/>
      <c r="AM8" s="157">
        <v>420</v>
      </c>
      <c r="AN8" s="157">
        <v>424</v>
      </c>
      <c r="AO8" s="157">
        <v>111</v>
      </c>
      <c r="AP8" s="157"/>
      <c r="AQ8" s="157">
        <v>315</v>
      </c>
      <c r="AR8" s="157">
        <v>332</v>
      </c>
      <c r="AS8" s="157">
        <v>36</v>
      </c>
    </row>
    <row r="9" spans="2:45" x14ac:dyDescent="0.25">
      <c r="B9" s="16" t="s">
        <v>270</v>
      </c>
      <c r="C9" s="153">
        <v>1.10810887025003E-2</v>
      </c>
      <c r="D9" s="153">
        <v>1.23803430576608E-2</v>
      </c>
      <c r="E9" s="153">
        <v>9.9433918952558705E-3</v>
      </c>
      <c r="F9" s="153"/>
      <c r="G9" s="153">
        <v>1.3317995301476E-2</v>
      </c>
      <c r="H9" s="153">
        <v>0</v>
      </c>
      <c r="I9" s="153">
        <v>5.2922786794180696E-3</v>
      </c>
      <c r="J9" s="153">
        <v>1.72298341315133E-2</v>
      </c>
      <c r="K9" s="153">
        <v>8.4394324183669992E-3</v>
      </c>
      <c r="L9" s="153">
        <v>2.01598081670715E-2</v>
      </c>
      <c r="M9" s="153"/>
      <c r="N9" s="153">
        <v>1.34767192698299E-2</v>
      </c>
      <c r="O9" s="153">
        <v>8.7096610343848895E-3</v>
      </c>
      <c r="P9" s="153">
        <v>2.3787582155539201E-2</v>
      </c>
      <c r="Q9" s="153">
        <v>0</v>
      </c>
      <c r="R9" s="153"/>
      <c r="S9" s="153">
        <v>0</v>
      </c>
      <c r="T9" s="153">
        <v>1.4779565140537399E-2</v>
      </c>
      <c r="U9" s="153">
        <v>1.2351474918966E-2</v>
      </c>
      <c r="V9" s="153">
        <v>0</v>
      </c>
      <c r="W9" s="153">
        <v>1.51001232839838E-2</v>
      </c>
      <c r="X9" s="153">
        <v>1.3206705241172401E-2</v>
      </c>
      <c r="Y9" s="153">
        <v>2.2481209366407899E-2</v>
      </c>
      <c r="Z9" s="153">
        <v>5.1667613194730497E-2</v>
      </c>
      <c r="AA9" s="153">
        <v>8.1747976365124393E-3</v>
      </c>
      <c r="AB9" s="153">
        <v>0</v>
      </c>
      <c r="AC9" s="153">
        <v>2.10901655725435E-2</v>
      </c>
      <c r="AD9" s="153">
        <v>0</v>
      </c>
      <c r="AE9" s="153"/>
      <c r="AF9" s="153">
        <v>4.21271117513068E-3</v>
      </c>
      <c r="AG9" s="153">
        <v>6.93025957471679E-3</v>
      </c>
      <c r="AH9" s="153">
        <v>1.3244902937884599E-2</v>
      </c>
      <c r="AI9" s="153">
        <v>1.68661652396415E-2</v>
      </c>
      <c r="AJ9" s="153">
        <v>0</v>
      </c>
      <c r="AK9" s="153">
        <v>4.9248395487856603E-2</v>
      </c>
      <c r="AL9" s="153"/>
      <c r="AM9" s="153">
        <v>1.2879514775601401E-2</v>
      </c>
      <c r="AN9" s="153">
        <v>8.7316249134007894E-3</v>
      </c>
      <c r="AO9" s="153">
        <v>1.8261909675397099E-2</v>
      </c>
      <c r="AP9" s="153"/>
      <c r="AQ9" s="153">
        <v>1.37731050182741E-2</v>
      </c>
      <c r="AR9" s="153">
        <v>8.3515299371218592E-3</v>
      </c>
      <c r="AS9" s="153">
        <v>0</v>
      </c>
    </row>
    <row r="10" spans="2:45" x14ac:dyDescent="0.25">
      <c r="B10" s="16" t="s">
        <v>261</v>
      </c>
      <c r="C10" s="153">
        <v>4.2806639651568001E-2</v>
      </c>
      <c r="D10" s="153">
        <v>2.3832093293710301E-2</v>
      </c>
      <c r="E10" s="153">
        <v>6.1840801053782597E-2</v>
      </c>
      <c r="F10" s="153"/>
      <c r="G10" s="153">
        <v>3.1276518297704503E-2</v>
      </c>
      <c r="H10" s="153">
        <v>2.7087998257756402E-2</v>
      </c>
      <c r="I10" s="153">
        <v>4.6519318475457601E-2</v>
      </c>
      <c r="J10" s="153">
        <v>5.68081045070453E-2</v>
      </c>
      <c r="K10" s="153">
        <v>4.8785839948108201E-2</v>
      </c>
      <c r="L10" s="153">
        <v>4.5118006690985799E-2</v>
      </c>
      <c r="M10" s="153"/>
      <c r="N10" s="153">
        <v>4.6689251361211097E-2</v>
      </c>
      <c r="O10" s="153">
        <v>5.9612589563801402E-2</v>
      </c>
      <c r="P10" s="153">
        <v>4.251216165854E-2</v>
      </c>
      <c r="Q10" s="153">
        <v>1.8212585678593698E-2</v>
      </c>
      <c r="R10" s="153"/>
      <c r="S10" s="153">
        <v>3.4336340040169E-2</v>
      </c>
      <c r="T10" s="153">
        <v>4.9990878192435001E-2</v>
      </c>
      <c r="U10" s="153">
        <v>2.2915138457790901E-2</v>
      </c>
      <c r="V10" s="153">
        <v>6.3558137393450398E-2</v>
      </c>
      <c r="W10" s="153">
        <v>1.39807363547439E-2</v>
      </c>
      <c r="X10" s="153">
        <v>5.5884705174796399E-2</v>
      </c>
      <c r="Y10" s="153">
        <v>3.5962047512509199E-2</v>
      </c>
      <c r="Z10" s="153">
        <v>0</v>
      </c>
      <c r="AA10" s="153">
        <v>1.7027682088878799E-2</v>
      </c>
      <c r="AB10" s="153">
        <v>0.10187011554894</v>
      </c>
      <c r="AC10" s="153">
        <v>4.49429489835163E-2</v>
      </c>
      <c r="AD10" s="153">
        <v>6.9510348907424996E-2</v>
      </c>
      <c r="AE10" s="153"/>
      <c r="AF10" s="153">
        <v>1.76764415303916E-2</v>
      </c>
      <c r="AG10" s="153">
        <v>5.1704703070251497E-2</v>
      </c>
      <c r="AH10" s="153">
        <v>3.7066822466048997E-2</v>
      </c>
      <c r="AI10" s="153">
        <v>3.8681156186684398E-2</v>
      </c>
      <c r="AJ10" s="153">
        <v>6.9280727919643598E-2</v>
      </c>
      <c r="AK10" s="153">
        <v>6.3517804351002502E-2</v>
      </c>
      <c r="AL10" s="153"/>
      <c r="AM10" s="153">
        <v>4.3968298639178803E-2</v>
      </c>
      <c r="AN10" s="153">
        <v>4.5024223246089803E-2</v>
      </c>
      <c r="AO10" s="153">
        <v>3.2318052363563297E-2</v>
      </c>
      <c r="AP10" s="153"/>
      <c r="AQ10" s="153">
        <v>3.7170260647162202E-2</v>
      </c>
      <c r="AR10" s="153">
        <v>5.5947697118902198E-2</v>
      </c>
      <c r="AS10" s="153">
        <v>0</v>
      </c>
    </row>
    <row r="11" spans="2:45" x14ac:dyDescent="0.25">
      <c r="B11" s="16" t="s">
        <v>262</v>
      </c>
      <c r="C11" s="153">
        <v>4.0661727037459898E-2</v>
      </c>
      <c r="D11" s="153">
        <v>3.2332028970561498E-2</v>
      </c>
      <c r="E11" s="153">
        <v>4.9276121762597998E-2</v>
      </c>
      <c r="F11" s="153"/>
      <c r="G11" s="153">
        <v>2.6693958573023199E-2</v>
      </c>
      <c r="H11" s="153">
        <v>1.05958784454933E-2</v>
      </c>
      <c r="I11" s="153">
        <v>3.0679297205277099E-2</v>
      </c>
      <c r="J11" s="153">
        <v>6.7115594864615394E-2</v>
      </c>
      <c r="K11" s="153">
        <v>2.9272532200682599E-2</v>
      </c>
      <c r="L11" s="153">
        <v>6.8971712883116196E-2</v>
      </c>
      <c r="M11" s="153"/>
      <c r="N11" s="153">
        <v>4.3683890383366397E-2</v>
      </c>
      <c r="O11" s="153">
        <v>5.5298897149461797E-2</v>
      </c>
      <c r="P11" s="153">
        <v>4.0363842018517497E-2</v>
      </c>
      <c r="Q11" s="153">
        <v>2.3157875562567199E-2</v>
      </c>
      <c r="R11" s="153"/>
      <c r="S11" s="153">
        <v>0</v>
      </c>
      <c r="T11" s="153">
        <v>1.39110467268621E-2</v>
      </c>
      <c r="U11" s="153">
        <v>3.8798486984507101E-2</v>
      </c>
      <c r="V11" s="153">
        <v>3.1430465113038097E-2</v>
      </c>
      <c r="W11" s="153">
        <v>4.1837490549043801E-2</v>
      </c>
      <c r="X11" s="153">
        <v>9.6374877449142193E-2</v>
      </c>
      <c r="Y11" s="153">
        <v>4.7990331286259798E-2</v>
      </c>
      <c r="Z11" s="153">
        <v>4.5758385112867603E-2</v>
      </c>
      <c r="AA11" s="153">
        <v>4.34270656067351E-2</v>
      </c>
      <c r="AB11" s="153">
        <v>5.1199712249945198E-2</v>
      </c>
      <c r="AC11" s="153">
        <v>8.5042311384272207E-2</v>
      </c>
      <c r="AD11" s="153">
        <v>7.1691684068480296E-2</v>
      </c>
      <c r="AE11" s="153"/>
      <c r="AF11" s="153">
        <v>9.1139807942223709E-3</v>
      </c>
      <c r="AG11" s="153">
        <v>5.85821472812139E-2</v>
      </c>
      <c r="AH11" s="153">
        <v>3.9102350632023303E-2</v>
      </c>
      <c r="AI11" s="153">
        <v>4.3806733754049497E-2</v>
      </c>
      <c r="AJ11" s="153">
        <v>3.6349492384203701E-2</v>
      </c>
      <c r="AK11" s="153">
        <v>6.26960001930323E-2</v>
      </c>
      <c r="AL11" s="153"/>
      <c r="AM11" s="153">
        <v>5.1595638756423902E-2</v>
      </c>
      <c r="AN11" s="153">
        <v>3.8371204635245099E-2</v>
      </c>
      <c r="AO11" s="153">
        <v>1.7387443461827599E-2</v>
      </c>
      <c r="AP11" s="153"/>
      <c r="AQ11" s="153">
        <v>5.6685671537859597E-2</v>
      </c>
      <c r="AR11" s="153">
        <v>2.6976830302883101E-2</v>
      </c>
      <c r="AS11" s="153">
        <v>2.4518306854641798E-2</v>
      </c>
    </row>
    <row r="12" spans="2:45" x14ac:dyDescent="0.25">
      <c r="B12" s="16" t="s">
        <v>263</v>
      </c>
      <c r="C12" s="153">
        <v>3.2251965187786502E-2</v>
      </c>
      <c r="D12" s="153">
        <v>2.23090541118105E-2</v>
      </c>
      <c r="E12" s="153">
        <v>3.8447568150155501E-2</v>
      </c>
      <c r="F12" s="153"/>
      <c r="G12" s="153">
        <v>1.3833143811846299E-2</v>
      </c>
      <c r="H12" s="153">
        <v>3.3962377507383401E-2</v>
      </c>
      <c r="I12" s="153">
        <v>3.9197788239228398E-2</v>
      </c>
      <c r="J12" s="153">
        <v>3.02892113086136E-2</v>
      </c>
      <c r="K12" s="153">
        <v>3.6787959693219699E-2</v>
      </c>
      <c r="L12" s="153">
        <v>3.6065410540267399E-2</v>
      </c>
      <c r="M12" s="153"/>
      <c r="N12" s="153">
        <v>5.7958493423232303E-2</v>
      </c>
      <c r="O12" s="153">
        <v>2.8336719354251801E-2</v>
      </c>
      <c r="P12" s="153">
        <v>2.37596660233414E-2</v>
      </c>
      <c r="Q12" s="153">
        <v>1.66125825984548E-2</v>
      </c>
      <c r="R12" s="153"/>
      <c r="S12" s="153">
        <v>0</v>
      </c>
      <c r="T12" s="153">
        <v>4.8540804920529999E-2</v>
      </c>
      <c r="U12" s="153">
        <v>0</v>
      </c>
      <c r="V12" s="153">
        <v>7.6323147803005698E-2</v>
      </c>
      <c r="W12" s="153">
        <v>0</v>
      </c>
      <c r="X12" s="153">
        <v>5.59093859700803E-2</v>
      </c>
      <c r="Y12" s="153">
        <v>3.6653845916602E-2</v>
      </c>
      <c r="Z12" s="153">
        <v>0</v>
      </c>
      <c r="AA12" s="153">
        <v>8.0160632499830894E-2</v>
      </c>
      <c r="AB12" s="153">
        <v>0</v>
      </c>
      <c r="AC12" s="153">
        <v>0</v>
      </c>
      <c r="AD12" s="153">
        <v>7.1389777419171199E-2</v>
      </c>
      <c r="AE12" s="153"/>
      <c r="AF12" s="153">
        <v>4.5908362532748499E-3</v>
      </c>
      <c r="AG12" s="153">
        <v>4.4480286230068999E-2</v>
      </c>
      <c r="AH12" s="153">
        <v>3.4799261600957802E-2</v>
      </c>
      <c r="AI12" s="153">
        <v>5.0071812703598499E-2</v>
      </c>
      <c r="AJ12" s="153">
        <v>3.61301057009226E-2</v>
      </c>
      <c r="AK12" s="153">
        <v>0</v>
      </c>
      <c r="AL12" s="153"/>
      <c r="AM12" s="153">
        <v>3.4408077569296598E-2</v>
      </c>
      <c r="AN12" s="153">
        <v>3.0796953283551101E-2</v>
      </c>
      <c r="AO12" s="153">
        <v>2.6635014635195301E-2</v>
      </c>
      <c r="AP12" s="153"/>
      <c r="AQ12" s="153">
        <v>4.5309684520755102E-2</v>
      </c>
      <c r="AR12" s="153">
        <v>1.49110666209777E-2</v>
      </c>
      <c r="AS12" s="153">
        <v>2.5794362225650101E-2</v>
      </c>
    </row>
    <row r="13" spans="2:45" x14ac:dyDescent="0.25">
      <c r="B13" s="16" t="s">
        <v>271</v>
      </c>
      <c r="C13" s="153">
        <v>2.1670336484534401E-2</v>
      </c>
      <c r="D13" s="153">
        <v>1.4642781180015999E-2</v>
      </c>
      <c r="E13" s="153">
        <v>2.8788724475358799E-2</v>
      </c>
      <c r="F13" s="153"/>
      <c r="G13" s="153">
        <v>1.78960453142409E-2</v>
      </c>
      <c r="H13" s="153">
        <v>1.21130844802656E-2</v>
      </c>
      <c r="I13" s="153">
        <v>6.4533540198051702E-3</v>
      </c>
      <c r="J13" s="153">
        <v>3.3645935647397998E-2</v>
      </c>
      <c r="K13" s="153">
        <v>2.6923318963522101E-2</v>
      </c>
      <c r="L13" s="153">
        <v>3.11331159800247E-2</v>
      </c>
      <c r="M13" s="153"/>
      <c r="N13" s="153">
        <v>2.0630376882225201E-2</v>
      </c>
      <c r="O13" s="153">
        <v>4.2670230709922499E-2</v>
      </c>
      <c r="P13" s="153">
        <v>4.5025054748890703E-3</v>
      </c>
      <c r="Q13" s="153">
        <v>1.6428984939047299E-2</v>
      </c>
      <c r="R13" s="153"/>
      <c r="S13" s="153">
        <v>1.18069795556921E-2</v>
      </c>
      <c r="T13" s="153">
        <v>6.2949804102370704E-3</v>
      </c>
      <c r="U13" s="153">
        <v>2.3333813858913401E-2</v>
      </c>
      <c r="V13" s="153">
        <v>2.9250156551116901E-2</v>
      </c>
      <c r="W13" s="153">
        <v>0</v>
      </c>
      <c r="X13" s="153">
        <v>2.5082308568294E-2</v>
      </c>
      <c r="Y13" s="153">
        <v>7.3436039590694294E-2</v>
      </c>
      <c r="Z13" s="153">
        <v>0</v>
      </c>
      <c r="AA13" s="153">
        <v>1.7062378280152099E-2</v>
      </c>
      <c r="AB13" s="153">
        <v>4.2381192809200899E-2</v>
      </c>
      <c r="AC13" s="153">
        <v>2.2622954130298498E-2</v>
      </c>
      <c r="AD13" s="153">
        <v>0</v>
      </c>
      <c r="AE13" s="153"/>
      <c r="AF13" s="153">
        <v>4.0583221730832201E-3</v>
      </c>
      <c r="AG13" s="153">
        <v>2.22603231538567E-2</v>
      </c>
      <c r="AH13" s="153">
        <v>3.1867414801043499E-2</v>
      </c>
      <c r="AI13" s="153">
        <v>1.6013036422367101E-2</v>
      </c>
      <c r="AJ13" s="153">
        <v>3.5059257941990898E-2</v>
      </c>
      <c r="AK13" s="153">
        <v>4.5713841614557299E-2</v>
      </c>
      <c r="AL13" s="153"/>
      <c r="AM13" s="153">
        <v>2.0941967188397199E-2</v>
      </c>
      <c r="AN13" s="153">
        <v>1.9813458031588901E-2</v>
      </c>
      <c r="AO13" s="153">
        <v>2.3914394966209299E-2</v>
      </c>
      <c r="AP13" s="153"/>
      <c r="AQ13" s="153">
        <v>2.2151218050024901E-2</v>
      </c>
      <c r="AR13" s="153">
        <v>2.8449433653332901E-2</v>
      </c>
      <c r="AS13" s="153">
        <v>2.5715700966219002E-2</v>
      </c>
    </row>
    <row r="14" spans="2:45" x14ac:dyDescent="0.25">
      <c r="B14" s="16" t="s">
        <v>265</v>
      </c>
      <c r="C14" s="153">
        <v>0.85152824293615104</v>
      </c>
      <c r="D14" s="153">
        <v>0.89450369938624097</v>
      </c>
      <c r="E14" s="153">
        <v>0.81170339266284897</v>
      </c>
      <c r="F14" s="153"/>
      <c r="G14" s="153">
        <v>0.89698233870170896</v>
      </c>
      <c r="H14" s="153">
        <v>0.91624066130910098</v>
      </c>
      <c r="I14" s="153">
        <v>0.87185796338081401</v>
      </c>
      <c r="J14" s="153">
        <v>0.79491131954081395</v>
      </c>
      <c r="K14" s="153">
        <v>0.84979091677609997</v>
      </c>
      <c r="L14" s="153">
        <v>0.79855194573853405</v>
      </c>
      <c r="M14" s="153"/>
      <c r="N14" s="153">
        <v>0.81756126868013501</v>
      </c>
      <c r="O14" s="153">
        <v>0.805371902188178</v>
      </c>
      <c r="P14" s="153">
        <v>0.86507424266917299</v>
      </c>
      <c r="Q14" s="153">
        <v>0.92558797122133696</v>
      </c>
      <c r="R14" s="153"/>
      <c r="S14" s="153">
        <v>0.95385668040413896</v>
      </c>
      <c r="T14" s="153">
        <v>0.86648272460939801</v>
      </c>
      <c r="U14" s="153">
        <v>0.90260108577982301</v>
      </c>
      <c r="V14" s="153">
        <v>0.79943809313938896</v>
      </c>
      <c r="W14" s="153">
        <v>0.92908164981222896</v>
      </c>
      <c r="X14" s="153">
        <v>0.75354201759651496</v>
      </c>
      <c r="Y14" s="153">
        <v>0.78347652632752696</v>
      </c>
      <c r="Z14" s="153">
        <v>0.90257400169240198</v>
      </c>
      <c r="AA14" s="153">
        <v>0.83414744388789097</v>
      </c>
      <c r="AB14" s="153">
        <v>0.80454897939191405</v>
      </c>
      <c r="AC14" s="153">
        <v>0.82630161992937001</v>
      </c>
      <c r="AD14" s="153">
        <v>0.78740818960492298</v>
      </c>
      <c r="AE14" s="153"/>
      <c r="AF14" s="153">
        <v>0.96034770807389702</v>
      </c>
      <c r="AG14" s="153">
        <v>0.81604228068989204</v>
      </c>
      <c r="AH14" s="153">
        <v>0.84391924756204195</v>
      </c>
      <c r="AI14" s="153">
        <v>0.83456109569365899</v>
      </c>
      <c r="AJ14" s="153">
        <v>0.82318041605323899</v>
      </c>
      <c r="AK14" s="153">
        <v>0.778823958353551</v>
      </c>
      <c r="AL14" s="153"/>
      <c r="AM14" s="153">
        <v>0.836206503071102</v>
      </c>
      <c r="AN14" s="153">
        <v>0.85726253589012402</v>
      </c>
      <c r="AO14" s="153">
        <v>0.88148318489780697</v>
      </c>
      <c r="AP14" s="153"/>
      <c r="AQ14" s="153">
        <v>0.82491006022592395</v>
      </c>
      <c r="AR14" s="153">
        <v>0.86536344236678198</v>
      </c>
      <c r="AS14" s="153">
        <v>0.92397162995348903</v>
      </c>
    </row>
    <row r="15" spans="2:45" x14ac:dyDescent="0.25">
      <c r="B15" s="16" t="s">
        <v>266</v>
      </c>
      <c r="C15" s="154">
        <v>4.56520854990874</v>
      </c>
      <c r="D15" s="154">
        <v>4.68651293522153</v>
      </c>
      <c r="E15" s="154">
        <v>4.4494076102451299</v>
      </c>
      <c r="F15" s="154"/>
      <c r="G15" s="154">
        <v>4.6826597416447999</v>
      </c>
      <c r="H15" s="154">
        <v>4.7798225321374597</v>
      </c>
      <c r="I15" s="154">
        <v>4.6105745105869902</v>
      </c>
      <c r="J15" s="154">
        <v>4.3910472684557798</v>
      </c>
      <c r="K15" s="154">
        <v>4.5743426431637202</v>
      </c>
      <c r="L15" s="154">
        <v>4.4085498566907901</v>
      </c>
      <c r="M15" s="154"/>
      <c r="N15" s="154">
        <v>4.4782603633272204</v>
      </c>
      <c r="O15" s="154">
        <v>4.4527609757060604</v>
      </c>
      <c r="P15" s="154">
        <v>4.5379000790110204</v>
      </c>
      <c r="Q15" s="154">
        <v>4.8080218804619701</v>
      </c>
      <c r="R15" s="154"/>
      <c r="S15" s="154">
        <v>4.8508476602836303</v>
      </c>
      <c r="T15" s="154">
        <v>4.5810289310956902</v>
      </c>
      <c r="U15" s="154">
        <v>4.7068527967615701</v>
      </c>
      <c r="V15" s="154">
        <v>4.4695796029299597</v>
      </c>
      <c r="W15" s="154">
        <v>4.7430639665139704</v>
      </c>
      <c r="X15" s="154">
        <v>4.2844019402390696</v>
      </c>
      <c r="Y15" s="154">
        <v>4.4530310378352498</v>
      </c>
      <c r="Z15" s="154">
        <v>4.6043867786877399</v>
      </c>
      <c r="AA15" s="154">
        <v>4.5833504433619003</v>
      </c>
      <c r="AB15" s="154">
        <v>4.3965392082452004</v>
      </c>
      <c r="AC15" s="154">
        <v>4.4370274879201004</v>
      </c>
      <c r="AD15" s="154">
        <v>4.3641039973265201</v>
      </c>
      <c r="AE15" s="154"/>
      <c r="AF15" s="154">
        <v>4.8676487409404796</v>
      </c>
      <c r="AG15" s="154">
        <v>4.4715625523877698</v>
      </c>
      <c r="AH15" s="154">
        <v>4.5667352055473502</v>
      </c>
      <c r="AI15" s="154">
        <v>4.51336768596334</v>
      </c>
      <c r="AJ15" s="154">
        <v>4.5065091418249796</v>
      </c>
      <c r="AK15" s="154">
        <v>4.2658849629630504</v>
      </c>
      <c r="AL15" s="154"/>
      <c r="AM15" s="154">
        <v>4.51518419296902</v>
      </c>
      <c r="AN15" s="154">
        <v>4.57972400394421</v>
      </c>
      <c r="AO15" s="154">
        <v>4.65007148754668</v>
      </c>
      <c r="AP15" s="154"/>
      <c r="AQ15" s="154">
        <v>4.4996258306148702</v>
      </c>
      <c r="AR15" s="154">
        <v>4.5952495040348396</v>
      </c>
      <c r="AS15" s="154">
        <v>4.8491406540185604</v>
      </c>
    </row>
    <row r="16" spans="2:45" x14ac:dyDescent="0.25">
      <c r="B16" s="16" t="s">
        <v>267</v>
      </c>
      <c r="C16" s="155">
        <v>1.2908079735312701</v>
      </c>
      <c r="D16" s="155">
        <v>0.98941805828310403</v>
      </c>
      <c r="E16" s="155">
        <v>1.56404685000055</v>
      </c>
      <c r="F16" s="155"/>
      <c r="G16" s="155">
        <v>1.0536697962766099</v>
      </c>
      <c r="H16" s="155">
        <v>0.63190800270345304</v>
      </c>
      <c r="I16" s="155">
        <v>1.1712115120953299</v>
      </c>
      <c r="J16" s="155">
        <v>1.73791827951179</v>
      </c>
      <c r="K16" s="155">
        <v>1.25681660468362</v>
      </c>
      <c r="L16" s="155">
        <v>1.68017311907884</v>
      </c>
      <c r="M16" s="155"/>
      <c r="N16" s="155">
        <v>1.4627707886627701</v>
      </c>
      <c r="O16" s="155">
        <v>1.53167063253672</v>
      </c>
      <c r="P16" s="155">
        <v>1.53112320210065</v>
      </c>
      <c r="Q16" s="155">
        <v>0.54802935174359901</v>
      </c>
      <c r="R16" s="155"/>
      <c r="S16" s="155">
        <v>0.54279158546806905</v>
      </c>
      <c r="T16" s="155">
        <v>1.32931079024208</v>
      </c>
      <c r="U16" s="155">
        <v>0.974191394685336</v>
      </c>
      <c r="V16" s="155">
        <v>1.3682035966325501</v>
      </c>
      <c r="W16" s="155">
        <v>0.92474066989069303</v>
      </c>
      <c r="X16" s="155">
        <v>1.8488791822078701</v>
      </c>
      <c r="Y16" s="155">
        <v>1.5090758011364001</v>
      </c>
      <c r="Z16" s="155">
        <v>1.58568112438219</v>
      </c>
      <c r="AA16" s="155">
        <v>1.0412302293863001</v>
      </c>
      <c r="AB16" s="155">
        <v>1.7899942809023299</v>
      </c>
      <c r="AC16" s="155">
        <v>1.7517551708866701</v>
      </c>
      <c r="AD16" s="155">
        <v>1.6932056600155501</v>
      </c>
      <c r="AE16" s="155"/>
      <c r="AF16" s="155">
        <v>0.477400264200665</v>
      </c>
      <c r="AG16" s="155">
        <v>1.4537366265999501</v>
      </c>
      <c r="AH16" s="155">
        <v>1.26796882557465</v>
      </c>
      <c r="AI16" s="155">
        <v>1.42182539763831</v>
      </c>
      <c r="AJ16" s="155">
        <v>1.3842677844009601</v>
      </c>
      <c r="AK16" s="155">
        <v>2.3559436434082999</v>
      </c>
      <c r="AL16" s="155"/>
      <c r="AM16" s="155">
        <v>1.4167425035802901</v>
      </c>
      <c r="AN16" s="155">
        <v>1.2533443957280901</v>
      </c>
      <c r="AO16" s="155">
        <v>1.14847467926974</v>
      </c>
      <c r="AP16" s="155"/>
      <c r="AQ16" s="155">
        <v>1.40670421406105</v>
      </c>
      <c r="AR16" s="155">
        <v>1.2748535314851901</v>
      </c>
      <c r="AS16" s="155">
        <v>0.336136494127522</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61" t="s">
        <v>8</v>
      </c>
      <c r="C7" s="161">
        <v>1005</v>
      </c>
      <c r="D7" s="161">
        <v>484</v>
      </c>
      <c r="E7" s="161">
        <v>515</v>
      </c>
      <c r="F7" s="161"/>
      <c r="G7" s="161">
        <v>152</v>
      </c>
      <c r="H7" s="161">
        <v>174</v>
      </c>
      <c r="I7" s="161">
        <v>153</v>
      </c>
      <c r="J7" s="161">
        <v>172</v>
      </c>
      <c r="K7" s="161">
        <v>142</v>
      </c>
      <c r="L7" s="161">
        <v>212</v>
      </c>
      <c r="M7" s="161"/>
      <c r="N7" s="161">
        <v>279</v>
      </c>
      <c r="O7" s="161">
        <v>270</v>
      </c>
      <c r="P7" s="161">
        <v>207</v>
      </c>
      <c r="Q7" s="161">
        <v>245</v>
      </c>
      <c r="R7" s="161"/>
      <c r="S7" s="161">
        <v>146</v>
      </c>
      <c r="T7" s="161">
        <v>136</v>
      </c>
      <c r="U7" s="161">
        <v>83</v>
      </c>
      <c r="V7" s="161">
        <v>95</v>
      </c>
      <c r="W7" s="161">
        <v>70</v>
      </c>
      <c r="X7" s="161">
        <v>76</v>
      </c>
      <c r="Y7" s="161">
        <v>81</v>
      </c>
      <c r="Z7" s="161">
        <v>40</v>
      </c>
      <c r="AA7" s="161">
        <v>112</v>
      </c>
      <c r="AB7" s="161">
        <v>93</v>
      </c>
      <c r="AC7" s="161">
        <v>45</v>
      </c>
      <c r="AD7" s="161">
        <v>28</v>
      </c>
      <c r="AE7" s="161"/>
      <c r="AF7" s="161">
        <v>204</v>
      </c>
      <c r="AG7" s="161">
        <v>290</v>
      </c>
      <c r="AH7" s="161">
        <v>150</v>
      </c>
      <c r="AI7" s="161">
        <v>190</v>
      </c>
      <c r="AJ7" s="161">
        <v>109</v>
      </c>
      <c r="AK7" s="161">
        <v>62</v>
      </c>
      <c r="AL7" s="161"/>
      <c r="AM7" s="161">
        <v>415</v>
      </c>
      <c r="AN7" s="161">
        <v>426</v>
      </c>
      <c r="AO7" s="161">
        <v>111</v>
      </c>
      <c r="AP7" s="161"/>
      <c r="AQ7" s="161">
        <v>312</v>
      </c>
      <c r="AR7" s="161">
        <v>332</v>
      </c>
      <c r="AS7" s="161">
        <v>36</v>
      </c>
    </row>
    <row r="8" spans="2:45" ht="30" customHeight="1" x14ac:dyDescent="0.25">
      <c r="B8" s="162" t="s">
        <v>9</v>
      </c>
      <c r="C8" s="162">
        <v>1005</v>
      </c>
      <c r="D8" s="162">
        <v>494</v>
      </c>
      <c r="E8" s="162">
        <v>505</v>
      </c>
      <c r="F8" s="162"/>
      <c r="G8" s="162">
        <v>140</v>
      </c>
      <c r="H8" s="162">
        <v>173</v>
      </c>
      <c r="I8" s="162">
        <v>170</v>
      </c>
      <c r="J8" s="162">
        <v>170</v>
      </c>
      <c r="K8" s="162">
        <v>141</v>
      </c>
      <c r="L8" s="162">
        <v>211</v>
      </c>
      <c r="M8" s="162"/>
      <c r="N8" s="162">
        <v>270</v>
      </c>
      <c r="O8" s="162">
        <v>260</v>
      </c>
      <c r="P8" s="162">
        <v>220</v>
      </c>
      <c r="Q8" s="162">
        <v>251</v>
      </c>
      <c r="R8" s="162"/>
      <c r="S8" s="162">
        <v>141</v>
      </c>
      <c r="T8" s="162">
        <v>135</v>
      </c>
      <c r="U8" s="162">
        <v>80</v>
      </c>
      <c r="V8" s="162">
        <v>90</v>
      </c>
      <c r="W8" s="162">
        <v>71</v>
      </c>
      <c r="X8" s="162">
        <v>90</v>
      </c>
      <c r="Y8" s="162">
        <v>80</v>
      </c>
      <c r="Z8" s="162">
        <v>41</v>
      </c>
      <c r="AA8" s="162">
        <v>110</v>
      </c>
      <c r="AB8" s="162">
        <v>85</v>
      </c>
      <c r="AC8" s="162">
        <v>51</v>
      </c>
      <c r="AD8" s="162">
        <v>31</v>
      </c>
      <c r="AE8" s="162"/>
      <c r="AF8" s="162">
        <v>205</v>
      </c>
      <c r="AG8" s="162">
        <v>289</v>
      </c>
      <c r="AH8" s="162">
        <v>149</v>
      </c>
      <c r="AI8" s="162">
        <v>189</v>
      </c>
      <c r="AJ8" s="162">
        <v>110</v>
      </c>
      <c r="AK8" s="162">
        <v>63</v>
      </c>
      <c r="AL8" s="162"/>
      <c r="AM8" s="162">
        <v>420</v>
      </c>
      <c r="AN8" s="162">
        <v>424</v>
      </c>
      <c r="AO8" s="162">
        <v>111</v>
      </c>
      <c r="AP8" s="162"/>
      <c r="AQ8" s="162">
        <v>315</v>
      </c>
      <c r="AR8" s="162">
        <v>332</v>
      </c>
      <c r="AS8" s="162">
        <v>36</v>
      </c>
    </row>
    <row r="9" spans="2:45" x14ac:dyDescent="0.25">
      <c r="B9" s="16" t="s">
        <v>270</v>
      </c>
      <c r="C9" s="158">
        <v>2.7527809466630301E-2</v>
      </c>
      <c r="D9" s="158">
        <v>1.78042136299413E-2</v>
      </c>
      <c r="E9" s="158">
        <v>3.7348051104130503E-2</v>
      </c>
      <c r="F9" s="158"/>
      <c r="G9" s="158">
        <v>2.7390177145008701E-2</v>
      </c>
      <c r="H9" s="158">
        <v>3.8051519465704203E-2</v>
      </c>
      <c r="I9" s="158">
        <v>3.0986372977663101E-2</v>
      </c>
      <c r="J9" s="158">
        <v>1.8859949550592801E-2</v>
      </c>
      <c r="K9" s="158">
        <v>2.0472635259841498E-2</v>
      </c>
      <c r="L9" s="158">
        <v>2.78906564834429E-2</v>
      </c>
      <c r="M9" s="158"/>
      <c r="N9" s="158">
        <v>3.94632203592893E-2</v>
      </c>
      <c r="O9" s="158">
        <v>2.9510606635181302E-2</v>
      </c>
      <c r="P9" s="158">
        <v>2.8945472384453701E-2</v>
      </c>
      <c r="Q9" s="158">
        <v>1.18311448893562E-2</v>
      </c>
      <c r="R9" s="158"/>
      <c r="S9" s="158">
        <v>3.8293629970373701E-2</v>
      </c>
      <c r="T9" s="158">
        <v>2.1448667553583399E-2</v>
      </c>
      <c r="U9" s="158">
        <v>1.6570810714330999E-2</v>
      </c>
      <c r="V9" s="158">
        <v>9.9038458516305695E-3</v>
      </c>
      <c r="W9" s="158">
        <v>1.46833821006909E-2</v>
      </c>
      <c r="X9" s="158">
        <v>6.4204024794141695E-2</v>
      </c>
      <c r="Y9" s="158">
        <v>6.1443450366101798E-2</v>
      </c>
      <c r="Z9" s="158">
        <v>0</v>
      </c>
      <c r="AA9" s="158">
        <v>1.6975059250695701E-2</v>
      </c>
      <c r="AB9" s="158">
        <v>4.1827640002174697E-2</v>
      </c>
      <c r="AC9" s="158">
        <v>0</v>
      </c>
      <c r="AD9" s="158">
        <v>0</v>
      </c>
      <c r="AE9" s="158"/>
      <c r="AF9" s="158">
        <v>2.4848553240509299E-2</v>
      </c>
      <c r="AG9" s="158">
        <v>2.64917045123538E-2</v>
      </c>
      <c r="AH9" s="158">
        <v>1.26731130407375E-2</v>
      </c>
      <c r="AI9" s="158">
        <v>5.2225128552108702E-2</v>
      </c>
      <c r="AJ9" s="158">
        <v>9.4845111659995207E-3</v>
      </c>
      <c r="AK9" s="158">
        <v>3.3594583926735699E-2</v>
      </c>
      <c r="AL9" s="158"/>
      <c r="AM9" s="158">
        <v>2.6383389900861299E-2</v>
      </c>
      <c r="AN9" s="158">
        <v>2.7977332280146001E-2</v>
      </c>
      <c r="AO9" s="158">
        <v>1.5488962397222099E-2</v>
      </c>
      <c r="AP9" s="158"/>
      <c r="AQ9" s="158">
        <v>3.7702040732177602E-2</v>
      </c>
      <c r="AR9" s="158">
        <v>2.75642945946767E-2</v>
      </c>
      <c r="AS9" s="158">
        <v>0</v>
      </c>
    </row>
    <row r="10" spans="2:45" x14ac:dyDescent="0.25">
      <c r="B10" s="16" t="s">
        <v>261</v>
      </c>
      <c r="C10" s="158">
        <v>3.0974215990561799E-2</v>
      </c>
      <c r="D10" s="158">
        <v>3.9256867062711302E-2</v>
      </c>
      <c r="E10" s="158">
        <v>2.32525763123822E-2</v>
      </c>
      <c r="F10" s="158"/>
      <c r="G10" s="158">
        <v>2.0320318446891E-2</v>
      </c>
      <c r="H10" s="158">
        <v>1.1415115124608299E-2</v>
      </c>
      <c r="I10" s="158">
        <v>1.66120142392501E-2</v>
      </c>
      <c r="J10" s="158">
        <v>4.4426857196818499E-2</v>
      </c>
      <c r="K10" s="158">
        <v>4.8902545999741601E-2</v>
      </c>
      <c r="L10" s="158">
        <v>4.2880045132079797E-2</v>
      </c>
      <c r="M10" s="158"/>
      <c r="N10" s="158">
        <v>5.7912716217329498E-2</v>
      </c>
      <c r="O10" s="158">
        <v>2.8312296559275401E-2</v>
      </c>
      <c r="P10" s="158">
        <v>9.2372911581568191E-3</v>
      </c>
      <c r="Q10" s="158">
        <v>2.4299810882985998E-2</v>
      </c>
      <c r="R10" s="158"/>
      <c r="S10" s="158">
        <v>1.28118901540452E-2</v>
      </c>
      <c r="T10" s="158">
        <v>4.3672600835120201E-2</v>
      </c>
      <c r="U10" s="158">
        <v>3.3988977633768201E-2</v>
      </c>
      <c r="V10" s="158">
        <v>2.1254387906691399E-2</v>
      </c>
      <c r="W10" s="158">
        <v>1.3088975228234601E-2</v>
      </c>
      <c r="X10" s="158">
        <v>4.0905287337966098E-2</v>
      </c>
      <c r="Y10" s="158">
        <v>4.6733044430988302E-2</v>
      </c>
      <c r="Z10" s="158">
        <v>4.8098477117351102E-2</v>
      </c>
      <c r="AA10" s="158">
        <v>2.6916095705999E-2</v>
      </c>
      <c r="AB10" s="158">
        <v>4.0855165837938301E-2</v>
      </c>
      <c r="AC10" s="158">
        <v>4.0002147939878503E-2</v>
      </c>
      <c r="AD10" s="158">
        <v>0</v>
      </c>
      <c r="AE10" s="158"/>
      <c r="AF10" s="158">
        <v>3.4689296487131503E-2</v>
      </c>
      <c r="AG10" s="158">
        <v>5.1198859505301897E-2</v>
      </c>
      <c r="AH10" s="158">
        <v>1.24478461689477E-2</v>
      </c>
      <c r="AI10" s="158">
        <v>2.2880257965556199E-2</v>
      </c>
      <c r="AJ10" s="158">
        <v>8.5744362824600202E-3</v>
      </c>
      <c r="AK10" s="158">
        <v>3.3026330994485403E-2</v>
      </c>
      <c r="AL10" s="158"/>
      <c r="AM10" s="158">
        <v>2.1859017950316001E-2</v>
      </c>
      <c r="AN10" s="158">
        <v>4.5014275306753199E-2</v>
      </c>
      <c r="AO10" s="158">
        <v>1.6938894710419601E-2</v>
      </c>
      <c r="AP10" s="158"/>
      <c r="AQ10" s="158">
        <v>1.5980259372285699E-2</v>
      </c>
      <c r="AR10" s="158">
        <v>4.3219796490211002E-2</v>
      </c>
      <c r="AS10" s="158">
        <v>7.9135733639301001E-2</v>
      </c>
    </row>
    <row r="11" spans="2:45" x14ac:dyDescent="0.25">
      <c r="B11" s="16" t="s">
        <v>262</v>
      </c>
      <c r="C11" s="158">
        <v>4.5848693370016402E-2</v>
      </c>
      <c r="D11" s="158">
        <v>3.5309654636580097E-2</v>
      </c>
      <c r="E11" s="158">
        <v>5.2787127291191498E-2</v>
      </c>
      <c r="F11" s="158"/>
      <c r="G11" s="158">
        <v>3.2951829903941902E-2</v>
      </c>
      <c r="H11" s="158">
        <v>1.08122476634056E-2</v>
      </c>
      <c r="I11" s="158">
        <v>5.5833714197063802E-2</v>
      </c>
      <c r="J11" s="158">
        <v>6.4897754960673806E-2</v>
      </c>
      <c r="K11" s="158">
        <v>6.53248829427647E-2</v>
      </c>
      <c r="L11" s="158">
        <v>4.6786532771788097E-2</v>
      </c>
      <c r="M11" s="158"/>
      <c r="N11" s="158">
        <v>8.1133663382323695E-2</v>
      </c>
      <c r="O11" s="158">
        <v>4.3213043992848102E-2</v>
      </c>
      <c r="P11" s="158">
        <v>2.3181064682614199E-2</v>
      </c>
      <c r="Q11" s="158">
        <v>2.72723303976844E-2</v>
      </c>
      <c r="R11" s="158"/>
      <c r="S11" s="158">
        <v>4.12054701667098E-2</v>
      </c>
      <c r="T11" s="158">
        <v>3.1243101450554301E-2</v>
      </c>
      <c r="U11" s="158">
        <v>2.4680089428972599E-2</v>
      </c>
      <c r="V11" s="158">
        <v>3.3052499943209197E-2</v>
      </c>
      <c r="W11" s="158">
        <v>4.4146564755047302E-2</v>
      </c>
      <c r="X11" s="158">
        <v>5.8265018067351598E-2</v>
      </c>
      <c r="Y11" s="158">
        <v>7.6375744027004602E-2</v>
      </c>
      <c r="Z11" s="158">
        <v>2.1659286779770699E-2</v>
      </c>
      <c r="AA11" s="158">
        <v>5.1783036619364599E-2</v>
      </c>
      <c r="AB11" s="158">
        <v>4.15043095065575E-2</v>
      </c>
      <c r="AC11" s="158">
        <v>6.4532698329366395E-2</v>
      </c>
      <c r="AD11" s="158">
        <v>0.10369800166877501</v>
      </c>
      <c r="AE11" s="158"/>
      <c r="AF11" s="158">
        <v>4.38743278585857E-2</v>
      </c>
      <c r="AG11" s="158">
        <v>4.6930034499154699E-2</v>
      </c>
      <c r="AH11" s="158">
        <v>3.2703613930436901E-2</v>
      </c>
      <c r="AI11" s="158">
        <v>3.6628599390226897E-2</v>
      </c>
      <c r="AJ11" s="158">
        <v>7.0590091036788497E-2</v>
      </c>
      <c r="AK11" s="158">
        <v>6.2942922954670799E-2</v>
      </c>
      <c r="AL11" s="158"/>
      <c r="AM11" s="158">
        <v>3.4532857824379003E-2</v>
      </c>
      <c r="AN11" s="158">
        <v>6.2999524494546502E-2</v>
      </c>
      <c r="AO11" s="158">
        <v>3.4570377289097301E-2</v>
      </c>
      <c r="AP11" s="158"/>
      <c r="AQ11" s="158">
        <v>3.2879140696977199E-2</v>
      </c>
      <c r="AR11" s="158">
        <v>4.8391705533529797E-2</v>
      </c>
      <c r="AS11" s="158">
        <v>8.6610294982543301E-2</v>
      </c>
    </row>
    <row r="12" spans="2:45" x14ac:dyDescent="0.25">
      <c r="B12" s="16" t="s">
        <v>263</v>
      </c>
      <c r="C12" s="158">
        <v>3.47946197584671E-2</v>
      </c>
      <c r="D12" s="158">
        <v>3.9288806986331401E-2</v>
      </c>
      <c r="E12" s="158">
        <v>3.0817475682580701E-2</v>
      </c>
      <c r="F12" s="158"/>
      <c r="G12" s="158">
        <v>1.25922732227076E-2</v>
      </c>
      <c r="H12" s="158">
        <v>1.7207009805130902E-2</v>
      </c>
      <c r="I12" s="158">
        <v>4.4947084370361601E-2</v>
      </c>
      <c r="J12" s="158">
        <v>5.2694757109570202E-2</v>
      </c>
      <c r="K12" s="158">
        <v>2.1665903518189599E-2</v>
      </c>
      <c r="L12" s="158">
        <v>5.0175169195002901E-2</v>
      </c>
      <c r="M12" s="158"/>
      <c r="N12" s="158">
        <v>3.0163274861071301E-2</v>
      </c>
      <c r="O12" s="158">
        <v>4.8266715982978298E-2</v>
      </c>
      <c r="P12" s="158">
        <v>1.8692842581625801E-2</v>
      </c>
      <c r="Q12" s="158">
        <v>4.0488992514893102E-2</v>
      </c>
      <c r="R12" s="158"/>
      <c r="S12" s="158">
        <v>1.45686660958556E-2</v>
      </c>
      <c r="T12" s="158">
        <v>2.8875313657693798E-2</v>
      </c>
      <c r="U12" s="158">
        <v>2.8903946956102398E-2</v>
      </c>
      <c r="V12" s="158">
        <v>3.0468291607076502E-2</v>
      </c>
      <c r="W12" s="158">
        <v>2.6716646198705101E-2</v>
      </c>
      <c r="X12" s="158">
        <v>2.60447134582216E-2</v>
      </c>
      <c r="Y12" s="158">
        <v>3.7086032415620397E-2</v>
      </c>
      <c r="Z12" s="158">
        <v>2.5134615287502101E-2</v>
      </c>
      <c r="AA12" s="158">
        <v>3.7739527008713802E-2</v>
      </c>
      <c r="AB12" s="158">
        <v>6.5611148661447002E-2</v>
      </c>
      <c r="AC12" s="158">
        <v>7.4487850365456701E-2</v>
      </c>
      <c r="AD12" s="158">
        <v>7.0786413495756303E-2</v>
      </c>
      <c r="AE12" s="158"/>
      <c r="AF12" s="158">
        <v>2.4797271817201798E-2</v>
      </c>
      <c r="AG12" s="158">
        <v>3.5459174982710499E-2</v>
      </c>
      <c r="AH12" s="158">
        <v>2.5128325801972301E-2</v>
      </c>
      <c r="AI12" s="158">
        <v>3.6663074869444E-2</v>
      </c>
      <c r="AJ12" s="158">
        <v>4.32371619326423E-2</v>
      </c>
      <c r="AK12" s="158">
        <v>6.6793677476723504E-2</v>
      </c>
      <c r="AL12" s="158"/>
      <c r="AM12" s="158">
        <v>3.59109797118164E-2</v>
      </c>
      <c r="AN12" s="158">
        <v>4.1726703565920703E-2</v>
      </c>
      <c r="AO12" s="158">
        <v>1.9676404865906501E-2</v>
      </c>
      <c r="AP12" s="158"/>
      <c r="AQ12" s="158">
        <v>2.7342317551465802E-2</v>
      </c>
      <c r="AR12" s="158">
        <v>4.4124140941242097E-2</v>
      </c>
      <c r="AS12" s="158">
        <v>5.33359572356506E-2</v>
      </c>
    </row>
    <row r="13" spans="2:45" x14ac:dyDescent="0.25">
      <c r="B13" s="16" t="s">
        <v>271</v>
      </c>
      <c r="C13" s="158">
        <v>2.9389335005983501E-2</v>
      </c>
      <c r="D13" s="158">
        <v>2.83066077021292E-2</v>
      </c>
      <c r="E13" s="158">
        <v>3.07940034098091E-2</v>
      </c>
      <c r="F13" s="158"/>
      <c r="G13" s="158">
        <v>2.6728093916673301E-2</v>
      </c>
      <c r="H13" s="158">
        <v>2.1940339307227601E-2</v>
      </c>
      <c r="I13" s="158">
        <v>2.6478024086895199E-2</v>
      </c>
      <c r="J13" s="158">
        <v>2.73126254887055E-2</v>
      </c>
      <c r="K13" s="158">
        <v>2.1693847387786399E-2</v>
      </c>
      <c r="L13" s="158">
        <v>4.6429631043873501E-2</v>
      </c>
      <c r="M13" s="158"/>
      <c r="N13" s="158">
        <v>6.7578435736963496E-2</v>
      </c>
      <c r="O13" s="158">
        <v>1.6270639302795799E-2</v>
      </c>
      <c r="P13" s="158">
        <v>1.87411160230396E-2</v>
      </c>
      <c r="Q13" s="158">
        <v>1.16999692758472E-2</v>
      </c>
      <c r="R13" s="158"/>
      <c r="S13" s="158">
        <v>1.29115096635749E-2</v>
      </c>
      <c r="T13" s="158">
        <v>2.8624374459823101E-2</v>
      </c>
      <c r="U13" s="158">
        <v>2.2398915334441199E-2</v>
      </c>
      <c r="V13" s="158">
        <v>4.3818180837348397E-2</v>
      </c>
      <c r="W13" s="158">
        <v>4.1623663489709001E-2</v>
      </c>
      <c r="X13" s="158">
        <v>3.4979892653278902E-2</v>
      </c>
      <c r="Y13" s="158">
        <v>2.39769826860971E-2</v>
      </c>
      <c r="Z13" s="158">
        <v>7.2084910134189301E-2</v>
      </c>
      <c r="AA13" s="158">
        <v>1.9926012862876898E-2</v>
      </c>
      <c r="AB13" s="158">
        <v>3.3807833359515697E-2</v>
      </c>
      <c r="AC13" s="158">
        <v>0</v>
      </c>
      <c r="AD13" s="158">
        <v>6.6771508325948706E-2</v>
      </c>
      <c r="AE13" s="158"/>
      <c r="AF13" s="158">
        <v>3.7274080190716798E-2</v>
      </c>
      <c r="AG13" s="158">
        <v>3.3676649252851402E-2</v>
      </c>
      <c r="AH13" s="158">
        <v>1.8960216548982601E-2</v>
      </c>
      <c r="AI13" s="158">
        <v>1.48985643858197E-2</v>
      </c>
      <c r="AJ13" s="158">
        <v>2.5353044545255998E-2</v>
      </c>
      <c r="AK13" s="158">
        <v>5.9073437180234403E-2</v>
      </c>
      <c r="AL13" s="158"/>
      <c r="AM13" s="158">
        <v>2.6204407498633599E-2</v>
      </c>
      <c r="AN13" s="158">
        <v>3.6614751924163101E-2</v>
      </c>
      <c r="AO13" s="158">
        <v>8.5044294093498795E-3</v>
      </c>
      <c r="AP13" s="158"/>
      <c r="AQ13" s="158">
        <v>1.8542850556690901E-2</v>
      </c>
      <c r="AR13" s="158">
        <v>4.1386705880798097E-2</v>
      </c>
      <c r="AS13" s="158">
        <v>0</v>
      </c>
    </row>
    <row r="14" spans="2:45" x14ac:dyDescent="0.25">
      <c r="B14" s="16" t="s">
        <v>265</v>
      </c>
      <c r="C14" s="158">
        <v>0.83146532640834103</v>
      </c>
      <c r="D14" s="158">
        <v>0.84003384998230701</v>
      </c>
      <c r="E14" s="158">
        <v>0.82500076619990603</v>
      </c>
      <c r="F14" s="158"/>
      <c r="G14" s="158">
        <v>0.88001730736477801</v>
      </c>
      <c r="H14" s="158">
        <v>0.90057376863392402</v>
      </c>
      <c r="I14" s="158">
        <v>0.82514279012876601</v>
      </c>
      <c r="J14" s="158">
        <v>0.79180805569363899</v>
      </c>
      <c r="K14" s="158">
        <v>0.82194018489167597</v>
      </c>
      <c r="L14" s="158">
        <v>0.78583796537381301</v>
      </c>
      <c r="M14" s="158"/>
      <c r="N14" s="158">
        <v>0.72374868944302295</v>
      </c>
      <c r="O14" s="158">
        <v>0.834426697526921</v>
      </c>
      <c r="P14" s="158">
        <v>0.90120221317010996</v>
      </c>
      <c r="Q14" s="158">
        <v>0.88440775203923305</v>
      </c>
      <c r="R14" s="158"/>
      <c r="S14" s="158">
        <v>0.88020883394944105</v>
      </c>
      <c r="T14" s="158">
        <v>0.84613594204322495</v>
      </c>
      <c r="U14" s="158">
        <v>0.87345725993238499</v>
      </c>
      <c r="V14" s="158">
        <v>0.86150279385404405</v>
      </c>
      <c r="W14" s="158">
        <v>0.85974076822761303</v>
      </c>
      <c r="X14" s="158">
        <v>0.77560106368904003</v>
      </c>
      <c r="Y14" s="158">
        <v>0.75438474607418804</v>
      </c>
      <c r="Z14" s="158">
        <v>0.83302271068118705</v>
      </c>
      <c r="AA14" s="158">
        <v>0.84666026855234999</v>
      </c>
      <c r="AB14" s="158">
        <v>0.77639390263236696</v>
      </c>
      <c r="AC14" s="158">
        <v>0.82097730336529795</v>
      </c>
      <c r="AD14" s="158">
        <v>0.75874407650952003</v>
      </c>
      <c r="AE14" s="158"/>
      <c r="AF14" s="158">
        <v>0.83451647040585497</v>
      </c>
      <c r="AG14" s="158">
        <v>0.80624357724762796</v>
      </c>
      <c r="AH14" s="158">
        <v>0.89808688450892304</v>
      </c>
      <c r="AI14" s="158">
        <v>0.83670437483684401</v>
      </c>
      <c r="AJ14" s="158">
        <v>0.84276075503685399</v>
      </c>
      <c r="AK14" s="158">
        <v>0.74456904746715002</v>
      </c>
      <c r="AL14" s="158"/>
      <c r="AM14" s="158">
        <v>0.855109347113994</v>
      </c>
      <c r="AN14" s="158">
        <v>0.78566741242847105</v>
      </c>
      <c r="AO14" s="158">
        <v>0.90482093132800501</v>
      </c>
      <c r="AP14" s="158"/>
      <c r="AQ14" s="158">
        <v>0.86755339109040297</v>
      </c>
      <c r="AR14" s="158">
        <v>0.79531335655954205</v>
      </c>
      <c r="AS14" s="158">
        <v>0.78091801414250495</v>
      </c>
    </row>
    <row r="15" spans="2:45" x14ac:dyDescent="0.25">
      <c r="B15" s="16" t="s">
        <v>266</v>
      </c>
      <c r="C15" s="159">
        <v>4.5019394340716303</v>
      </c>
      <c r="D15" s="159">
        <v>4.5411382780149196</v>
      </c>
      <c r="E15" s="159">
        <v>4.4694591025812702</v>
      </c>
      <c r="F15" s="159"/>
      <c r="G15" s="159">
        <v>4.6309997104134801</v>
      </c>
      <c r="H15" s="159">
        <v>4.6752908402653404</v>
      </c>
      <c r="I15" s="159">
        <v>4.4947467427358703</v>
      </c>
      <c r="J15" s="159">
        <v>4.4005974188698902</v>
      </c>
      <c r="K15" s="159">
        <v>4.4410263364493696</v>
      </c>
      <c r="L15" s="159">
        <v>4.4018869693052203</v>
      </c>
      <c r="M15" s="159"/>
      <c r="N15" s="159">
        <v>4.1997270577281602</v>
      </c>
      <c r="O15" s="159">
        <v>4.4967545773396997</v>
      </c>
      <c r="P15" s="159">
        <v>4.6926534782109703</v>
      </c>
      <c r="Q15" s="159">
        <v>4.6691500865225901</v>
      </c>
      <c r="R15" s="159"/>
      <c r="S15" s="159">
        <v>4.5916190371765397</v>
      </c>
      <c r="T15" s="159">
        <v>4.5379619527647304</v>
      </c>
      <c r="U15" s="159">
        <v>4.6269429583597104</v>
      </c>
      <c r="V15" s="159">
        <v>4.6615509552339498</v>
      </c>
      <c r="W15" s="159">
        <v>4.64673053843135</v>
      </c>
      <c r="X15" s="159">
        <v>4.2534943529056504</v>
      </c>
      <c r="Y15" s="159">
        <v>4.1785742908471901</v>
      </c>
      <c r="Z15" s="159">
        <v>4.6202740904820896</v>
      </c>
      <c r="AA15" s="159">
        <v>4.5567061441841297</v>
      </c>
      <c r="AB15" s="159">
        <v>4.3378980774352902</v>
      </c>
      <c r="AC15" s="159">
        <v>4.4974176125214704</v>
      </c>
      <c r="AD15" s="159">
        <v>4.4805616596762103</v>
      </c>
      <c r="AE15" s="159"/>
      <c r="AF15" s="159">
        <v>4.5185084404480502</v>
      </c>
      <c r="AG15" s="159">
        <v>4.4173609367012903</v>
      </c>
      <c r="AH15" s="159">
        <v>4.7195153401762804</v>
      </c>
      <c r="AI15" s="159">
        <v>4.44924281308184</v>
      </c>
      <c r="AJ15" s="159">
        <v>4.5946820575192602</v>
      </c>
      <c r="AK15" s="159">
        <v>4.3184321953906899</v>
      </c>
      <c r="AL15" s="159"/>
      <c r="AM15" s="159">
        <v>4.5790220382990299</v>
      </c>
      <c r="AN15" s="159">
        <v>4.3709895048326102</v>
      </c>
      <c r="AO15" s="159">
        <v>4.7032312381637604</v>
      </c>
      <c r="AP15" s="159"/>
      <c r="AQ15" s="159">
        <v>4.5757038510994104</v>
      </c>
      <c r="AR15" s="159">
        <v>4.4144892367019004</v>
      </c>
      <c r="AS15" s="159">
        <v>4.3169542660238696</v>
      </c>
    </row>
    <row r="16" spans="2:45" x14ac:dyDescent="0.25">
      <c r="B16" s="16" t="s">
        <v>267</v>
      </c>
      <c r="C16" s="160">
        <v>1.5184353004478299</v>
      </c>
      <c r="D16" s="160">
        <v>1.3686804694632499</v>
      </c>
      <c r="E16" s="160">
        <v>1.65669749562862</v>
      </c>
      <c r="F16" s="160"/>
      <c r="G16" s="160">
        <v>1.2563559369819599</v>
      </c>
      <c r="H16" s="160">
        <v>1.22364549305473</v>
      </c>
      <c r="I16" s="160">
        <v>1.50278037217771</v>
      </c>
      <c r="J16" s="160">
        <v>1.6549514567908901</v>
      </c>
      <c r="K16" s="160">
        <v>1.6900728008147901</v>
      </c>
      <c r="L16" s="160">
        <v>1.70188283490854</v>
      </c>
      <c r="M16" s="160"/>
      <c r="N16" s="160">
        <v>2.1993273487966301</v>
      </c>
      <c r="O16" s="160">
        <v>1.5416904331587999</v>
      </c>
      <c r="P16" s="160">
        <v>1.0840411117780999</v>
      </c>
      <c r="Q16" s="160">
        <v>0.99819772740436197</v>
      </c>
      <c r="R16" s="160"/>
      <c r="S16" s="160">
        <v>1.4478598963782201</v>
      </c>
      <c r="T16" s="160">
        <v>1.45760979686049</v>
      </c>
      <c r="U16" s="160">
        <v>1.1939826447602699</v>
      </c>
      <c r="V16" s="160">
        <v>0.94680247110604798</v>
      </c>
      <c r="W16" s="160">
        <v>1.0117684344115701</v>
      </c>
      <c r="X16" s="160">
        <v>2.3924411243692298</v>
      </c>
      <c r="Y16" s="160">
        <v>2.5000279321344601</v>
      </c>
      <c r="Z16" s="160">
        <v>1.0177643403160599</v>
      </c>
      <c r="AA16" s="160">
        <v>1.3073409380499199</v>
      </c>
      <c r="AB16" s="160">
        <v>1.9537714577232701</v>
      </c>
      <c r="AC16" s="160">
        <v>1.29151481720578</v>
      </c>
      <c r="AD16" s="160">
        <v>1.0471624208606101</v>
      </c>
      <c r="AE16" s="160"/>
      <c r="AF16" s="160">
        <v>1.4829745934810901</v>
      </c>
      <c r="AG16" s="160">
        <v>1.7459310303301301</v>
      </c>
      <c r="AH16" s="160">
        <v>0.856878628736087</v>
      </c>
      <c r="AI16" s="160">
        <v>1.86947854153996</v>
      </c>
      <c r="AJ16" s="160">
        <v>1.0532082573003601</v>
      </c>
      <c r="AK16" s="160">
        <v>1.8254612508903201</v>
      </c>
      <c r="AL16" s="160"/>
      <c r="AM16" s="160">
        <v>1.31588369366749</v>
      </c>
      <c r="AN16" s="160">
        <v>1.7987671709228601</v>
      </c>
      <c r="AO16" s="160">
        <v>0.97732283196821201</v>
      </c>
      <c r="AP16" s="160"/>
      <c r="AQ16" s="160">
        <v>1.44662479298476</v>
      </c>
      <c r="AR16" s="160">
        <v>1.6963192696103</v>
      </c>
      <c r="AS16" s="160">
        <v>1.84366979723449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66" t="s">
        <v>8</v>
      </c>
      <c r="C7" s="166">
        <v>1005</v>
      </c>
      <c r="D7" s="166">
        <v>484</v>
      </c>
      <c r="E7" s="166">
        <v>515</v>
      </c>
      <c r="F7" s="166"/>
      <c r="G7" s="166">
        <v>152</v>
      </c>
      <c r="H7" s="166">
        <v>174</v>
      </c>
      <c r="I7" s="166">
        <v>153</v>
      </c>
      <c r="J7" s="166">
        <v>172</v>
      </c>
      <c r="K7" s="166">
        <v>142</v>
      </c>
      <c r="L7" s="166">
        <v>212</v>
      </c>
      <c r="M7" s="166"/>
      <c r="N7" s="166">
        <v>279</v>
      </c>
      <c r="O7" s="166">
        <v>270</v>
      </c>
      <c r="P7" s="166">
        <v>207</v>
      </c>
      <c r="Q7" s="166">
        <v>245</v>
      </c>
      <c r="R7" s="166"/>
      <c r="S7" s="166">
        <v>146</v>
      </c>
      <c r="T7" s="166">
        <v>136</v>
      </c>
      <c r="U7" s="166">
        <v>83</v>
      </c>
      <c r="V7" s="166">
        <v>95</v>
      </c>
      <c r="W7" s="166">
        <v>70</v>
      </c>
      <c r="X7" s="166">
        <v>76</v>
      </c>
      <c r="Y7" s="166">
        <v>81</v>
      </c>
      <c r="Z7" s="166">
        <v>40</v>
      </c>
      <c r="AA7" s="166">
        <v>112</v>
      </c>
      <c r="AB7" s="166">
        <v>93</v>
      </c>
      <c r="AC7" s="166">
        <v>45</v>
      </c>
      <c r="AD7" s="166">
        <v>28</v>
      </c>
      <c r="AE7" s="166"/>
      <c r="AF7" s="166">
        <v>204</v>
      </c>
      <c r="AG7" s="166">
        <v>290</v>
      </c>
      <c r="AH7" s="166">
        <v>150</v>
      </c>
      <c r="AI7" s="166">
        <v>190</v>
      </c>
      <c r="AJ7" s="166">
        <v>109</v>
      </c>
      <c r="AK7" s="166">
        <v>62</v>
      </c>
      <c r="AL7" s="166"/>
      <c r="AM7" s="166">
        <v>415</v>
      </c>
      <c r="AN7" s="166">
        <v>426</v>
      </c>
      <c r="AO7" s="166">
        <v>111</v>
      </c>
      <c r="AP7" s="166"/>
      <c r="AQ7" s="166">
        <v>312</v>
      </c>
      <c r="AR7" s="166">
        <v>332</v>
      </c>
      <c r="AS7" s="166">
        <v>36</v>
      </c>
    </row>
    <row r="8" spans="2:45" ht="30" customHeight="1" x14ac:dyDescent="0.25">
      <c r="B8" s="167" t="s">
        <v>9</v>
      </c>
      <c r="C8" s="167">
        <v>1005</v>
      </c>
      <c r="D8" s="167">
        <v>494</v>
      </c>
      <c r="E8" s="167">
        <v>505</v>
      </c>
      <c r="F8" s="167"/>
      <c r="G8" s="167">
        <v>140</v>
      </c>
      <c r="H8" s="167">
        <v>173</v>
      </c>
      <c r="I8" s="167">
        <v>170</v>
      </c>
      <c r="J8" s="167">
        <v>170</v>
      </c>
      <c r="K8" s="167">
        <v>141</v>
      </c>
      <c r="L8" s="167">
        <v>211</v>
      </c>
      <c r="M8" s="167"/>
      <c r="N8" s="167">
        <v>270</v>
      </c>
      <c r="O8" s="167">
        <v>260</v>
      </c>
      <c r="P8" s="167">
        <v>220</v>
      </c>
      <c r="Q8" s="167">
        <v>251</v>
      </c>
      <c r="R8" s="167"/>
      <c r="S8" s="167">
        <v>141</v>
      </c>
      <c r="T8" s="167">
        <v>135</v>
      </c>
      <c r="U8" s="167">
        <v>80</v>
      </c>
      <c r="V8" s="167">
        <v>90</v>
      </c>
      <c r="W8" s="167">
        <v>71</v>
      </c>
      <c r="X8" s="167">
        <v>90</v>
      </c>
      <c r="Y8" s="167">
        <v>80</v>
      </c>
      <c r="Z8" s="167">
        <v>41</v>
      </c>
      <c r="AA8" s="167">
        <v>110</v>
      </c>
      <c r="AB8" s="167">
        <v>85</v>
      </c>
      <c r="AC8" s="167">
        <v>51</v>
      </c>
      <c r="AD8" s="167">
        <v>31</v>
      </c>
      <c r="AE8" s="167"/>
      <c r="AF8" s="167">
        <v>205</v>
      </c>
      <c r="AG8" s="167">
        <v>289</v>
      </c>
      <c r="AH8" s="167">
        <v>149</v>
      </c>
      <c r="AI8" s="167">
        <v>189</v>
      </c>
      <c r="AJ8" s="167">
        <v>110</v>
      </c>
      <c r="AK8" s="167">
        <v>63</v>
      </c>
      <c r="AL8" s="167"/>
      <c r="AM8" s="167">
        <v>420</v>
      </c>
      <c r="AN8" s="167">
        <v>424</v>
      </c>
      <c r="AO8" s="167">
        <v>111</v>
      </c>
      <c r="AP8" s="167"/>
      <c r="AQ8" s="167">
        <v>315</v>
      </c>
      <c r="AR8" s="167">
        <v>332</v>
      </c>
      <c r="AS8" s="167">
        <v>36</v>
      </c>
    </row>
    <row r="9" spans="2:45" x14ac:dyDescent="0.25">
      <c r="B9" s="16" t="s">
        <v>270</v>
      </c>
      <c r="C9" s="163">
        <v>6.5252476192315303E-3</v>
      </c>
      <c r="D9" s="163">
        <v>3.67932652114351E-3</v>
      </c>
      <c r="E9" s="163">
        <v>7.3596915710908897E-3</v>
      </c>
      <c r="F9" s="163"/>
      <c r="G9" s="163">
        <v>1.9660255726452299E-2</v>
      </c>
      <c r="H9" s="163">
        <v>1.12687094074979E-2</v>
      </c>
      <c r="I9" s="163">
        <v>5.4367025983100697E-3</v>
      </c>
      <c r="J9" s="163">
        <v>5.4373365022870098E-3</v>
      </c>
      <c r="K9" s="163">
        <v>0</v>
      </c>
      <c r="L9" s="163">
        <v>0</v>
      </c>
      <c r="M9" s="163"/>
      <c r="N9" s="163">
        <v>3.78468075787948E-3</v>
      </c>
      <c r="O9" s="163">
        <v>1.03652110674953E-2</v>
      </c>
      <c r="P9" s="163">
        <v>4.6593747289884503E-3</v>
      </c>
      <c r="Q9" s="163">
        <v>7.2350308158326002E-3</v>
      </c>
      <c r="R9" s="163"/>
      <c r="S9" s="163">
        <v>0</v>
      </c>
      <c r="T9" s="163">
        <v>1.37081357204667E-2</v>
      </c>
      <c r="U9" s="163">
        <v>2.26784910701016E-2</v>
      </c>
      <c r="V9" s="163">
        <v>1.13447375464158E-2</v>
      </c>
      <c r="W9" s="163">
        <v>0</v>
      </c>
      <c r="X9" s="163">
        <v>0</v>
      </c>
      <c r="Y9" s="163">
        <v>0</v>
      </c>
      <c r="Z9" s="163">
        <v>0</v>
      </c>
      <c r="AA9" s="163">
        <v>1.7007810786212399E-2</v>
      </c>
      <c r="AB9" s="163">
        <v>0</v>
      </c>
      <c r="AC9" s="163">
        <v>0</v>
      </c>
      <c r="AD9" s="163">
        <v>0</v>
      </c>
      <c r="AE9" s="163"/>
      <c r="AF9" s="163">
        <v>4.5056424367991496E-3</v>
      </c>
      <c r="AG9" s="163">
        <v>0</v>
      </c>
      <c r="AH9" s="163">
        <v>1.37252199774859E-2</v>
      </c>
      <c r="AI9" s="163">
        <v>1.9015390306365999E-2</v>
      </c>
      <c r="AJ9" s="163">
        <v>0</v>
      </c>
      <c r="AK9" s="163">
        <v>0</v>
      </c>
      <c r="AL9" s="163"/>
      <c r="AM9" s="163">
        <v>0</v>
      </c>
      <c r="AN9" s="163">
        <v>8.9550345945948791E-3</v>
      </c>
      <c r="AO9" s="163">
        <v>8.0745963260132805E-3</v>
      </c>
      <c r="AP9" s="163"/>
      <c r="AQ9" s="163">
        <v>0</v>
      </c>
      <c r="AR9" s="163">
        <v>1.69901712870403E-2</v>
      </c>
      <c r="AS9" s="163">
        <v>0</v>
      </c>
    </row>
    <row r="10" spans="2:45" x14ac:dyDescent="0.25">
      <c r="B10" s="16" t="s">
        <v>261</v>
      </c>
      <c r="C10" s="163">
        <v>1.5120994094667601E-2</v>
      </c>
      <c r="D10" s="163">
        <v>1.0393266648032499E-2</v>
      </c>
      <c r="E10" s="163">
        <v>1.9916240935717502E-2</v>
      </c>
      <c r="F10" s="163"/>
      <c r="G10" s="163">
        <v>1.37982194366789E-2</v>
      </c>
      <c r="H10" s="163">
        <v>1.16845393424836E-2</v>
      </c>
      <c r="I10" s="163">
        <v>2.4085667188541601E-2</v>
      </c>
      <c r="J10" s="163">
        <v>5.6135713970803698E-3</v>
      </c>
      <c r="K10" s="163">
        <v>2.2755086702236599E-2</v>
      </c>
      <c r="L10" s="163">
        <v>1.4156338987792399E-2</v>
      </c>
      <c r="M10" s="163"/>
      <c r="N10" s="163">
        <v>0</v>
      </c>
      <c r="O10" s="163">
        <v>1.10417647110188E-2</v>
      </c>
      <c r="P10" s="163">
        <v>1.7754274728321001E-2</v>
      </c>
      <c r="Q10" s="163">
        <v>3.3545019123687098E-2</v>
      </c>
      <c r="R10" s="163"/>
      <c r="S10" s="163">
        <v>1.30141394985352E-2</v>
      </c>
      <c r="T10" s="163">
        <v>0</v>
      </c>
      <c r="U10" s="163">
        <v>2.85375024391143E-2</v>
      </c>
      <c r="V10" s="163">
        <v>3.2838876208857601E-2</v>
      </c>
      <c r="W10" s="163">
        <v>0</v>
      </c>
      <c r="X10" s="163">
        <v>1.22831231770464E-2</v>
      </c>
      <c r="Y10" s="163">
        <v>1.20339057999379E-2</v>
      </c>
      <c r="Z10" s="163">
        <v>0</v>
      </c>
      <c r="AA10" s="163">
        <v>9.2696874748297003E-3</v>
      </c>
      <c r="AB10" s="163">
        <v>3.2684605737592798E-2</v>
      </c>
      <c r="AC10" s="163">
        <v>2.1114949484080599E-2</v>
      </c>
      <c r="AD10" s="163">
        <v>3.7955031780844098E-2</v>
      </c>
      <c r="AE10" s="163"/>
      <c r="AF10" s="163">
        <v>1.7921741139963601E-2</v>
      </c>
      <c r="AG10" s="163">
        <v>1.50013879053851E-2</v>
      </c>
      <c r="AH10" s="163">
        <v>1.3683059907000999E-2</v>
      </c>
      <c r="AI10" s="163">
        <v>1.6133816712710199E-2</v>
      </c>
      <c r="AJ10" s="163">
        <v>0</v>
      </c>
      <c r="AK10" s="163">
        <v>3.3198221021792998E-2</v>
      </c>
      <c r="AL10" s="163"/>
      <c r="AM10" s="163">
        <v>1.1951478368363E-2</v>
      </c>
      <c r="AN10" s="163">
        <v>1.69548836145311E-2</v>
      </c>
      <c r="AO10" s="163">
        <v>1.7911111813331101E-2</v>
      </c>
      <c r="AP10" s="163"/>
      <c r="AQ10" s="163">
        <v>1.55562830630323E-2</v>
      </c>
      <c r="AR10" s="163">
        <v>1.3059226249854601E-2</v>
      </c>
      <c r="AS10" s="163">
        <v>2.2802345016383799E-2</v>
      </c>
    </row>
    <row r="11" spans="2:45" x14ac:dyDescent="0.25">
      <c r="B11" s="16" t="s">
        <v>262</v>
      </c>
      <c r="C11" s="163">
        <v>3.7319444724304603E-2</v>
      </c>
      <c r="D11" s="163">
        <v>2.99871016036968E-2</v>
      </c>
      <c r="E11" s="163">
        <v>4.49204394298163E-2</v>
      </c>
      <c r="F11" s="163"/>
      <c r="G11" s="163">
        <v>2.5895190026629801E-2</v>
      </c>
      <c r="H11" s="163">
        <v>3.95761341969606E-2</v>
      </c>
      <c r="I11" s="163">
        <v>5.4625275343902997E-2</v>
      </c>
      <c r="J11" s="163">
        <v>2.8300216962757301E-2</v>
      </c>
      <c r="K11" s="163">
        <v>4.3130406064579699E-2</v>
      </c>
      <c r="L11" s="163">
        <v>3.2511922774827097E-2</v>
      </c>
      <c r="M11" s="163"/>
      <c r="N11" s="163">
        <v>2.6399235622938E-2</v>
      </c>
      <c r="O11" s="163">
        <v>3.0921139856038501E-2</v>
      </c>
      <c r="P11" s="163">
        <v>3.3664299774338102E-2</v>
      </c>
      <c r="Q11" s="163">
        <v>5.94924542502328E-2</v>
      </c>
      <c r="R11" s="163"/>
      <c r="S11" s="163">
        <v>4.6956620078536702E-2</v>
      </c>
      <c r="T11" s="163">
        <v>4.37150830455195E-2</v>
      </c>
      <c r="U11" s="163">
        <v>6.8284642327967895E-2</v>
      </c>
      <c r="V11" s="163">
        <v>2.0958062525276999E-2</v>
      </c>
      <c r="W11" s="163">
        <v>4.3960781841935803E-2</v>
      </c>
      <c r="X11" s="163">
        <v>1.13298944360458E-2</v>
      </c>
      <c r="Y11" s="163">
        <v>5.36546511346657E-2</v>
      </c>
      <c r="Z11" s="163">
        <v>0</v>
      </c>
      <c r="AA11" s="163">
        <v>2.74723201048537E-2</v>
      </c>
      <c r="AB11" s="163">
        <v>4.5386615193012798E-2</v>
      </c>
      <c r="AC11" s="163">
        <v>2.2960152701312801E-2</v>
      </c>
      <c r="AD11" s="163">
        <v>3.7217152701659699E-2</v>
      </c>
      <c r="AE11" s="163"/>
      <c r="AF11" s="163">
        <v>4.0000830226949398E-2</v>
      </c>
      <c r="AG11" s="163">
        <v>4.90383768683249E-2</v>
      </c>
      <c r="AH11" s="163">
        <v>4.3196005102838803E-2</v>
      </c>
      <c r="AI11" s="163">
        <v>1.4999178627350399E-2</v>
      </c>
      <c r="AJ11" s="163">
        <v>3.6524121732549202E-2</v>
      </c>
      <c r="AK11" s="163">
        <v>2.9081135736958599E-2</v>
      </c>
      <c r="AL11" s="163"/>
      <c r="AM11" s="163">
        <v>2.9089453183275101E-2</v>
      </c>
      <c r="AN11" s="163">
        <v>3.5002649722451297E-2</v>
      </c>
      <c r="AO11" s="163">
        <v>6.0037452976297201E-2</v>
      </c>
      <c r="AP11" s="163"/>
      <c r="AQ11" s="163">
        <v>1.21390579109747E-2</v>
      </c>
      <c r="AR11" s="163">
        <v>4.1316541799223602E-2</v>
      </c>
      <c r="AS11" s="163">
        <v>8.1928662942525099E-2</v>
      </c>
    </row>
    <row r="12" spans="2:45" x14ac:dyDescent="0.25">
      <c r="B12" s="16" t="s">
        <v>263</v>
      </c>
      <c r="C12" s="163">
        <v>2.7948731292055998E-2</v>
      </c>
      <c r="D12" s="163">
        <v>2.1665558985840799E-2</v>
      </c>
      <c r="E12" s="163">
        <v>3.4414466534841502E-2</v>
      </c>
      <c r="F12" s="163"/>
      <c r="G12" s="163">
        <v>6.6668924020420097E-3</v>
      </c>
      <c r="H12" s="163">
        <v>1.71949493459446E-2</v>
      </c>
      <c r="I12" s="163">
        <v>5.4359030670404901E-3</v>
      </c>
      <c r="J12" s="163">
        <v>6.2911273150616107E-2</v>
      </c>
      <c r="K12" s="163">
        <v>2.0554810056385701E-2</v>
      </c>
      <c r="L12" s="163">
        <v>4.5859983322109298E-2</v>
      </c>
      <c r="M12" s="163"/>
      <c r="N12" s="163">
        <v>2.8878478100400201E-2</v>
      </c>
      <c r="O12" s="163">
        <v>2.5741492822496E-2</v>
      </c>
      <c r="P12" s="163">
        <v>2.1869013155114098E-2</v>
      </c>
      <c r="Q12" s="163">
        <v>3.5009222443960798E-2</v>
      </c>
      <c r="R12" s="163"/>
      <c r="S12" s="163">
        <v>2.0771939147560401E-2</v>
      </c>
      <c r="T12" s="163">
        <v>3.5664174196537703E-2</v>
      </c>
      <c r="U12" s="163">
        <v>5.91648348381991E-2</v>
      </c>
      <c r="V12" s="163">
        <v>2.1639005239284699E-2</v>
      </c>
      <c r="W12" s="163">
        <v>4.15392965873587E-2</v>
      </c>
      <c r="X12" s="163">
        <v>0</v>
      </c>
      <c r="Y12" s="163">
        <v>2.39587069995096E-2</v>
      </c>
      <c r="Z12" s="163">
        <v>5.1246695857946001E-2</v>
      </c>
      <c r="AA12" s="163">
        <v>2.66485325828042E-2</v>
      </c>
      <c r="AB12" s="163">
        <v>3.2194910116777803E-2</v>
      </c>
      <c r="AC12" s="163">
        <v>0</v>
      </c>
      <c r="AD12" s="163">
        <v>3.3105721128605603E-2</v>
      </c>
      <c r="AE12" s="163"/>
      <c r="AF12" s="163">
        <v>1.42795574131132E-2</v>
      </c>
      <c r="AG12" s="163">
        <v>3.4304680260847799E-2</v>
      </c>
      <c r="AH12" s="163">
        <v>2.54548629107757E-2</v>
      </c>
      <c r="AI12" s="163">
        <v>3.0587134622961799E-2</v>
      </c>
      <c r="AJ12" s="163">
        <v>4.3082107229082102E-2</v>
      </c>
      <c r="AK12" s="163">
        <v>1.49205742052686E-2</v>
      </c>
      <c r="AL12" s="163"/>
      <c r="AM12" s="163">
        <v>2.8089273730200402E-2</v>
      </c>
      <c r="AN12" s="163">
        <v>2.72517488186657E-2</v>
      </c>
      <c r="AO12" s="163">
        <v>4.27201594231384E-2</v>
      </c>
      <c r="AP12" s="163"/>
      <c r="AQ12" s="163">
        <v>2.4985535165292401E-2</v>
      </c>
      <c r="AR12" s="163">
        <v>3.4419797903096502E-2</v>
      </c>
      <c r="AS12" s="163">
        <v>2.6958763767192698E-2</v>
      </c>
    </row>
    <row r="13" spans="2:45" x14ac:dyDescent="0.25">
      <c r="B13" s="16" t="s">
        <v>271</v>
      </c>
      <c r="C13" s="163">
        <v>3.5451664386462203E-2</v>
      </c>
      <c r="D13" s="163">
        <v>1.7560372858830001E-2</v>
      </c>
      <c r="E13" s="163">
        <v>5.1468131473680102E-2</v>
      </c>
      <c r="F13" s="163"/>
      <c r="G13" s="163">
        <v>6.6675492282850402E-3</v>
      </c>
      <c r="H13" s="163">
        <v>3.3501122298754203E-2</v>
      </c>
      <c r="I13" s="163">
        <v>2.30233634033968E-2</v>
      </c>
      <c r="J13" s="163">
        <v>4.6091611944539097E-2</v>
      </c>
      <c r="K13" s="163">
        <v>4.9828662410339397E-2</v>
      </c>
      <c r="L13" s="163">
        <v>4.8059097098092599E-2</v>
      </c>
      <c r="M13" s="163"/>
      <c r="N13" s="163">
        <v>2.3191020111089301E-2</v>
      </c>
      <c r="O13" s="163">
        <v>4.44087759027635E-2</v>
      </c>
      <c r="P13" s="163">
        <v>2.2998995128752999E-2</v>
      </c>
      <c r="Q13" s="163">
        <v>4.2508306069432997E-2</v>
      </c>
      <c r="R13" s="163"/>
      <c r="S13" s="163">
        <v>4.7548652649198102E-2</v>
      </c>
      <c r="T13" s="163">
        <v>3.6406816484939597E-2</v>
      </c>
      <c r="U13" s="163">
        <v>0</v>
      </c>
      <c r="V13" s="163">
        <v>5.1535642162469898E-2</v>
      </c>
      <c r="W13" s="163">
        <v>1.34553000178973E-2</v>
      </c>
      <c r="X13" s="163">
        <v>4.1128539606213897E-2</v>
      </c>
      <c r="Y13" s="163">
        <v>3.5453571657659499E-2</v>
      </c>
      <c r="Z13" s="163">
        <v>2.7220174487050299E-2</v>
      </c>
      <c r="AA13" s="163">
        <v>2.6756508113576001E-2</v>
      </c>
      <c r="AB13" s="163">
        <v>5.2165950253322602E-2</v>
      </c>
      <c r="AC13" s="163">
        <v>4.4899640006765801E-2</v>
      </c>
      <c r="AD13" s="163">
        <v>3.5425018947718601E-2</v>
      </c>
      <c r="AE13" s="163"/>
      <c r="AF13" s="163">
        <v>3.1480902033407102E-2</v>
      </c>
      <c r="AG13" s="163">
        <v>3.3318445748180797E-2</v>
      </c>
      <c r="AH13" s="163">
        <v>2.0530780610161E-2</v>
      </c>
      <c r="AI13" s="163">
        <v>3.9309910161415301E-2</v>
      </c>
      <c r="AJ13" s="163">
        <v>5.2980640658487503E-2</v>
      </c>
      <c r="AK13" s="163">
        <v>5.1403532003408199E-2</v>
      </c>
      <c r="AL13" s="163"/>
      <c r="AM13" s="163">
        <v>3.6958782316531803E-2</v>
      </c>
      <c r="AN13" s="163">
        <v>3.5859428651233899E-2</v>
      </c>
      <c r="AO13" s="163">
        <v>4.4176453011415699E-2</v>
      </c>
      <c r="AP13" s="163"/>
      <c r="AQ13" s="163">
        <v>2.4058203292976199E-2</v>
      </c>
      <c r="AR13" s="163">
        <v>3.7510309961779301E-2</v>
      </c>
      <c r="AS13" s="163">
        <v>2.8366171056384001E-2</v>
      </c>
    </row>
    <row r="14" spans="2:45" x14ac:dyDescent="0.25">
      <c r="B14" s="16" t="s">
        <v>265</v>
      </c>
      <c r="C14" s="163">
        <v>0.87763391788327805</v>
      </c>
      <c r="D14" s="163">
        <v>0.91671437338245598</v>
      </c>
      <c r="E14" s="163">
        <v>0.84192103005485397</v>
      </c>
      <c r="F14" s="163"/>
      <c r="G14" s="163">
        <v>0.92731189317991203</v>
      </c>
      <c r="H14" s="163">
        <v>0.88677454540835898</v>
      </c>
      <c r="I14" s="163">
        <v>0.88739308839880804</v>
      </c>
      <c r="J14" s="163">
        <v>0.85164599004272001</v>
      </c>
      <c r="K14" s="163">
        <v>0.86373103476645896</v>
      </c>
      <c r="L14" s="163">
        <v>0.85941265781717902</v>
      </c>
      <c r="M14" s="163"/>
      <c r="N14" s="163">
        <v>0.91774658540769305</v>
      </c>
      <c r="O14" s="163">
        <v>0.87752161564018805</v>
      </c>
      <c r="P14" s="163">
        <v>0.89905404248448495</v>
      </c>
      <c r="Q14" s="163">
        <v>0.82220996729685403</v>
      </c>
      <c r="R14" s="163"/>
      <c r="S14" s="163">
        <v>0.87170864862617004</v>
      </c>
      <c r="T14" s="163">
        <v>0.87050579055253596</v>
      </c>
      <c r="U14" s="163">
        <v>0.82133452932461704</v>
      </c>
      <c r="V14" s="163">
        <v>0.86168367631769505</v>
      </c>
      <c r="W14" s="163">
        <v>0.90104462155280796</v>
      </c>
      <c r="X14" s="163">
        <v>0.93525844278069403</v>
      </c>
      <c r="Y14" s="163">
        <v>0.87489916440822701</v>
      </c>
      <c r="Z14" s="163">
        <v>0.921533129655004</v>
      </c>
      <c r="AA14" s="163">
        <v>0.89284514093772405</v>
      </c>
      <c r="AB14" s="163">
        <v>0.83756791869929403</v>
      </c>
      <c r="AC14" s="163">
        <v>0.91102525780784105</v>
      </c>
      <c r="AD14" s="163">
        <v>0.85629707544117195</v>
      </c>
      <c r="AE14" s="163"/>
      <c r="AF14" s="163">
        <v>0.89181132674976704</v>
      </c>
      <c r="AG14" s="163">
        <v>0.86833710921726104</v>
      </c>
      <c r="AH14" s="163">
        <v>0.883410071491738</v>
      </c>
      <c r="AI14" s="163">
        <v>0.87995456956919604</v>
      </c>
      <c r="AJ14" s="163">
        <v>0.86741313037988099</v>
      </c>
      <c r="AK14" s="163">
        <v>0.87139653703257203</v>
      </c>
      <c r="AL14" s="163"/>
      <c r="AM14" s="163">
        <v>0.89391101240162996</v>
      </c>
      <c r="AN14" s="163">
        <v>0.87597625459852302</v>
      </c>
      <c r="AO14" s="163">
        <v>0.82708022644980395</v>
      </c>
      <c r="AP14" s="163"/>
      <c r="AQ14" s="163">
        <v>0.92326092056772402</v>
      </c>
      <c r="AR14" s="163">
        <v>0.85670395279900602</v>
      </c>
      <c r="AS14" s="163">
        <v>0.83994405721751397</v>
      </c>
    </row>
    <row r="15" spans="2:45" x14ac:dyDescent="0.25">
      <c r="B15" s="16" t="s">
        <v>266</v>
      </c>
      <c r="C15" s="164">
        <v>4.7035823243816797</v>
      </c>
      <c r="D15" s="164">
        <v>4.7891775051605503</v>
      </c>
      <c r="E15" s="164">
        <v>4.6284781955688601</v>
      </c>
      <c r="F15" s="164"/>
      <c r="G15" s="164">
        <v>4.7488189395087597</v>
      </c>
      <c r="H15" s="164">
        <v>4.7102988720110499</v>
      </c>
      <c r="I15" s="164">
        <v>4.6787028226851</v>
      </c>
      <c r="J15" s="164">
        <v>4.6935442227662003</v>
      </c>
      <c r="K15" s="164">
        <v>4.6886501524742004</v>
      </c>
      <c r="L15" s="164">
        <v>4.7060598119820396</v>
      </c>
      <c r="M15" s="164"/>
      <c r="N15" s="164">
        <v>4.8209309130299003</v>
      </c>
      <c r="O15" s="164">
        <v>4.7153517047025799</v>
      </c>
      <c r="P15" s="164">
        <v>4.7379561066797802</v>
      </c>
      <c r="Q15" s="164">
        <v>4.5386406557180399</v>
      </c>
      <c r="R15" s="164"/>
      <c r="S15" s="164">
        <v>4.7179810508259301</v>
      </c>
      <c r="T15" s="164">
        <v>4.6925789073830897</v>
      </c>
      <c r="U15" s="164">
        <v>4.4492739382327304</v>
      </c>
      <c r="V15" s="164">
        <v>4.65423296721562</v>
      </c>
      <c r="W15" s="164">
        <v>4.7715837612815797</v>
      </c>
      <c r="X15" s="164">
        <v>4.8757492843774601</v>
      </c>
      <c r="Y15" s="164">
        <v>4.70752943773957</v>
      </c>
      <c r="Z15" s="164">
        <v>4.8702864337970597</v>
      </c>
      <c r="AA15" s="164">
        <v>4.7154116625758702</v>
      </c>
      <c r="AB15" s="164">
        <v>4.6165459609837098</v>
      </c>
      <c r="AC15" s="164">
        <v>4.8017601039529696</v>
      </c>
      <c r="AD15" s="164">
        <v>4.6348919535667203</v>
      </c>
      <c r="AE15" s="164"/>
      <c r="AF15" s="164">
        <v>4.7257423157156699</v>
      </c>
      <c r="AG15" s="164">
        <v>4.6909515115036102</v>
      </c>
      <c r="AH15" s="164">
        <v>4.6756131387443398</v>
      </c>
      <c r="AI15" s="164">
        <v>4.6949060663279401</v>
      </c>
      <c r="AJ15" s="164">
        <v>4.7512827796856998</v>
      </c>
      <c r="AK15" s="164">
        <v>4.6987190282880098</v>
      </c>
      <c r="AL15" s="164"/>
      <c r="AM15" s="164">
        <v>4.7717883971997903</v>
      </c>
      <c r="AN15" s="164">
        <v>4.6920344171129802</v>
      </c>
      <c r="AO15" s="164">
        <v>4.5782534403300303</v>
      </c>
      <c r="AP15" s="164"/>
      <c r="AQ15" s="164">
        <v>4.8273284203913898</v>
      </c>
      <c r="AR15" s="164">
        <v>4.6325127073997399</v>
      </c>
      <c r="AS15" s="164">
        <v>4.5807209325161198</v>
      </c>
    </row>
    <row r="16" spans="2:45" x14ac:dyDescent="0.25">
      <c r="B16" s="16" t="s">
        <v>267</v>
      </c>
      <c r="C16" s="165">
        <v>0.801122386352771</v>
      </c>
      <c r="D16" s="165">
        <v>0.58912839590528898</v>
      </c>
      <c r="E16" s="165">
        <v>0.95993450597023899</v>
      </c>
      <c r="F16" s="165"/>
      <c r="G16" s="165">
        <v>0.922164698780363</v>
      </c>
      <c r="H16" s="165">
        <v>0.84811213082338799</v>
      </c>
      <c r="I16" s="165">
        <v>0.96009845556448703</v>
      </c>
      <c r="J16" s="165">
        <v>0.68832302770883103</v>
      </c>
      <c r="K16" s="165">
        <v>0.79298824701925297</v>
      </c>
      <c r="L16" s="165">
        <v>0.66736981515182003</v>
      </c>
      <c r="M16" s="165"/>
      <c r="N16" s="165">
        <v>0.44048074432196899</v>
      </c>
      <c r="O16" s="165">
        <v>0.78345214341974001</v>
      </c>
      <c r="P16" s="165">
        <v>0.74874288431657299</v>
      </c>
      <c r="Q16" s="165">
        <v>1.2276117995795599</v>
      </c>
      <c r="R16" s="165"/>
      <c r="S16" s="165">
        <v>0.68680851661694098</v>
      </c>
      <c r="T16" s="165">
        <v>0.82681951450297897</v>
      </c>
      <c r="U16" s="165">
        <v>1.5913764465551301</v>
      </c>
      <c r="V16" s="165">
        <v>1.0276178186514999</v>
      </c>
      <c r="W16" s="165">
        <v>0.53055819547497596</v>
      </c>
      <c r="X16" s="165">
        <v>0.32783189666021401</v>
      </c>
      <c r="Y16" s="165">
        <v>0.73031263076229402</v>
      </c>
      <c r="Z16" s="165">
        <v>0.220765882378293</v>
      </c>
      <c r="AA16" s="165">
        <v>0.88113155369500595</v>
      </c>
      <c r="AB16" s="165">
        <v>0.97683398373566599</v>
      </c>
      <c r="AC16" s="165">
        <v>0.561082772672718</v>
      </c>
      <c r="AD16" s="165">
        <v>1.00933819739026</v>
      </c>
      <c r="AE16" s="165"/>
      <c r="AF16" s="165">
        <v>0.77656637415320195</v>
      </c>
      <c r="AG16" s="165">
        <v>0.75902016420092999</v>
      </c>
      <c r="AH16" s="165">
        <v>0.97448708213195101</v>
      </c>
      <c r="AI16" s="165">
        <v>0.942079118599493</v>
      </c>
      <c r="AJ16" s="165">
        <v>0.49668119306016101</v>
      </c>
      <c r="AK16" s="165">
        <v>0.82633377196894697</v>
      </c>
      <c r="AL16" s="165"/>
      <c r="AM16" s="165">
        <v>0.55157735354116999</v>
      </c>
      <c r="AN16" s="165">
        <v>0.86223504710669496</v>
      </c>
      <c r="AO16" s="165">
        <v>1.07565731046137</v>
      </c>
      <c r="AP16" s="165"/>
      <c r="AQ16" s="165">
        <v>0.453777483195617</v>
      </c>
      <c r="AR16" s="165">
        <v>1.0488525641886399</v>
      </c>
      <c r="AS16" s="165">
        <v>1.0929618271952899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71" t="s">
        <v>8</v>
      </c>
      <c r="C7" s="171">
        <v>1005</v>
      </c>
      <c r="D7" s="171">
        <v>484</v>
      </c>
      <c r="E7" s="171">
        <v>515</v>
      </c>
      <c r="F7" s="171"/>
      <c r="G7" s="171">
        <v>152</v>
      </c>
      <c r="H7" s="171">
        <v>174</v>
      </c>
      <c r="I7" s="171">
        <v>153</v>
      </c>
      <c r="J7" s="171">
        <v>172</v>
      </c>
      <c r="K7" s="171">
        <v>142</v>
      </c>
      <c r="L7" s="171">
        <v>212</v>
      </c>
      <c r="M7" s="171"/>
      <c r="N7" s="171">
        <v>279</v>
      </c>
      <c r="O7" s="171">
        <v>270</v>
      </c>
      <c r="P7" s="171">
        <v>207</v>
      </c>
      <c r="Q7" s="171">
        <v>245</v>
      </c>
      <c r="R7" s="171"/>
      <c r="S7" s="171">
        <v>146</v>
      </c>
      <c r="T7" s="171">
        <v>136</v>
      </c>
      <c r="U7" s="171">
        <v>83</v>
      </c>
      <c r="V7" s="171">
        <v>95</v>
      </c>
      <c r="W7" s="171">
        <v>70</v>
      </c>
      <c r="X7" s="171">
        <v>76</v>
      </c>
      <c r="Y7" s="171">
        <v>81</v>
      </c>
      <c r="Z7" s="171">
        <v>40</v>
      </c>
      <c r="AA7" s="171">
        <v>112</v>
      </c>
      <c r="AB7" s="171">
        <v>93</v>
      </c>
      <c r="AC7" s="171">
        <v>45</v>
      </c>
      <c r="AD7" s="171">
        <v>28</v>
      </c>
      <c r="AE7" s="171"/>
      <c r="AF7" s="171">
        <v>204</v>
      </c>
      <c r="AG7" s="171">
        <v>290</v>
      </c>
      <c r="AH7" s="171">
        <v>150</v>
      </c>
      <c r="AI7" s="171">
        <v>190</v>
      </c>
      <c r="AJ7" s="171">
        <v>109</v>
      </c>
      <c r="AK7" s="171">
        <v>62</v>
      </c>
      <c r="AL7" s="171"/>
      <c r="AM7" s="171">
        <v>415</v>
      </c>
      <c r="AN7" s="171">
        <v>426</v>
      </c>
      <c r="AO7" s="171">
        <v>111</v>
      </c>
      <c r="AP7" s="171"/>
      <c r="AQ7" s="171">
        <v>312</v>
      </c>
      <c r="AR7" s="171">
        <v>332</v>
      </c>
      <c r="AS7" s="171">
        <v>36</v>
      </c>
    </row>
    <row r="8" spans="2:45" ht="30" customHeight="1" x14ac:dyDescent="0.25">
      <c r="B8" s="172" t="s">
        <v>9</v>
      </c>
      <c r="C8" s="172">
        <v>1005</v>
      </c>
      <c r="D8" s="172">
        <v>494</v>
      </c>
      <c r="E8" s="172">
        <v>505</v>
      </c>
      <c r="F8" s="172"/>
      <c r="G8" s="172">
        <v>140</v>
      </c>
      <c r="H8" s="172">
        <v>173</v>
      </c>
      <c r="I8" s="172">
        <v>170</v>
      </c>
      <c r="J8" s="172">
        <v>170</v>
      </c>
      <c r="K8" s="172">
        <v>141</v>
      </c>
      <c r="L8" s="172">
        <v>211</v>
      </c>
      <c r="M8" s="172"/>
      <c r="N8" s="172">
        <v>270</v>
      </c>
      <c r="O8" s="172">
        <v>260</v>
      </c>
      <c r="P8" s="172">
        <v>220</v>
      </c>
      <c r="Q8" s="172">
        <v>251</v>
      </c>
      <c r="R8" s="172"/>
      <c r="S8" s="172">
        <v>141</v>
      </c>
      <c r="T8" s="172">
        <v>135</v>
      </c>
      <c r="U8" s="172">
        <v>80</v>
      </c>
      <c r="V8" s="172">
        <v>90</v>
      </c>
      <c r="W8" s="172">
        <v>71</v>
      </c>
      <c r="X8" s="172">
        <v>90</v>
      </c>
      <c r="Y8" s="172">
        <v>80</v>
      </c>
      <c r="Z8" s="172">
        <v>41</v>
      </c>
      <c r="AA8" s="172">
        <v>110</v>
      </c>
      <c r="AB8" s="172">
        <v>85</v>
      </c>
      <c r="AC8" s="172">
        <v>51</v>
      </c>
      <c r="AD8" s="172">
        <v>31</v>
      </c>
      <c r="AE8" s="172"/>
      <c r="AF8" s="172">
        <v>205</v>
      </c>
      <c r="AG8" s="172">
        <v>289</v>
      </c>
      <c r="AH8" s="172">
        <v>149</v>
      </c>
      <c r="AI8" s="172">
        <v>189</v>
      </c>
      <c r="AJ8" s="172">
        <v>110</v>
      </c>
      <c r="AK8" s="172">
        <v>63</v>
      </c>
      <c r="AL8" s="172"/>
      <c r="AM8" s="172">
        <v>420</v>
      </c>
      <c r="AN8" s="172">
        <v>424</v>
      </c>
      <c r="AO8" s="172">
        <v>111</v>
      </c>
      <c r="AP8" s="172"/>
      <c r="AQ8" s="172">
        <v>315</v>
      </c>
      <c r="AR8" s="172">
        <v>332</v>
      </c>
      <c r="AS8" s="172">
        <v>36</v>
      </c>
    </row>
    <row r="9" spans="2:45" x14ac:dyDescent="0.25">
      <c r="B9" s="16" t="s">
        <v>270</v>
      </c>
      <c r="C9" s="168">
        <v>4.1963824402915699E-3</v>
      </c>
      <c r="D9" s="168">
        <v>4.3704736080488098E-3</v>
      </c>
      <c r="E9" s="168">
        <v>4.0759928545515099E-3</v>
      </c>
      <c r="F9" s="168"/>
      <c r="G9" s="168">
        <v>6.6668924020420097E-3</v>
      </c>
      <c r="H9" s="168">
        <v>6.76536753242926E-3</v>
      </c>
      <c r="I9" s="168">
        <v>1.2419315603742501E-2</v>
      </c>
      <c r="J9" s="168">
        <v>0</v>
      </c>
      <c r="K9" s="168">
        <v>0</v>
      </c>
      <c r="L9" s="168">
        <v>0</v>
      </c>
      <c r="M9" s="168"/>
      <c r="N9" s="168">
        <v>4.5223535481045901E-3</v>
      </c>
      <c r="O9" s="168">
        <v>3.4214977251720699E-3</v>
      </c>
      <c r="P9" s="168">
        <v>4.2549291118573604E-3</v>
      </c>
      <c r="Q9" s="168">
        <v>4.6639644675355802E-3</v>
      </c>
      <c r="R9" s="168"/>
      <c r="S9" s="168">
        <v>2.16212173458524E-2</v>
      </c>
      <c r="T9" s="168">
        <v>0</v>
      </c>
      <c r="U9" s="168">
        <v>0</v>
      </c>
      <c r="V9" s="168">
        <v>0</v>
      </c>
      <c r="W9" s="168">
        <v>0</v>
      </c>
      <c r="X9" s="168">
        <v>0</v>
      </c>
      <c r="Y9" s="168">
        <v>0</v>
      </c>
      <c r="Z9" s="168">
        <v>0</v>
      </c>
      <c r="AA9" s="168">
        <v>0</v>
      </c>
      <c r="AB9" s="168">
        <v>0</v>
      </c>
      <c r="AC9" s="168">
        <v>2.2947865436277699E-2</v>
      </c>
      <c r="AD9" s="168">
        <v>0</v>
      </c>
      <c r="AE9" s="168"/>
      <c r="AF9" s="168">
        <v>8.9065604510718994E-3</v>
      </c>
      <c r="AG9" s="168">
        <v>4.2182732092524997E-3</v>
      </c>
      <c r="AH9" s="168">
        <v>7.8495737443003994E-3</v>
      </c>
      <c r="AI9" s="168">
        <v>0</v>
      </c>
      <c r="AJ9" s="168">
        <v>0</v>
      </c>
      <c r="AK9" s="168">
        <v>0</v>
      </c>
      <c r="AL9" s="168"/>
      <c r="AM9" s="168">
        <v>2.1156960313480399E-3</v>
      </c>
      <c r="AN9" s="168">
        <v>7.8475258024823993E-3</v>
      </c>
      <c r="AO9" s="168">
        <v>0</v>
      </c>
      <c r="AP9" s="168"/>
      <c r="AQ9" s="168">
        <v>0</v>
      </c>
      <c r="AR9" s="168">
        <v>6.35327567479416E-3</v>
      </c>
      <c r="AS9" s="168">
        <v>3.3469413426026703E-2</v>
      </c>
    </row>
    <row r="10" spans="2:45" x14ac:dyDescent="0.25">
      <c r="B10" s="16" t="s">
        <v>261</v>
      </c>
      <c r="C10" s="168">
        <v>6.0525879313300104E-3</v>
      </c>
      <c r="D10" s="168">
        <v>6.2722141205557701E-3</v>
      </c>
      <c r="E10" s="168">
        <v>5.90967697877852E-3</v>
      </c>
      <c r="F10" s="168"/>
      <c r="G10" s="168">
        <v>0</v>
      </c>
      <c r="H10" s="168">
        <v>5.5010722079671497E-3</v>
      </c>
      <c r="I10" s="168">
        <v>1.1973702977463901E-2</v>
      </c>
      <c r="J10" s="168">
        <v>7.0749763888825904E-3</v>
      </c>
      <c r="K10" s="168">
        <v>0</v>
      </c>
      <c r="L10" s="168">
        <v>8.9817334708794192E-3</v>
      </c>
      <c r="M10" s="168"/>
      <c r="N10" s="168">
        <v>3.4893876466097701E-3</v>
      </c>
      <c r="O10" s="168">
        <v>7.3234113440171196E-3</v>
      </c>
      <c r="P10" s="168">
        <v>4.5501136611036403E-3</v>
      </c>
      <c r="Q10" s="168">
        <v>8.9067898466723902E-3</v>
      </c>
      <c r="R10" s="168"/>
      <c r="S10" s="168">
        <v>7.1038544492307799E-3</v>
      </c>
      <c r="T10" s="168">
        <v>1.47260545590068E-2</v>
      </c>
      <c r="U10" s="168">
        <v>0</v>
      </c>
      <c r="V10" s="168">
        <v>0</v>
      </c>
      <c r="W10" s="168">
        <v>1.3261770102862599E-2</v>
      </c>
      <c r="X10" s="168">
        <v>1.33523693253607E-2</v>
      </c>
      <c r="Y10" s="168">
        <v>0</v>
      </c>
      <c r="Z10" s="168">
        <v>0</v>
      </c>
      <c r="AA10" s="168">
        <v>8.6517871024680403E-3</v>
      </c>
      <c r="AB10" s="168">
        <v>0</v>
      </c>
      <c r="AC10" s="168">
        <v>0</v>
      </c>
      <c r="AD10" s="168">
        <v>0</v>
      </c>
      <c r="AE10" s="168"/>
      <c r="AF10" s="168">
        <v>0</v>
      </c>
      <c r="AG10" s="168">
        <v>7.4411354239753997E-3</v>
      </c>
      <c r="AH10" s="168">
        <v>1.9412100331776101E-2</v>
      </c>
      <c r="AI10" s="168">
        <v>0</v>
      </c>
      <c r="AJ10" s="168">
        <v>0</v>
      </c>
      <c r="AK10" s="168">
        <v>1.6373375239201699E-2</v>
      </c>
      <c r="AL10" s="168"/>
      <c r="AM10" s="168">
        <v>6.7691226034145603E-3</v>
      </c>
      <c r="AN10" s="168">
        <v>5.2719797292199704E-3</v>
      </c>
      <c r="AO10" s="168">
        <v>9.0572258100985095E-3</v>
      </c>
      <c r="AP10" s="168"/>
      <c r="AQ10" s="168">
        <v>1.28382152259025E-2</v>
      </c>
      <c r="AR10" s="168">
        <v>0</v>
      </c>
      <c r="AS10" s="168">
        <v>0</v>
      </c>
    </row>
    <row r="11" spans="2:45" x14ac:dyDescent="0.25">
      <c r="B11" s="16" t="s">
        <v>262</v>
      </c>
      <c r="C11" s="168">
        <v>4.9786867108045797E-3</v>
      </c>
      <c r="D11" s="168">
        <v>6.1266285127454401E-3</v>
      </c>
      <c r="E11" s="168">
        <v>3.9166055494897099E-3</v>
      </c>
      <c r="F11" s="168"/>
      <c r="G11" s="168">
        <v>5.8552365880470397E-3</v>
      </c>
      <c r="H11" s="168">
        <v>5.5840933381606202E-3</v>
      </c>
      <c r="I11" s="168">
        <v>1.2625154673373801E-2</v>
      </c>
      <c r="J11" s="168">
        <v>6.2970608991190502E-3</v>
      </c>
      <c r="K11" s="168">
        <v>0</v>
      </c>
      <c r="L11" s="168">
        <v>0</v>
      </c>
      <c r="M11" s="168"/>
      <c r="N11" s="168">
        <v>3.0448944852537502E-3</v>
      </c>
      <c r="O11" s="168">
        <v>8.2523330368412893E-3</v>
      </c>
      <c r="P11" s="168">
        <v>4.3920527529789002E-3</v>
      </c>
      <c r="Q11" s="168">
        <v>4.2613563271155404E-3</v>
      </c>
      <c r="R11" s="168"/>
      <c r="S11" s="168">
        <v>1.46022622838553E-2</v>
      </c>
      <c r="T11" s="168">
        <v>0</v>
      </c>
      <c r="U11" s="168">
        <v>0</v>
      </c>
      <c r="V11" s="168">
        <v>0</v>
      </c>
      <c r="W11" s="168">
        <v>1.50560165603679E-2</v>
      </c>
      <c r="X11" s="168">
        <v>0</v>
      </c>
      <c r="Y11" s="168">
        <v>0</v>
      </c>
      <c r="Z11" s="168">
        <v>0</v>
      </c>
      <c r="AA11" s="168">
        <v>8.2718125866112404E-3</v>
      </c>
      <c r="AB11" s="168">
        <v>1.13609138405947E-2</v>
      </c>
      <c r="AC11" s="168">
        <v>0</v>
      </c>
      <c r="AD11" s="168">
        <v>0</v>
      </c>
      <c r="AE11" s="168"/>
      <c r="AF11" s="168">
        <v>8.7245887835877695E-3</v>
      </c>
      <c r="AG11" s="168">
        <v>4.2683338447684904E-3</v>
      </c>
      <c r="AH11" s="168">
        <v>1.3274320571976901E-2</v>
      </c>
      <c r="AI11" s="168">
        <v>0</v>
      </c>
      <c r="AJ11" s="168">
        <v>0</v>
      </c>
      <c r="AK11" s="168">
        <v>0</v>
      </c>
      <c r="AL11" s="168"/>
      <c r="AM11" s="168">
        <v>2.9384318246242101E-3</v>
      </c>
      <c r="AN11" s="168">
        <v>6.3634662967705698E-3</v>
      </c>
      <c r="AO11" s="168">
        <v>9.6776930065009207E-3</v>
      </c>
      <c r="AP11" s="168"/>
      <c r="AQ11" s="168">
        <v>0</v>
      </c>
      <c r="AR11" s="168">
        <v>5.65843790838711E-3</v>
      </c>
      <c r="AS11" s="168">
        <v>0</v>
      </c>
    </row>
    <row r="12" spans="2:45" x14ac:dyDescent="0.25">
      <c r="B12" s="16" t="s">
        <v>263</v>
      </c>
      <c r="C12" s="168">
        <v>1.0658897925517601E-2</v>
      </c>
      <c r="D12" s="168">
        <v>9.1365840303094196E-3</v>
      </c>
      <c r="E12" s="168">
        <v>1.2271396777454599E-2</v>
      </c>
      <c r="F12" s="168"/>
      <c r="G12" s="168">
        <v>2.1013831365860401E-2</v>
      </c>
      <c r="H12" s="168">
        <v>6.0507959073699399E-3</v>
      </c>
      <c r="I12" s="168">
        <v>2.1900583460315801E-2</v>
      </c>
      <c r="J12" s="168">
        <v>5.6275737535816496E-3</v>
      </c>
      <c r="K12" s="168">
        <v>6.34173543052741E-3</v>
      </c>
      <c r="L12" s="168">
        <v>5.4225736023319898E-3</v>
      </c>
      <c r="M12" s="168"/>
      <c r="N12" s="168">
        <v>6.8722634836618597E-3</v>
      </c>
      <c r="O12" s="168">
        <v>1.62036002149392E-2</v>
      </c>
      <c r="P12" s="168">
        <v>2.1107932812146599E-2</v>
      </c>
      <c r="Q12" s="168">
        <v>0</v>
      </c>
      <c r="R12" s="168"/>
      <c r="S12" s="168">
        <v>1.96384136890255E-2</v>
      </c>
      <c r="T12" s="168">
        <v>7.1353560638324296E-3</v>
      </c>
      <c r="U12" s="168">
        <v>0</v>
      </c>
      <c r="V12" s="168">
        <v>0</v>
      </c>
      <c r="W12" s="168">
        <v>3.1561107351450998E-2</v>
      </c>
      <c r="X12" s="168">
        <v>2.56077094722067E-2</v>
      </c>
      <c r="Y12" s="168">
        <v>0</v>
      </c>
      <c r="Z12" s="168">
        <v>0</v>
      </c>
      <c r="AA12" s="168">
        <v>0</v>
      </c>
      <c r="AB12" s="168">
        <v>1.5085873991880499E-2</v>
      </c>
      <c r="AC12" s="168">
        <v>0</v>
      </c>
      <c r="AD12" s="168">
        <v>3.7217152701659699E-2</v>
      </c>
      <c r="AE12" s="168"/>
      <c r="AF12" s="168">
        <v>1.9470457758826099E-2</v>
      </c>
      <c r="AG12" s="168">
        <v>1.4793743751231801E-2</v>
      </c>
      <c r="AH12" s="168">
        <v>7.7286047767185801E-3</v>
      </c>
      <c r="AI12" s="168">
        <v>6.81800871876491E-3</v>
      </c>
      <c r="AJ12" s="168">
        <v>0</v>
      </c>
      <c r="AK12" s="168">
        <v>0</v>
      </c>
      <c r="AL12" s="168"/>
      <c r="AM12" s="168">
        <v>8.5203205108907894E-3</v>
      </c>
      <c r="AN12" s="168">
        <v>1.45436955396352E-2</v>
      </c>
      <c r="AO12" s="168">
        <v>0</v>
      </c>
      <c r="AP12" s="168"/>
      <c r="AQ12" s="168">
        <v>1.0539365840251501E-2</v>
      </c>
      <c r="AR12" s="168">
        <v>1.2055274393260301E-2</v>
      </c>
      <c r="AS12" s="168">
        <v>0</v>
      </c>
    </row>
    <row r="13" spans="2:45" x14ac:dyDescent="0.25">
      <c r="B13" s="16" t="s">
        <v>271</v>
      </c>
      <c r="C13" s="168">
        <v>1.26346294197475E-2</v>
      </c>
      <c r="D13" s="168">
        <v>1.13411184274664E-2</v>
      </c>
      <c r="E13" s="168">
        <v>1.40470636165166E-2</v>
      </c>
      <c r="F13" s="168"/>
      <c r="G13" s="168">
        <v>1.9376232942507499E-2</v>
      </c>
      <c r="H13" s="168">
        <v>5.7905870826342404E-3</v>
      </c>
      <c r="I13" s="168">
        <v>2.18473456240794E-2</v>
      </c>
      <c r="J13" s="168">
        <v>1.1563812928451E-2</v>
      </c>
      <c r="K13" s="168">
        <v>7.5844825630584896E-3</v>
      </c>
      <c r="L13" s="168">
        <v>1.05729840093045E-2</v>
      </c>
      <c r="M13" s="168"/>
      <c r="N13" s="168">
        <v>7.3529636458633998E-3</v>
      </c>
      <c r="O13" s="168">
        <v>4.9355773563481498E-3</v>
      </c>
      <c r="P13" s="168">
        <v>2.4262132334680199E-2</v>
      </c>
      <c r="Q13" s="168">
        <v>1.6301128112282699E-2</v>
      </c>
      <c r="R13" s="168"/>
      <c r="S13" s="168">
        <v>2.06879921442925E-2</v>
      </c>
      <c r="T13" s="168">
        <v>9.5148748984433904E-3</v>
      </c>
      <c r="U13" s="168">
        <v>1.66456779378754E-2</v>
      </c>
      <c r="V13" s="168">
        <v>0</v>
      </c>
      <c r="W13" s="168">
        <v>1.51407960169896E-2</v>
      </c>
      <c r="X13" s="168">
        <v>1.21856455117338E-2</v>
      </c>
      <c r="Y13" s="168">
        <v>3.6656739150824298E-2</v>
      </c>
      <c r="Z13" s="168">
        <v>0</v>
      </c>
      <c r="AA13" s="168">
        <v>0</v>
      </c>
      <c r="AB13" s="168">
        <v>1.00991646253108E-2</v>
      </c>
      <c r="AC13" s="168">
        <v>2.3626900082554102E-2</v>
      </c>
      <c r="AD13" s="168">
        <v>0</v>
      </c>
      <c r="AE13" s="168"/>
      <c r="AF13" s="168">
        <v>2.03376262863924E-2</v>
      </c>
      <c r="AG13" s="168">
        <v>1.16092707600043E-2</v>
      </c>
      <c r="AH13" s="168">
        <v>2.12523327796404E-2</v>
      </c>
      <c r="AI13" s="168">
        <v>1.0596139062757999E-2</v>
      </c>
      <c r="AJ13" s="168">
        <v>0</v>
      </c>
      <c r="AK13" s="168">
        <v>0</v>
      </c>
      <c r="AL13" s="168"/>
      <c r="AM13" s="168">
        <v>1.36223288742161E-2</v>
      </c>
      <c r="AN13" s="168">
        <v>9.6794824441552799E-3</v>
      </c>
      <c r="AO13" s="168">
        <v>9.7321874706344392E-3</v>
      </c>
      <c r="AP13" s="168"/>
      <c r="AQ13" s="168">
        <v>1.90095423524861E-2</v>
      </c>
      <c r="AR13" s="168">
        <v>1.18571907069609E-2</v>
      </c>
      <c r="AS13" s="168">
        <v>2.3544107899844399E-2</v>
      </c>
    </row>
    <row r="14" spans="2:45" x14ac:dyDescent="0.25">
      <c r="B14" s="16" t="s">
        <v>265</v>
      </c>
      <c r="C14" s="168">
        <v>0.96147881557230896</v>
      </c>
      <c r="D14" s="168">
        <v>0.96275298130087394</v>
      </c>
      <c r="E14" s="168">
        <v>0.95977926422320903</v>
      </c>
      <c r="F14" s="168"/>
      <c r="G14" s="168">
        <v>0.94708780670154302</v>
      </c>
      <c r="H14" s="168">
        <v>0.97030808393143897</v>
      </c>
      <c r="I14" s="168">
        <v>0.91923389766102503</v>
      </c>
      <c r="J14" s="168">
        <v>0.96943657602996602</v>
      </c>
      <c r="K14" s="168">
        <v>0.98607378200641405</v>
      </c>
      <c r="L14" s="168">
        <v>0.97502270891748399</v>
      </c>
      <c r="M14" s="168"/>
      <c r="N14" s="168">
        <v>0.97471813719050604</v>
      </c>
      <c r="O14" s="168">
        <v>0.95986358032268204</v>
      </c>
      <c r="P14" s="168">
        <v>0.94143283932723298</v>
      </c>
      <c r="Q14" s="168">
        <v>0.96586676124639403</v>
      </c>
      <c r="R14" s="168"/>
      <c r="S14" s="168">
        <v>0.916346260087743</v>
      </c>
      <c r="T14" s="168">
        <v>0.96862371447871698</v>
      </c>
      <c r="U14" s="168">
        <v>0.98335432206212503</v>
      </c>
      <c r="V14" s="168">
        <v>1</v>
      </c>
      <c r="W14" s="168">
        <v>0.92498030996832903</v>
      </c>
      <c r="X14" s="168">
        <v>0.94885427569069902</v>
      </c>
      <c r="Y14" s="168">
        <v>0.96334326084917599</v>
      </c>
      <c r="Z14" s="168">
        <v>1</v>
      </c>
      <c r="AA14" s="168">
        <v>0.98307640031092103</v>
      </c>
      <c r="AB14" s="168">
        <v>0.96345404754221398</v>
      </c>
      <c r="AC14" s="168">
        <v>0.953425234481168</v>
      </c>
      <c r="AD14" s="168">
        <v>0.96278284729833996</v>
      </c>
      <c r="AE14" s="168"/>
      <c r="AF14" s="168">
        <v>0.94256076672012201</v>
      </c>
      <c r="AG14" s="168">
        <v>0.95766924301076795</v>
      </c>
      <c r="AH14" s="168">
        <v>0.93048306779558798</v>
      </c>
      <c r="AI14" s="168">
        <v>0.98258585221847705</v>
      </c>
      <c r="AJ14" s="168">
        <v>1</v>
      </c>
      <c r="AK14" s="168">
        <v>0.98362662476079799</v>
      </c>
      <c r="AL14" s="168"/>
      <c r="AM14" s="168">
        <v>0.96603410015550595</v>
      </c>
      <c r="AN14" s="168">
        <v>0.95629385018773705</v>
      </c>
      <c r="AO14" s="168">
        <v>0.97153289371276597</v>
      </c>
      <c r="AP14" s="168"/>
      <c r="AQ14" s="168">
        <v>0.95761287658135996</v>
      </c>
      <c r="AR14" s="168">
        <v>0.96407582131659697</v>
      </c>
      <c r="AS14" s="168">
        <v>0.94298647867412899</v>
      </c>
    </row>
    <row r="15" spans="2:45" x14ac:dyDescent="0.25">
      <c r="B15" s="16" t="s">
        <v>266</v>
      </c>
      <c r="C15" s="169">
        <v>4.9059192506700304</v>
      </c>
      <c r="D15" s="169">
        <v>4.9050646034512102</v>
      </c>
      <c r="E15" s="169">
        <v>4.9056416539922303</v>
      </c>
      <c r="F15" s="169"/>
      <c r="G15" s="169">
        <v>4.88769593255142</v>
      </c>
      <c r="H15" s="169">
        <v>4.9095244145941299</v>
      </c>
      <c r="I15" s="169">
        <v>4.7864846335065998</v>
      </c>
      <c r="J15" s="169">
        <v>4.9299899513114998</v>
      </c>
      <c r="K15" s="169">
        <v>4.9797320465758901</v>
      </c>
      <c r="L15" s="169">
        <v>4.9426549349025102</v>
      </c>
      <c r="M15" s="169"/>
      <c r="N15" s="169">
        <v>4.9331985076040903</v>
      </c>
      <c r="O15" s="169">
        <v>4.8914990891013197</v>
      </c>
      <c r="P15" s="169">
        <v>4.8808707435783898</v>
      </c>
      <c r="Q15" s="169">
        <v>4.9119678211820004</v>
      </c>
      <c r="R15" s="169"/>
      <c r="S15" s="169">
        <v>4.7597068890999097</v>
      </c>
      <c r="T15" s="169">
        <v>4.9173101947378601</v>
      </c>
      <c r="U15" s="169">
        <v>4.9833543220621204</v>
      </c>
      <c r="V15" s="169">
        <v>5</v>
      </c>
      <c r="W15" s="169">
        <v>4.8235218591875499</v>
      </c>
      <c r="X15" s="169">
        <v>4.88318945824241</v>
      </c>
      <c r="Y15" s="169">
        <v>4.9633432608491797</v>
      </c>
      <c r="Z15" s="169">
        <v>5</v>
      </c>
      <c r="AA15" s="169">
        <v>4.9405774138302903</v>
      </c>
      <c r="AB15" s="169">
        <v>4.92564634586914</v>
      </c>
      <c r="AC15" s="169">
        <v>4.8616337727360603</v>
      </c>
      <c r="AD15" s="169">
        <v>4.9255656945966804</v>
      </c>
      <c r="AE15" s="169"/>
      <c r="AF15" s="169">
        <v>4.8700148895898296</v>
      </c>
      <c r="AG15" s="169">
        <v>4.8951423324610603</v>
      </c>
      <c r="AH15" s="169">
        <v>4.8065712259023901</v>
      </c>
      <c r="AI15" s="169">
        <v>4.9757678434997104</v>
      </c>
      <c r="AJ15" s="169">
        <v>5</v>
      </c>
      <c r="AK15" s="169">
        <v>4.9345064990431897</v>
      </c>
      <c r="AL15" s="169"/>
      <c r="AM15" s="169">
        <v>4.9228667640597301</v>
      </c>
      <c r="AN15" s="169">
        <v>4.88181717965697</v>
      </c>
      <c r="AO15" s="169">
        <v>4.9250058302694697</v>
      </c>
      <c r="AP15" s="169"/>
      <c r="AQ15" s="169">
        <v>4.9085588650633998</v>
      </c>
      <c r="AR15" s="169">
        <v>4.9152905684073902</v>
      </c>
      <c r="AS15" s="169">
        <v>4.8091088249700196</v>
      </c>
    </row>
    <row r="16" spans="2:45" x14ac:dyDescent="0.25">
      <c r="B16" s="16" t="s">
        <v>267</v>
      </c>
      <c r="C16" s="170">
        <v>0.29326999297141898</v>
      </c>
      <c r="D16" s="170">
        <v>0.30424753347093503</v>
      </c>
      <c r="E16" s="170">
        <v>0.28650058412402002</v>
      </c>
      <c r="F16" s="170"/>
      <c r="G16" s="170">
        <v>0.312420368242805</v>
      </c>
      <c r="H16" s="170">
        <v>0.33113017006503997</v>
      </c>
      <c r="I16" s="170">
        <v>0.68357039988212798</v>
      </c>
      <c r="J16" s="170">
        <v>0.200223657560548</v>
      </c>
      <c r="K16" s="170">
        <v>3.2773067451660101E-2</v>
      </c>
      <c r="L16" s="170">
        <v>0.17350485535434301</v>
      </c>
      <c r="M16" s="170"/>
      <c r="N16" s="170">
        <v>0.22751531893924901</v>
      </c>
      <c r="O16" s="170">
        <v>0.33625383650195501</v>
      </c>
      <c r="P16" s="170">
        <v>0.31463576757850498</v>
      </c>
      <c r="Q16" s="170">
        <v>0.30723546546316299</v>
      </c>
      <c r="R16" s="170"/>
      <c r="S16" s="170">
        <v>0.83302128552264298</v>
      </c>
      <c r="T16" s="170">
        <v>0.26882687841406699</v>
      </c>
      <c r="U16" s="170">
        <v>1.6575796803912801E-2</v>
      </c>
      <c r="V16" s="170">
        <v>0</v>
      </c>
      <c r="W16" s="170">
        <v>0.46447506424053597</v>
      </c>
      <c r="X16" s="170">
        <v>0.31814463027704198</v>
      </c>
      <c r="Y16" s="170">
        <v>3.5760022912053401E-2</v>
      </c>
      <c r="Z16" s="170">
        <v>0</v>
      </c>
      <c r="AA16" s="170">
        <v>0.21126444907255301</v>
      </c>
      <c r="AB16" s="170">
        <v>0.169152448076474</v>
      </c>
      <c r="AC16" s="170">
        <v>0.589741889605084</v>
      </c>
      <c r="AD16" s="170">
        <v>0.14810574981862301</v>
      </c>
      <c r="AE16" s="170"/>
      <c r="AF16" s="170">
        <v>0.38438368106911902</v>
      </c>
      <c r="AG16" s="170">
        <v>0.32383966943043901</v>
      </c>
      <c r="AH16" s="170">
        <v>0.64538534053985097</v>
      </c>
      <c r="AI16" s="170">
        <v>3.7479279595807699E-2</v>
      </c>
      <c r="AJ16" s="170">
        <v>0</v>
      </c>
      <c r="AK16" s="170">
        <v>0.26184080846867502</v>
      </c>
      <c r="AL16" s="170"/>
      <c r="AM16" s="170">
        <v>0.22994581372379</v>
      </c>
      <c r="AN16" s="170">
        <v>0.39262410322242702</v>
      </c>
      <c r="AO16" s="170">
        <v>0.23826948392439401</v>
      </c>
      <c r="AP16" s="170"/>
      <c r="AQ16" s="170">
        <v>0.25903931520182599</v>
      </c>
      <c r="AR16" s="170">
        <v>0.26345396957754103</v>
      </c>
      <c r="AS16" s="170">
        <v>0.84737828864179199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76" t="s">
        <v>8</v>
      </c>
      <c r="C7" s="176">
        <v>1005</v>
      </c>
      <c r="D7" s="176">
        <v>484</v>
      </c>
      <c r="E7" s="176">
        <v>515</v>
      </c>
      <c r="F7" s="176"/>
      <c r="G7" s="176">
        <v>152</v>
      </c>
      <c r="H7" s="176">
        <v>174</v>
      </c>
      <c r="I7" s="176">
        <v>153</v>
      </c>
      <c r="J7" s="176">
        <v>172</v>
      </c>
      <c r="K7" s="176">
        <v>142</v>
      </c>
      <c r="L7" s="176">
        <v>212</v>
      </c>
      <c r="M7" s="176"/>
      <c r="N7" s="176">
        <v>279</v>
      </c>
      <c r="O7" s="176">
        <v>270</v>
      </c>
      <c r="P7" s="176">
        <v>207</v>
      </c>
      <c r="Q7" s="176">
        <v>245</v>
      </c>
      <c r="R7" s="176"/>
      <c r="S7" s="176">
        <v>146</v>
      </c>
      <c r="T7" s="176">
        <v>136</v>
      </c>
      <c r="U7" s="176">
        <v>83</v>
      </c>
      <c r="V7" s="176">
        <v>95</v>
      </c>
      <c r="W7" s="176">
        <v>70</v>
      </c>
      <c r="X7" s="176">
        <v>76</v>
      </c>
      <c r="Y7" s="176">
        <v>81</v>
      </c>
      <c r="Z7" s="176">
        <v>40</v>
      </c>
      <c r="AA7" s="176">
        <v>112</v>
      </c>
      <c r="AB7" s="176">
        <v>93</v>
      </c>
      <c r="AC7" s="176">
        <v>45</v>
      </c>
      <c r="AD7" s="176">
        <v>28</v>
      </c>
      <c r="AE7" s="176"/>
      <c r="AF7" s="176">
        <v>204</v>
      </c>
      <c r="AG7" s="176">
        <v>290</v>
      </c>
      <c r="AH7" s="176">
        <v>150</v>
      </c>
      <c r="AI7" s="176">
        <v>190</v>
      </c>
      <c r="AJ7" s="176">
        <v>109</v>
      </c>
      <c r="AK7" s="176">
        <v>62</v>
      </c>
      <c r="AL7" s="176"/>
      <c r="AM7" s="176">
        <v>415</v>
      </c>
      <c r="AN7" s="176">
        <v>426</v>
      </c>
      <c r="AO7" s="176">
        <v>111</v>
      </c>
      <c r="AP7" s="176"/>
      <c r="AQ7" s="176">
        <v>312</v>
      </c>
      <c r="AR7" s="176">
        <v>332</v>
      </c>
      <c r="AS7" s="176">
        <v>36</v>
      </c>
    </row>
    <row r="8" spans="2:45" ht="30" customHeight="1" x14ac:dyDescent="0.25">
      <c r="B8" s="177" t="s">
        <v>9</v>
      </c>
      <c r="C8" s="177">
        <v>1005</v>
      </c>
      <c r="D8" s="177">
        <v>494</v>
      </c>
      <c r="E8" s="177">
        <v>505</v>
      </c>
      <c r="F8" s="177"/>
      <c r="G8" s="177">
        <v>140</v>
      </c>
      <c r="H8" s="177">
        <v>173</v>
      </c>
      <c r="I8" s="177">
        <v>170</v>
      </c>
      <c r="J8" s="177">
        <v>170</v>
      </c>
      <c r="K8" s="177">
        <v>141</v>
      </c>
      <c r="L8" s="177">
        <v>211</v>
      </c>
      <c r="M8" s="177"/>
      <c r="N8" s="177">
        <v>270</v>
      </c>
      <c r="O8" s="177">
        <v>260</v>
      </c>
      <c r="P8" s="177">
        <v>220</v>
      </c>
      <c r="Q8" s="177">
        <v>251</v>
      </c>
      <c r="R8" s="177"/>
      <c r="S8" s="177">
        <v>141</v>
      </c>
      <c r="T8" s="177">
        <v>135</v>
      </c>
      <c r="U8" s="177">
        <v>80</v>
      </c>
      <c r="V8" s="177">
        <v>90</v>
      </c>
      <c r="W8" s="177">
        <v>71</v>
      </c>
      <c r="X8" s="177">
        <v>90</v>
      </c>
      <c r="Y8" s="177">
        <v>80</v>
      </c>
      <c r="Z8" s="177">
        <v>41</v>
      </c>
      <c r="AA8" s="177">
        <v>110</v>
      </c>
      <c r="AB8" s="177">
        <v>85</v>
      </c>
      <c r="AC8" s="177">
        <v>51</v>
      </c>
      <c r="AD8" s="177">
        <v>31</v>
      </c>
      <c r="AE8" s="177"/>
      <c r="AF8" s="177">
        <v>205</v>
      </c>
      <c r="AG8" s="177">
        <v>289</v>
      </c>
      <c r="AH8" s="177">
        <v>149</v>
      </c>
      <c r="AI8" s="177">
        <v>189</v>
      </c>
      <c r="AJ8" s="177">
        <v>110</v>
      </c>
      <c r="AK8" s="177">
        <v>63</v>
      </c>
      <c r="AL8" s="177"/>
      <c r="AM8" s="177">
        <v>420</v>
      </c>
      <c r="AN8" s="177">
        <v>424</v>
      </c>
      <c r="AO8" s="177">
        <v>111</v>
      </c>
      <c r="AP8" s="177"/>
      <c r="AQ8" s="177">
        <v>315</v>
      </c>
      <c r="AR8" s="177">
        <v>332</v>
      </c>
      <c r="AS8" s="177">
        <v>36</v>
      </c>
    </row>
    <row r="9" spans="2:45" x14ac:dyDescent="0.25">
      <c r="B9" s="16" t="s">
        <v>270</v>
      </c>
      <c r="C9" s="173">
        <v>0.11054004983525299</v>
      </c>
      <c r="D9" s="173">
        <v>0.109768878641373</v>
      </c>
      <c r="E9" s="173">
        <v>0.112599781854784</v>
      </c>
      <c r="F9" s="173"/>
      <c r="G9" s="173">
        <v>4.4983661004462203E-2</v>
      </c>
      <c r="H9" s="173">
        <v>3.92837317289563E-2</v>
      </c>
      <c r="I9" s="173">
        <v>8.6052938640778995E-2</v>
      </c>
      <c r="J9" s="173">
        <v>0.165495790157029</v>
      </c>
      <c r="K9" s="173">
        <v>0.13616360613304801</v>
      </c>
      <c r="L9" s="173">
        <v>0.171004731889946</v>
      </c>
      <c r="M9" s="173"/>
      <c r="N9" s="173">
        <v>8.3100888536283904E-2</v>
      </c>
      <c r="O9" s="173">
        <v>0.134561699325391</v>
      </c>
      <c r="P9" s="173">
        <v>0.113875004527804</v>
      </c>
      <c r="Q9" s="173">
        <v>0.114011822147068</v>
      </c>
      <c r="R9" s="173"/>
      <c r="S9" s="173">
        <v>9.0472418122392803E-2</v>
      </c>
      <c r="T9" s="173">
        <v>5.1294196328841003E-2</v>
      </c>
      <c r="U9" s="173">
        <v>9.3123495134685499E-2</v>
      </c>
      <c r="V9" s="173">
        <v>0.13051939375386901</v>
      </c>
      <c r="W9" s="173">
        <v>0.16577069696396299</v>
      </c>
      <c r="X9" s="173">
        <v>0.198959459415883</v>
      </c>
      <c r="Y9" s="173">
        <v>8.4866719734303403E-2</v>
      </c>
      <c r="Z9" s="173">
        <v>5.3137778512056998E-2</v>
      </c>
      <c r="AA9" s="173">
        <v>7.0519817714436703E-2</v>
      </c>
      <c r="AB9" s="173">
        <v>0.11724566865774599</v>
      </c>
      <c r="AC9" s="173">
        <v>0.205778359328392</v>
      </c>
      <c r="AD9" s="173">
        <v>0.172340540974777</v>
      </c>
      <c r="AE9" s="173"/>
      <c r="AF9" s="173">
        <v>8.6545320470523102E-2</v>
      </c>
      <c r="AG9" s="173">
        <v>0.12184828862908501</v>
      </c>
      <c r="AH9" s="173">
        <v>9.5243470889261606E-2</v>
      </c>
      <c r="AI9" s="173">
        <v>0.110716121599658</v>
      </c>
      <c r="AJ9" s="173">
        <v>9.5755861932740396E-2</v>
      </c>
      <c r="AK9" s="173">
        <v>0.19786257447748701</v>
      </c>
      <c r="AL9" s="173"/>
      <c r="AM9" s="173">
        <v>0.153523055508727</v>
      </c>
      <c r="AN9" s="173">
        <v>8.3107703890048304E-2</v>
      </c>
      <c r="AO9" s="173">
        <v>6.8243988180917495E-2</v>
      </c>
      <c r="AP9" s="173"/>
      <c r="AQ9" s="173">
        <v>0.124013494036275</v>
      </c>
      <c r="AR9" s="173">
        <v>9.15511366187403E-2</v>
      </c>
      <c r="AS9" s="173">
        <v>0.110811450499064</v>
      </c>
    </row>
    <row r="10" spans="2:45" x14ac:dyDescent="0.25">
      <c r="B10" s="16" t="s">
        <v>261</v>
      </c>
      <c r="C10" s="173">
        <v>7.3566601759973094E-2</v>
      </c>
      <c r="D10" s="173">
        <v>6.9373337741022306E-2</v>
      </c>
      <c r="E10" s="173">
        <v>7.6657869098468903E-2</v>
      </c>
      <c r="F10" s="173"/>
      <c r="G10" s="173">
        <v>1.9430617521331801E-2</v>
      </c>
      <c r="H10" s="173">
        <v>7.9741165260510199E-2</v>
      </c>
      <c r="I10" s="173">
        <v>6.8105175445992899E-2</v>
      </c>
      <c r="J10" s="173">
        <v>8.1991223452688403E-2</v>
      </c>
      <c r="K10" s="173">
        <v>9.2690088941702595E-2</v>
      </c>
      <c r="L10" s="173">
        <v>8.9386066799698002E-2</v>
      </c>
      <c r="M10" s="173"/>
      <c r="N10" s="173">
        <v>8.8154587108036794E-2</v>
      </c>
      <c r="O10" s="173">
        <v>6.5522194391657698E-2</v>
      </c>
      <c r="P10" s="173">
        <v>7.2822950660079599E-2</v>
      </c>
      <c r="Q10" s="173">
        <v>6.0258576180041497E-2</v>
      </c>
      <c r="R10" s="173"/>
      <c r="S10" s="173">
        <v>6.1825955926901897E-2</v>
      </c>
      <c r="T10" s="173">
        <v>9.4782076407030805E-2</v>
      </c>
      <c r="U10" s="173">
        <v>9.5444347949502198E-2</v>
      </c>
      <c r="V10" s="173">
        <v>6.7730855992863007E-2</v>
      </c>
      <c r="W10" s="173">
        <v>4.1588097184495201E-2</v>
      </c>
      <c r="X10" s="173">
        <v>3.8615611107975699E-2</v>
      </c>
      <c r="Y10" s="173">
        <v>4.93517533219857E-2</v>
      </c>
      <c r="Z10" s="173">
        <v>0.122496032587926</v>
      </c>
      <c r="AA10" s="173">
        <v>7.2905611971840506E-2</v>
      </c>
      <c r="AB10" s="173">
        <v>6.4031870706438704E-2</v>
      </c>
      <c r="AC10" s="173">
        <v>0.130343005022203</v>
      </c>
      <c r="AD10" s="173">
        <v>0.102587249474863</v>
      </c>
      <c r="AE10" s="173"/>
      <c r="AF10" s="173">
        <v>7.0015799911926302E-2</v>
      </c>
      <c r="AG10" s="173">
        <v>6.2001829416374603E-2</v>
      </c>
      <c r="AH10" s="173">
        <v>6.8442123621295703E-2</v>
      </c>
      <c r="AI10" s="173">
        <v>7.8311682452035306E-2</v>
      </c>
      <c r="AJ10" s="173">
        <v>0.10713480167684</v>
      </c>
      <c r="AK10" s="173">
        <v>7.7759223822006507E-2</v>
      </c>
      <c r="AL10" s="173"/>
      <c r="AM10" s="173">
        <v>7.8475934099837205E-2</v>
      </c>
      <c r="AN10" s="173">
        <v>7.7293807459518707E-2</v>
      </c>
      <c r="AO10" s="173">
        <v>6.4074473703512505E-2</v>
      </c>
      <c r="AP10" s="173"/>
      <c r="AQ10" s="173">
        <v>6.88419016033813E-2</v>
      </c>
      <c r="AR10" s="173">
        <v>6.1101108248606803E-2</v>
      </c>
      <c r="AS10" s="173">
        <v>5.6099283582924597E-2</v>
      </c>
    </row>
    <row r="11" spans="2:45" x14ac:dyDescent="0.25">
      <c r="B11" s="16" t="s">
        <v>262</v>
      </c>
      <c r="C11" s="173">
        <v>5.1701632396266697E-2</v>
      </c>
      <c r="D11" s="173">
        <v>4.94521421506336E-2</v>
      </c>
      <c r="E11" s="173">
        <v>5.45093694748073E-2</v>
      </c>
      <c r="F11" s="173"/>
      <c r="G11" s="173">
        <v>1.2320200792564301E-2</v>
      </c>
      <c r="H11" s="173">
        <v>3.3239409630528197E-2</v>
      </c>
      <c r="I11" s="173">
        <v>2.8104096557899898E-2</v>
      </c>
      <c r="J11" s="173">
        <v>6.7810347623976197E-2</v>
      </c>
      <c r="K11" s="173">
        <v>0.10349427092342101</v>
      </c>
      <c r="L11" s="173">
        <v>6.4520774206100404E-2</v>
      </c>
      <c r="M11" s="173"/>
      <c r="N11" s="173">
        <v>6.2772816214869104E-2</v>
      </c>
      <c r="O11" s="173">
        <v>6.8373632562118897E-2</v>
      </c>
      <c r="P11" s="173">
        <v>3.6770346444024403E-2</v>
      </c>
      <c r="Q11" s="173">
        <v>3.6433703172896702E-2</v>
      </c>
      <c r="R11" s="173"/>
      <c r="S11" s="173">
        <v>3.6506373296960201E-2</v>
      </c>
      <c r="T11" s="173">
        <v>3.71274399527372E-2</v>
      </c>
      <c r="U11" s="173">
        <v>3.4025984214532803E-2</v>
      </c>
      <c r="V11" s="173">
        <v>0.103067322768727</v>
      </c>
      <c r="W11" s="173">
        <v>6.8863928831990301E-2</v>
      </c>
      <c r="X11" s="173">
        <v>5.5763721885892001E-2</v>
      </c>
      <c r="Y11" s="173">
        <v>5.9963868668238197E-2</v>
      </c>
      <c r="Z11" s="173">
        <v>2.3436769209513101E-2</v>
      </c>
      <c r="AA11" s="173">
        <v>7.0376559251741494E-2</v>
      </c>
      <c r="AB11" s="173">
        <v>6.1582199209686501E-2</v>
      </c>
      <c r="AC11" s="173">
        <v>2.2622954130298498E-2</v>
      </c>
      <c r="AD11" s="173">
        <v>0</v>
      </c>
      <c r="AE11" s="173"/>
      <c r="AF11" s="173">
        <v>2.6033400686720699E-2</v>
      </c>
      <c r="AG11" s="173">
        <v>5.3660815375153097E-2</v>
      </c>
      <c r="AH11" s="173">
        <v>6.2969568101313295E-2</v>
      </c>
      <c r="AI11" s="173">
        <v>6.3117245139319905E-2</v>
      </c>
      <c r="AJ11" s="173">
        <v>5.4119400865758699E-2</v>
      </c>
      <c r="AK11" s="173">
        <v>6.1128774720991402E-2</v>
      </c>
      <c r="AL11" s="173"/>
      <c r="AM11" s="173">
        <v>6.5289564449615603E-2</v>
      </c>
      <c r="AN11" s="173">
        <v>4.7292254498669001E-2</v>
      </c>
      <c r="AO11" s="173">
        <v>4.0293089164913302E-2</v>
      </c>
      <c r="AP11" s="173"/>
      <c r="AQ11" s="173">
        <v>6.74617000818932E-2</v>
      </c>
      <c r="AR11" s="173">
        <v>4.4753232163996202E-2</v>
      </c>
      <c r="AS11" s="173">
        <v>0</v>
      </c>
    </row>
    <row r="12" spans="2:45" x14ac:dyDescent="0.25">
      <c r="B12" s="16" t="s">
        <v>263</v>
      </c>
      <c r="C12" s="173">
        <v>4.4345853512212097E-2</v>
      </c>
      <c r="D12" s="173">
        <v>3.9534072977822701E-2</v>
      </c>
      <c r="E12" s="173">
        <v>4.9568645643830199E-2</v>
      </c>
      <c r="F12" s="173"/>
      <c r="G12" s="173">
        <v>2.0348532263262199E-2</v>
      </c>
      <c r="H12" s="173">
        <v>2.9307435395705E-2</v>
      </c>
      <c r="I12" s="173">
        <v>3.2314537921591502E-2</v>
      </c>
      <c r="J12" s="173">
        <v>4.9672632898912002E-2</v>
      </c>
      <c r="K12" s="173">
        <v>5.76968730577073E-2</v>
      </c>
      <c r="L12" s="173">
        <v>6.9148495173473795E-2</v>
      </c>
      <c r="M12" s="173"/>
      <c r="N12" s="173">
        <v>3.9981186595222103E-2</v>
      </c>
      <c r="O12" s="173">
        <v>4.42093954216344E-2</v>
      </c>
      <c r="P12" s="173">
        <v>4.2186498839179097E-2</v>
      </c>
      <c r="Q12" s="173">
        <v>5.1781632847884E-2</v>
      </c>
      <c r="R12" s="173"/>
      <c r="S12" s="173">
        <v>3.3146786851838E-2</v>
      </c>
      <c r="T12" s="173">
        <v>5.3038483393466299E-2</v>
      </c>
      <c r="U12" s="173">
        <v>5.0102466693753803E-2</v>
      </c>
      <c r="V12" s="173">
        <v>5.2615167331669203E-2</v>
      </c>
      <c r="W12" s="173">
        <v>4.3253296039287403E-2</v>
      </c>
      <c r="X12" s="173">
        <v>6.4893555534583397E-2</v>
      </c>
      <c r="Y12" s="173">
        <v>3.6347574153749201E-2</v>
      </c>
      <c r="Z12" s="173">
        <v>2.5847981543634099E-2</v>
      </c>
      <c r="AA12" s="173">
        <v>5.5109230300122103E-2</v>
      </c>
      <c r="AB12" s="173">
        <v>1.9652945137517201E-2</v>
      </c>
      <c r="AC12" s="173">
        <v>4.4717065655097601E-2</v>
      </c>
      <c r="AD12" s="173">
        <v>3.5425018947718601E-2</v>
      </c>
      <c r="AE12" s="173"/>
      <c r="AF12" s="173">
        <v>2.38475448698575E-2</v>
      </c>
      <c r="AG12" s="173">
        <v>3.49575491740498E-2</v>
      </c>
      <c r="AH12" s="173">
        <v>6.1501247266666698E-2</v>
      </c>
      <c r="AI12" s="173">
        <v>3.8839465308162902E-2</v>
      </c>
      <c r="AJ12" s="173">
        <v>8.9688713035853795E-2</v>
      </c>
      <c r="AK12" s="173">
        <v>5.1142731721419303E-2</v>
      </c>
      <c r="AL12" s="173"/>
      <c r="AM12" s="173">
        <v>5.3083105816364502E-2</v>
      </c>
      <c r="AN12" s="173">
        <v>3.5656640338138298E-2</v>
      </c>
      <c r="AO12" s="173">
        <v>4.7604227011408103E-2</v>
      </c>
      <c r="AP12" s="173"/>
      <c r="AQ12" s="173">
        <v>4.5911850939469402E-2</v>
      </c>
      <c r="AR12" s="173">
        <v>3.5728482934125297E-2</v>
      </c>
      <c r="AS12" s="173">
        <v>8.3011323873425302E-2</v>
      </c>
    </row>
    <row r="13" spans="2:45" x14ac:dyDescent="0.25">
      <c r="B13" s="16" t="s">
        <v>271</v>
      </c>
      <c r="C13" s="173">
        <v>2.58618186470479E-2</v>
      </c>
      <c r="D13" s="173">
        <v>1.6526247136703E-2</v>
      </c>
      <c r="E13" s="173">
        <v>3.5283471014610303E-2</v>
      </c>
      <c r="F13" s="173"/>
      <c r="G13" s="173">
        <v>3.8403735147213798E-2</v>
      </c>
      <c r="H13" s="173">
        <v>2.1842406026837801E-2</v>
      </c>
      <c r="I13" s="173">
        <v>7.7991886910560001E-3</v>
      </c>
      <c r="J13" s="173">
        <v>4.4961854934346498E-2</v>
      </c>
      <c r="K13" s="173">
        <v>2.1668688228889999E-2</v>
      </c>
      <c r="L13" s="173">
        <v>2.2782308141490501E-2</v>
      </c>
      <c r="M13" s="173"/>
      <c r="N13" s="173">
        <v>2.3123802786996599E-2</v>
      </c>
      <c r="O13" s="173">
        <v>1.8310622444517002E-2</v>
      </c>
      <c r="P13" s="173">
        <v>2.6774664633490999E-2</v>
      </c>
      <c r="Q13" s="173">
        <v>3.6241087381879103E-2</v>
      </c>
      <c r="R13" s="173"/>
      <c r="S13" s="173">
        <v>1.37619189499186E-2</v>
      </c>
      <c r="T13" s="173">
        <v>2.16638571697019E-2</v>
      </c>
      <c r="U13" s="173">
        <v>6.2095250507005498E-2</v>
      </c>
      <c r="V13" s="173">
        <v>3.11638478939367E-2</v>
      </c>
      <c r="W13" s="173">
        <v>1.3297491164501201E-2</v>
      </c>
      <c r="X13" s="173">
        <v>0</v>
      </c>
      <c r="Y13" s="173">
        <v>4.72365676742365E-2</v>
      </c>
      <c r="Z13" s="173">
        <v>4.96053968536906E-2</v>
      </c>
      <c r="AA13" s="173">
        <v>1.8182004224263401E-2</v>
      </c>
      <c r="AB13" s="173">
        <v>4.2525644711260899E-2</v>
      </c>
      <c r="AC13" s="173">
        <v>1.9159335814862101E-2</v>
      </c>
      <c r="AD13" s="173">
        <v>0</v>
      </c>
      <c r="AE13" s="173"/>
      <c r="AF13" s="173">
        <v>1.8239548973613899E-2</v>
      </c>
      <c r="AG13" s="173">
        <v>2.8002112876891801E-2</v>
      </c>
      <c r="AH13" s="173">
        <v>1.27755645527675E-2</v>
      </c>
      <c r="AI13" s="173">
        <v>4.4680671154905198E-2</v>
      </c>
      <c r="AJ13" s="173">
        <v>3.4776418513139999E-2</v>
      </c>
      <c r="AK13" s="173">
        <v>0</v>
      </c>
      <c r="AL13" s="173"/>
      <c r="AM13" s="173">
        <v>2.00595681548951E-2</v>
      </c>
      <c r="AN13" s="173">
        <v>2.80423327554821E-2</v>
      </c>
      <c r="AO13" s="173">
        <v>1.88536810727872E-2</v>
      </c>
      <c r="AP13" s="173"/>
      <c r="AQ13" s="173">
        <v>2.0653572833768799E-2</v>
      </c>
      <c r="AR13" s="173">
        <v>2.4555496629971699E-2</v>
      </c>
      <c r="AS13" s="173">
        <v>2.8733326908929002E-2</v>
      </c>
    </row>
    <row r="14" spans="2:45" x14ac:dyDescent="0.25">
      <c r="B14" s="16" t="s">
        <v>265</v>
      </c>
      <c r="C14" s="173">
        <v>0.69398404384924695</v>
      </c>
      <c r="D14" s="173">
        <v>0.715345321352445</v>
      </c>
      <c r="E14" s="173">
        <v>0.67138086291349997</v>
      </c>
      <c r="F14" s="173"/>
      <c r="G14" s="173">
        <v>0.86451325327116602</v>
      </c>
      <c r="H14" s="173">
        <v>0.79658585195746301</v>
      </c>
      <c r="I14" s="173">
        <v>0.77762406274268103</v>
      </c>
      <c r="J14" s="173">
        <v>0.59006815093304799</v>
      </c>
      <c r="K14" s="173">
        <v>0.58828647271523105</v>
      </c>
      <c r="L14" s="173">
        <v>0.58315762378929203</v>
      </c>
      <c r="M14" s="173"/>
      <c r="N14" s="173">
        <v>0.70286671875859197</v>
      </c>
      <c r="O14" s="173">
        <v>0.66902245585468101</v>
      </c>
      <c r="P14" s="173">
        <v>0.70757053489542199</v>
      </c>
      <c r="Q14" s="173">
        <v>0.70127317827023095</v>
      </c>
      <c r="R14" s="173"/>
      <c r="S14" s="173">
        <v>0.76428654685198805</v>
      </c>
      <c r="T14" s="173">
        <v>0.74209394674822304</v>
      </c>
      <c r="U14" s="173">
        <v>0.66520845550051999</v>
      </c>
      <c r="V14" s="173">
        <v>0.61490341225893497</v>
      </c>
      <c r="W14" s="173">
        <v>0.66722648981576305</v>
      </c>
      <c r="X14" s="173">
        <v>0.64176765205566499</v>
      </c>
      <c r="Y14" s="173">
        <v>0.72223351644748701</v>
      </c>
      <c r="Z14" s="173">
        <v>0.725476041293179</v>
      </c>
      <c r="AA14" s="173">
        <v>0.71290677653759604</v>
      </c>
      <c r="AB14" s="173">
        <v>0.694961671577351</v>
      </c>
      <c r="AC14" s="173">
        <v>0.57737928004914696</v>
      </c>
      <c r="AD14" s="173">
        <v>0.68964719060264201</v>
      </c>
      <c r="AE14" s="173"/>
      <c r="AF14" s="173">
        <v>0.77531838508735895</v>
      </c>
      <c r="AG14" s="173">
        <v>0.69952940452844503</v>
      </c>
      <c r="AH14" s="173">
        <v>0.69906802556869496</v>
      </c>
      <c r="AI14" s="173">
        <v>0.66433481434591901</v>
      </c>
      <c r="AJ14" s="173">
        <v>0.618524803975668</v>
      </c>
      <c r="AK14" s="173">
        <v>0.61210669525809602</v>
      </c>
      <c r="AL14" s="173"/>
      <c r="AM14" s="173">
        <v>0.62956877197056105</v>
      </c>
      <c r="AN14" s="173">
        <v>0.728607261058144</v>
      </c>
      <c r="AO14" s="173">
        <v>0.76093054086646095</v>
      </c>
      <c r="AP14" s="173"/>
      <c r="AQ14" s="173">
        <v>0.67311748050521203</v>
      </c>
      <c r="AR14" s="173">
        <v>0.74231054340456004</v>
      </c>
      <c r="AS14" s="173">
        <v>0.72134461513565695</v>
      </c>
    </row>
    <row r="15" spans="2:45" x14ac:dyDescent="0.25">
      <c r="B15" s="16" t="s">
        <v>266</v>
      </c>
      <c r="C15" s="174">
        <v>3.8833749209235702</v>
      </c>
      <c r="D15" s="174">
        <v>3.9297114362848</v>
      </c>
      <c r="E15" s="174">
        <v>3.83242074360551</v>
      </c>
      <c r="F15" s="174"/>
      <c r="G15" s="174">
        <v>4.5812978228409298</v>
      </c>
      <c r="H15" s="174">
        <v>4.3044411746033502</v>
      </c>
      <c r="I15" s="174">
        <v>4.1405740508041902</v>
      </c>
      <c r="J15" s="174">
        <v>3.4968179918</v>
      </c>
      <c r="K15" s="174">
        <v>3.50087636645338</v>
      </c>
      <c r="L15" s="174">
        <v>3.4327904522447401</v>
      </c>
      <c r="M15" s="174"/>
      <c r="N15" s="174">
        <v>3.94047258426439</v>
      </c>
      <c r="O15" s="174">
        <v>3.7532524148322701</v>
      </c>
      <c r="P15" s="174">
        <v>3.9178744730767399</v>
      </c>
      <c r="Q15" s="174">
        <v>3.9398011219481601</v>
      </c>
      <c r="R15" s="174"/>
      <c r="S15" s="174">
        <v>4.1107594731359498</v>
      </c>
      <c r="T15" s="174">
        <v>4.1252775689128303</v>
      </c>
      <c r="U15" s="174">
        <v>3.8882269959904501</v>
      </c>
      <c r="V15" s="174">
        <v>3.6308834563957499</v>
      </c>
      <c r="W15" s="174">
        <v>3.6983982567031601</v>
      </c>
      <c r="X15" s="174">
        <v>3.5536619817618398</v>
      </c>
      <c r="Y15" s="174">
        <v>4.0784360660540901</v>
      </c>
      <c r="Z15" s="174">
        <v>4.07271530951851</v>
      </c>
      <c r="AA15" s="174">
        <v>4.0162483209607203</v>
      </c>
      <c r="AB15" s="174">
        <v>3.8910660412701601</v>
      </c>
      <c r="AC15" s="174">
        <v>3.2732738537532802</v>
      </c>
      <c r="AD15" s="174">
        <v>3.6570982593312298</v>
      </c>
      <c r="AE15" s="174"/>
      <c r="AF15" s="174">
        <v>4.1431753572261902</v>
      </c>
      <c r="AG15" s="174">
        <v>3.8838515818386301</v>
      </c>
      <c r="AH15" s="174">
        <v>3.92532738767847</v>
      </c>
      <c r="AI15" s="174">
        <v>3.8214613250043801</v>
      </c>
      <c r="AJ15" s="174">
        <v>3.7161694364468101</v>
      </c>
      <c r="AK15" s="174">
        <v>3.41397844471873</v>
      </c>
      <c r="AL15" s="174"/>
      <c r="AM15" s="174">
        <v>3.5963865129205499</v>
      </c>
      <c r="AN15" s="174">
        <v>4.03405387378392</v>
      </c>
      <c r="AO15" s="174">
        <v>4.1675407616910203</v>
      </c>
      <c r="AP15" s="174"/>
      <c r="AQ15" s="174">
        <v>3.78970254844671</v>
      </c>
      <c r="AR15" s="174">
        <v>4.06756772492166</v>
      </c>
      <c r="AS15" s="174">
        <v>4.0267896385172</v>
      </c>
    </row>
    <row r="16" spans="2:45" x14ac:dyDescent="0.25">
      <c r="B16" s="16" t="s">
        <v>267</v>
      </c>
      <c r="C16" s="175">
        <v>3.3656241107929801</v>
      </c>
      <c r="D16" s="175">
        <v>3.3351609165626002</v>
      </c>
      <c r="E16" s="175">
        <v>3.4091723471766402</v>
      </c>
      <c r="F16" s="175"/>
      <c r="G16" s="175">
        <v>1.50157510005744</v>
      </c>
      <c r="H16" s="175">
        <v>2.22523934727587</v>
      </c>
      <c r="I16" s="175">
        <v>2.9095022394584098</v>
      </c>
      <c r="J16" s="175">
        <v>4.0675705803048396</v>
      </c>
      <c r="K16" s="175">
        <v>3.8509764159809801</v>
      </c>
      <c r="L16" s="175">
        <v>4.1488757745215201</v>
      </c>
      <c r="M16" s="175"/>
      <c r="N16" s="175">
        <v>3.1249751395402998</v>
      </c>
      <c r="O16" s="175">
        <v>3.6826931539079699</v>
      </c>
      <c r="P16" s="175">
        <v>3.3828771600878902</v>
      </c>
      <c r="Q16" s="175">
        <v>3.27472878709992</v>
      </c>
      <c r="R16" s="175"/>
      <c r="S16" s="175">
        <v>2.9561490554405898</v>
      </c>
      <c r="T16" s="175">
        <v>2.62110917310918</v>
      </c>
      <c r="U16" s="175">
        <v>3.2282498312177998</v>
      </c>
      <c r="V16" s="175">
        <v>3.6823437828210701</v>
      </c>
      <c r="W16" s="175">
        <v>3.977618714503</v>
      </c>
      <c r="X16" s="175">
        <v>4.3092711093387202</v>
      </c>
      <c r="Y16" s="175">
        <v>2.8296887538864501</v>
      </c>
      <c r="Z16" s="175">
        <v>2.8622636412437599</v>
      </c>
      <c r="AA16" s="175">
        <v>2.85972331174038</v>
      </c>
      <c r="AB16" s="175">
        <v>3.4417859403694102</v>
      </c>
      <c r="AC16" s="175">
        <v>4.7429980263417404</v>
      </c>
      <c r="AD16" s="175">
        <v>4.4311653235557804</v>
      </c>
      <c r="AE16" s="175"/>
      <c r="AF16" s="175">
        <v>2.9118719298392501</v>
      </c>
      <c r="AG16" s="175">
        <v>3.4551844986792202</v>
      </c>
      <c r="AH16" s="175">
        <v>3.1680079916310899</v>
      </c>
      <c r="AI16" s="175">
        <v>3.4181155569018502</v>
      </c>
      <c r="AJ16" s="175">
        <v>3.3710845609645399</v>
      </c>
      <c r="AK16" s="175">
        <v>4.5014287181413604</v>
      </c>
      <c r="AL16" s="175"/>
      <c r="AM16" s="175">
        <v>3.9529704179996901</v>
      </c>
      <c r="AN16" s="175">
        <v>2.9846801223589301</v>
      </c>
      <c r="AO16" s="175">
        <v>2.6339404854988602</v>
      </c>
      <c r="AP16" s="175"/>
      <c r="AQ16" s="175">
        <v>3.5597449101457999</v>
      </c>
      <c r="AR16" s="175">
        <v>2.9761791125983499</v>
      </c>
      <c r="AS16" s="175">
        <v>3.1695583006373602</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S21"/>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288</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81" t="s">
        <v>8</v>
      </c>
      <c r="C7" s="181">
        <v>1005</v>
      </c>
      <c r="D7" s="181">
        <v>484</v>
      </c>
      <c r="E7" s="181">
        <v>515</v>
      </c>
      <c r="F7" s="181"/>
      <c r="G7" s="181">
        <v>152</v>
      </c>
      <c r="H7" s="181">
        <v>174</v>
      </c>
      <c r="I7" s="181">
        <v>153</v>
      </c>
      <c r="J7" s="181">
        <v>172</v>
      </c>
      <c r="K7" s="181">
        <v>142</v>
      </c>
      <c r="L7" s="181">
        <v>212</v>
      </c>
      <c r="M7" s="181"/>
      <c r="N7" s="181">
        <v>279</v>
      </c>
      <c r="O7" s="181">
        <v>270</v>
      </c>
      <c r="P7" s="181">
        <v>207</v>
      </c>
      <c r="Q7" s="181">
        <v>245</v>
      </c>
      <c r="R7" s="181"/>
      <c r="S7" s="181">
        <v>146</v>
      </c>
      <c r="T7" s="181">
        <v>136</v>
      </c>
      <c r="U7" s="181">
        <v>83</v>
      </c>
      <c r="V7" s="181">
        <v>95</v>
      </c>
      <c r="W7" s="181">
        <v>70</v>
      </c>
      <c r="X7" s="181">
        <v>76</v>
      </c>
      <c r="Y7" s="181">
        <v>81</v>
      </c>
      <c r="Z7" s="181">
        <v>40</v>
      </c>
      <c r="AA7" s="181">
        <v>112</v>
      </c>
      <c r="AB7" s="181">
        <v>93</v>
      </c>
      <c r="AC7" s="181">
        <v>45</v>
      </c>
      <c r="AD7" s="181">
        <v>28</v>
      </c>
      <c r="AE7" s="181"/>
      <c r="AF7" s="181">
        <v>204</v>
      </c>
      <c r="AG7" s="181">
        <v>290</v>
      </c>
      <c r="AH7" s="181">
        <v>150</v>
      </c>
      <c r="AI7" s="181">
        <v>190</v>
      </c>
      <c r="AJ7" s="181">
        <v>109</v>
      </c>
      <c r="AK7" s="181">
        <v>62</v>
      </c>
      <c r="AL7" s="181"/>
      <c r="AM7" s="181">
        <v>415</v>
      </c>
      <c r="AN7" s="181">
        <v>426</v>
      </c>
      <c r="AO7" s="181">
        <v>111</v>
      </c>
      <c r="AP7" s="181"/>
      <c r="AQ7" s="181">
        <v>312</v>
      </c>
      <c r="AR7" s="181">
        <v>332</v>
      </c>
      <c r="AS7" s="181">
        <v>36</v>
      </c>
    </row>
    <row r="8" spans="2:45" ht="30" customHeight="1" x14ac:dyDescent="0.25">
      <c r="B8" s="182" t="s">
        <v>9</v>
      </c>
      <c r="C8" s="182">
        <v>1005</v>
      </c>
      <c r="D8" s="182">
        <v>494</v>
      </c>
      <c r="E8" s="182">
        <v>505</v>
      </c>
      <c r="F8" s="182"/>
      <c r="G8" s="182">
        <v>140</v>
      </c>
      <c r="H8" s="182">
        <v>173</v>
      </c>
      <c r="I8" s="182">
        <v>170</v>
      </c>
      <c r="J8" s="182">
        <v>170</v>
      </c>
      <c r="K8" s="182">
        <v>141</v>
      </c>
      <c r="L8" s="182">
        <v>211</v>
      </c>
      <c r="M8" s="182"/>
      <c r="N8" s="182">
        <v>270</v>
      </c>
      <c r="O8" s="182">
        <v>260</v>
      </c>
      <c r="P8" s="182">
        <v>220</v>
      </c>
      <c r="Q8" s="182">
        <v>251</v>
      </c>
      <c r="R8" s="182"/>
      <c r="S8" s="182">
        <v>141</v>
      </c>
      <c r="T8" s="182">
        <v>135</v>
      </c>
      <c r="U8" s="182">
        <v>80</v>
      </c>
      <c r="V8" s="182">
        <v>90</v>
      </c>
      <c r="W8" s="182">
        <v>71</v>
      </c>
      <c r="X8" s="182">
        <v>90</v>
      </c>
      <c r="Y8" s="182">
        <v>80</v>
      </c>
      <c r="Z8" s="182">
        <v>41</v>
      </c>
      <c r="AA8" s="182">
        <v>110</v>
      </c>
      <c r="AB8" s="182">
        <v>85</v>
      </c>
      <c r="AC8" s="182">
        <v>51</v>
      </c>
      <c r="AD8" s="182">
        <v>31</v>
      </c>
      <c r="AE8" s="182"/>
      <c r="AF8" s="182">
        <v>205</v>
      </c>
      <c r="AG8" s="182">
        <v>289</v>
      </c>
      <c r="AH8" s="182">
        <v>149</v>
      </c>
      <c r="AI8" s="182">
        <v>189</v>
      </c>
      <c r="AJ8" s="182">
        <v>110</v>
      </c>
      <c r="AK8" s="182">
        <v>63</v>
      </c>
      <c r="AL8" s="182"/>
      <c r="AM8" s="182">
        <v>420</v>
      </c>
      <c r="AN8" s="182">
        <v>424</v>
      </c>
      <c r="AO8" s="182">
        <v>111</v>
      </c>
      <c r="AP8" s="182"/>
      <c r="AQ8" s="182">
        <v>315</v>
      </c>
      <c r="AR8" s="182">
        <v>332</v>
      </c>
      <c r="AS8" s="182">
        <v>36</v>
      </c>
    </row>
    <row r="9" spans="2:45" x14ac:dyDescent="0.25">
      <c r="B9" s="16" t="s">
        <v>270</v>
      </c>
      <c r="C9" s="178">
        <v>5.1840749884296697E-2</v>
      </c>
      <c r="D9" s="178">
        <v>7.3202472691694706E-2</v>
      </c>
      <c r="E9" s="178">
        <v>3.1594409397231099E-2</v>
      </c>
      <c r="F9" s="178"/>
      <c r="G9" s="178">
        <v>2.6050013049279098E-2</v>
      </c>
      <c r="H9" s="178">
        <v>1.6189302966300698E-2</v>
      </c>
      <c r="I9" s="178">
        <v>7.6376122134641802E-2</v>
      </c>
      <c r="J9" s="178">
        <v>5.6238163389149901E-2</v>
      </c>
      <c r="K9" s="178">
        <v>6.9821774065962794E-2</v>
      </c>
      <c r="L9" s="178">
        <v>6.2940750908062004E-2</v>
      </c>
      <c r="M9" s="178"/>
      <c r="N9" s="178">
        <v>6.7294399952191206E-2</v>
      </c>
      <c r="O9" s="178">
        <v>6.8037735901638294E-2</v>
      </c>
      <c r="P9" s="178">
        <v>5.16382270761589E-2</v>
      </c>
      <c r="Q9" s="178">
        <v>1.9443204603368999E-2</v>
      </c>
      <c r="R9" s="178"/>
      <c r="S9" s="178">
        <v>1.50870924558296E-2</v>
      </c>
      <c r="T9" s="178">
        <v>6.3552389130173997E-2</v>
      </c>
      <c r="U9" s="178">
        <v>5.3040602297302203E-2</v>
      </c>
      <c r="V9" s="178">
        <v>3.5578064511566698E-2</v>
      </c>
      <c r="W9" s="178">
        <v>1.3088975228234601E-2</v>
      </c>
      <c r="X9" s="178">
        <v>3.9028180151508801E-2</v>
      </c>
      <c r="Y9" s="178">
        <v>4.8262854432918903E-2</v>
      </c>
      <c r="Z9" s="178">
        <v>0.121543825240586</v>
      </c>
      <c r="AA9" s="178">
        <v>0.10921227049054601</v>
      </c>
      <c r="AB9" s="178">
        <v>2.4223750584238399E-2</v>
      </c>
      <c r="AC9" s="178">
        <v>8.1149313465465306E-2</v>
      </c>
      <c r="AD9" s="178">
        <v>7.8998657741989095E-2</v>
      </c>
      <c r="AE9" s="178"/>
      <c r="AF9" s="178">
        <v>3.9703245674143697E-2</v>
      </c>
      <c r="AG9" s="178">
        <v>6.9450572360264598E-2</v>
      </c>
      <c r="AH9" s="178">
        <v>3.2511638348960099E-2</v>
      </c>
      <c r="AI9" s="178">
        <v>3.7443706166091002E-2</v>
      </c>
      <c r="AJ9" s="178">
        <v>9.1637683007085496E-2</v>
      </c>
      <c r="AK9" s="178">
        <v>3.0093197336326798E-2</v>
      </c>
      <c r="AL9" s="178"/>
      <c r="AM9" s="178">
        <v>6.5048829980773895E-2</v>
      </c>
      <c r="AN9" s="178">
        <v>4.7008901643714199E-2</v>
      </c>
      <c r="AO9" s="178">
        <v>1.8235510885907101E-2</v>
      </c>
      <c r="AP9" s="178"/>
      <c r="AQ9" s="178">
        <v>6.3664410275952807E-2</v>
      </c>
      <c r="AR9" s="178">
        <v>5.0186776087563299E-2</v>
      </c>
      <c r="AS9" s="178">
        <v>0</v>
      </c>
    </row>
    <row r="10" spans="2:45" x14ac:dyDescent="0.25">
      <c r="B10" s="16" t="s">
        <v>261</v>
      </c>
      <c r="C10" s="178">
        <v>5.8783516213191403E-2</v>
      </c>
      <c r="D10" s="178">
        <v>6.9031326751228597E-2</v>
      </c>
      <c r="E10" s="178">
        <v>4.94716867719215E-2</v>
      </c>
      <c r="F10" s="178"/>
      <c r="G10" s="178">
        <v>2.6881562190344401E-2</v>
      </c>
      <c r="H10" s="178">
        <v>3.9067188588326598E-2</v>
      </c>
      <c r="I10" s="178">
        <v>8.1235104495299595E-2</v>
      </c>
      <c r="J10" s="178">
        <v>4.5651089269905798E-2</v>
      </c>
      <c r="K10" s="178">
        <v>9.2145138894858106E-2</v>
      </c>
      <c r="L10" s="178">
        <v>6.6404191804861498E-2</v>
      </c>
      <c r="M10" s="178"/>
      <c r="N10" s="178">
        <v>9.3884964980305893E-2</v>
      </c>
      <c r="O10" s="178">
        <v>5.04953734548583E-2</v>
      </c>
      <c r="P10" s="178">
        <v>4.8151148448588602E-2</v>
      </c>
      <c r="Q10" s="178">
        <v>3.9866308735546398E-2</v>
      </c>
      <c r="R10" s="178"/>
      <c r="S10" s="178">
        <v>9.1031972545411996E-2</v>
      </c>
      <c r="T10" s="178">
        <v>6.0459069170765899E-2</v>
      </c>
      <c r="U10" s="178">
        <v>7.1922713994488796E-2</v>
      </c>
      <c r="V10" s="178">
        <v>5.1944985306402597E-2</v>
      </c>
      <c r="W10" s="178">
        <v>2.73821254096673E-2</v>
      </c>
      <c r="X10" s="178">
        <v>8.0812721326238707E-2</v>
      </c>
      <c r="Y10" s="178">
        <v>6.4077152595765102E-2</v>
      </c>
      <c r="Z10" s="178">
        <v>9.7756888632773098E-2</v>
      </c>
      <c r="AA10" s="178">
        <v>3.3325155483579803E-2</v>
      </c>
      <c r="AB10" s="178">
        <v>3.5728595267996301E-2</v>
      </c>
      <c r="AC10" s="178">
        <v>3.0488213830887401E-2</v>
      </c>
      <c r="AD10" s="178">
        <v>3.3736652287636303E-2</v>
      </c>
      <c r="AE10" s="178"/>
      <c r="AF10" s="178">
        <v>5.9775459309293399E-2</v>
      </c>
      <c r="AG10" s="178">
        <v>4.6003241873785003E-2</v>
      </c>
      <c r="AH10" s="178">
        <v>4.4567531626062799E-2</v>
      </c>
      <c r="AI10" s="178">
        <v>8.4513274871736294E-2</v>
      </c>
      <c r="AJ10" s="178">
        <v>3.6799115465177099E-2</v>
      </c>
      <c r="AK10" s="178">
        <v>0.10901921724461699</v>
      </c>
      <c r="AL10" s="178"/>
      <c r="AM10" s="178">
        <v>5.9853688218786297E-2</v>
      </c>
      <c r="AN10" s="178">
        <v>7.0541808538299694E-2</v>
      </c>
      <c r="AO10" s="178">
        <v>2.68317782833279E-2</v>
      </c>
      <c r="AP10" s="178"/>
      <c r="AQ10" s="178">
        <v>5.8913401412684301E-2</v>
      </c>
      <c r="AR10" s="178">
        <v>7.4070314155417399E-2</v>
      </c>
      <c r="AS10" s="178">
        <v>2.6100478520562999E-2</v>
      </c>
    </row>
    <row r="11" spans="2:45" x14ac:dyDescent="0.25">
      <c r="B11" s="16" t="s">
        <v>262</v>
      </c>
      <c r="C11" s="178">
        <v>4.5873336280077399E-2</v>
      </c>
      <c r="D11" s="178">
        <v>4.6960760084550898E-2</v>
      </c>
      <c r="E11" s="178">
        <v>4.5353768655033301E-2</v>
      </c>
      <c r="F11" s="178"/>
      <c r="G11" s="178">
        <v>4.8626029807782897E-2</v>
      </c>
      <c r="H11" s="178">
        <v>1.66636133750592E-2</v>
      </c>
      <c r="I11" s="178">
        <v>3.7821620777028199E-2</v>
      </c>
      <c r="J11" s="178">
        <v>7.5564937659769002E-2</v>
      </c>
      <c r="K11" s="178">
        <v>4.9040165010227003E-2</v>
      </c>
      <c r="L11" s="178">
        <v>4.84661983740656E-2</v>
      </c>
      <c r="M11" s="178"/>
      <c r="N11" s="178">
        <v>5.4686444828213603E-2</v>
      </c>
      <c r="O11" s="178">
        <v>4.0435260978124603E-2</v>
      </c>
      <c r="P11" s="178">
        <v>4.3323552674709401E-2</v>
      </c>
      <c r="Q11" s="178">
        <v>4.4992085319169997E-2</v>
      </c>
      <c r="R11" s="178"/>
      <c r="S11" s="178">
        <v>2.2748011882171799E-2</v>
      </c>
      <c r="T11" s="178">
        <v>6.2664105816700302E-2</v>
      </c>
      <c r="U11" s="178">
        <v>2.13009071688375E-2</v>
      </c>
      <c r="V11" s="178">
        <v>2.80907377833386E-2</v>
      </c>
      <c r="W11" s="178">
        <v>6.8812406122869596E-2</v>
      </c>
      <c r="X11" s="178">
        <v>5.0166455465687203E-2</v>
      </c>
      <c r="Y11" s="178">
        <v>3.6603536626576998E-2</v>
      </c>
      <c r="Z11" s="178">
        <v>0.10654497322067399</v>
      </c>
      <c r="AA11" s="178">
        <v>7.1828358548134394E-2</v>
      </c>
      <c r="AB11" s="178">
        <v>3.06163320605824E-2</v>
      </c>
      <c r="AC11" s="178">
        <v>5.8828406279108097E-2</v>
      </c>
      <c r="AD11" s="178">
        <v>0</v>
      </c>
      <c r="AE11" s="178"/>
      <c r="AF11" s="178">
        <v>5.0744355239797999E-2</v>
      </c>
      <c r="AG11" s="178">
        <v>4.3771937699900301E-2</v>
      </c>
      <c r="AH11" s="178">
        <v>4.0867291137458302E-2</v>
      </c>
      <c r="AI11" s="178">
        <v>6.0574701163104698E-2</v>
      </c>
      <c r="AJ11" s="178">
        <v>5.0247372279096501E-2</v>
      </c>
      <c r="AK11" s="178">
        <v>0</v>
      </c>
      <c r="AL11" s="178"/>
      <c r="AM11" s="178">
        <v>5.1638743740600901E-2</v>
      </c>
      <c r="AN11" s="178">
        <v>4.0724095940265E-2</v>
      </c>
      <c r="AO11" s="178">
        <v>4.8380948124989699E-2</v>
      </c>
      <c r="AP11" s="178"/>
      <c r="AQ11" s="178">
        <v>5.4625206756717802E-2</v>
      </c>
      <c r="AR11" s="178">
        <v>5.1969545337412597E-2</v>
      </c>
      <c r="AS11" s="178">
        <v>6.3495543489377401E-2</v>
      </c>
    </row>
    <row r="12" spans="2:45" x14ac:dyDescent="0.25">
      <c r="B12" s="16" t="s">
        <v>263</v>
      </c>
      <c r="C12" s="178">
        <v>3.3435363964908899E-2</v>
      </c>
      <c r="D12" s="178">
        <v>3.6796107893653798E-2</v>
      </c>
      <c r="E12" s="178">
        <v>3.0548929265088499E-2</v>
      </c>
      <c r="F12" s="178"/>
      <c r="G12" s="178">
        <v>2.7100650175340898E-2</v>
      </c>
      <c r="H12" s="178">
        <v>2.8248701935227601E-2</v>
      </c>
      <c r="I12" s="178">
        <v>1.9577424521537001E-2</v>
      </c>
      <c r="J12" s="178">
        <v>3.9670955371352699E-2</v>
      </c>
      <c r="K12" s="178">
        <v>6.3012312856619998E-2</v>
      </c>
      <c r="L12" s="178">
        <v>2.8301462094384101E-2</v>
      </c>
      <c r="M12" s="178"/>
      <c r="N12" s="178">
        <v>4.29909644793776E-2</v>
      </c>
      <c r="O12" s="178">
        <v>2.4736736363852398E-2</v>
      </c>
      <c r="P12" s="178">
        <v>3.3488969953134197E-2</v>
      </c>
      <c r="Q12" s="178">
        <v>2.843863186406E-2</v>
      </c>
      <c r="R12" s="178"/>
      <c r="S12" s="178">
        <v>3.3165566425381099E-2</v>
      </c>
      <c r="T12" s="178">
        <v>2.2126653008692699E-2</v>
      </c>
      <c r="U12" s="178">
        <v>1.06508389388036E-2</v>
      </c>
      <c r="V12" s="178">
        <v>6.7509214838948506E-2</v>
      </c>
      <c r="W12" s="178">
        <v>1.41902023798402E-2</v>
      </c>
      <c r="X12" s="178">
        <v>3.6931177897122199E-2</v>
      </c>
      <c r="Y12" s="178">
        <v>3.7438373995249498E-2</v>
      </c>
      <c r="Z12" s="178">
        <v>4.8120895821172002E-2</v>
      </c>
      <c r="AA12" s="178">
        <v>3.6605499900497503E-2</v>
      </c>
      <c r="AB12" s="178">
        <v>4.1577351406014602E-2</v>
      </c>
      <c r="AC12" s="178">
        <v>2.1951774570488101E-2</v>
      </c>
      <c r="AD12" s="178">
        <v>3.3207632974802503E-2</v>
      </c>
      <c r="AE12" s="178"/>
      <c r="AF12" s="178">
        <v>1.9485608128092202E-2</v>
      </c>
      <c r="AG12" s="178">
        <v>2.9629258372606299E-2</v>
      </c>
      <c r="AH12" s="178">
        <v>2.6065273863129599E-2</v>
      </c>
      <c r="AI12" s="178">
        <v>2.56379913448526E-2</v>
      </c>
      <c r="AJ12" s="178">
        <v>7.1802013149565302E-2</v>
      </c>
      <c r="AK12" s="178">
        <v>7.0265613528806295E-2</v>
      </c>
      <c r="AL12" s="178"/>
      <c r="AM12" s="178">
        <v>4.13027219708932E-2</v>
      </c>
      <c r="AN12" s="178">
        <v>2.7648551947599999E-2</v>
      </c>
      <c r="AO12" s="178">
        <v>3.3047765741629702E-2</v>
      </c>
      <c r="AP12" s="178"/>
      <c r="AQ12" s="178">
        <v>2.82938990826925E-2</v>
      </c>
      <c r="AR12" s="178">
        <v>3.3443243682266997E-2</v>
      </c>
      <c r="AS12" s="178">
        <v>7.69939002051718E-2</v>
      </c>
    </row>
    <row r="13" spans="2:45" x14ac:dyDescent="0.25">
      <c r="B13" s="16" t="s">
        <v>271</v>
      </c>
      <c r="C13" s="178">
        <v>4.1604323460608598E-2</v>
      </c>
      <c r="D13" s="178">
        <v>3.3947151446995498E-2</v>
      </c>
      <c r="E13" s="178">
        <v>4.9573156883726599E-2</v>
      </c>
      <c r="F13" s="178"/>
      <c r="G13" s="178">
        <v>1.30595878450446E-2</v>
      </c>
      <c r="H13" s="178">
        <v>3.5772503933610297E-2</v>
      </c>
      <c r="I13" s="178">
        <v>3.7768275177140903E-2</v>
      </c>
      <c r="J13" s="178">
        <v>6.5044019845271306E-2</v>
      </c>
      <c r="K13" s="178">
        <v>4.0228463829308003E-2</v>
      </c>
      <c r="L13" s="178">
        <v>5.0524385106439203E-2</v>
      </c>
      <c r="M13" s="178"/>
      <c r="N13" s="178">
        <v>3.8838160679415097E-2</v>
      </c>
      <c r="O13" s="178">
        <v>4.2218400603186997E-2</v>
      </c>
      <c r="P13" s="178">
        <v>3.3760339632532201E-2</v>
      </c>
      <c r="Q13" s="178">
        <v>5.14820032608918E-2</v>
      </c>
      <c r="R13" s="178"/>
      <c r="S13" s="178">
        <v>3.3860304993853702E-2</v>
      </c>
      <c r="T13" s="178">
        <v>2.11533096255263E-2</v>
      </c>
      <c r="U13" s="178">
        <v>5.6664021755475802E-2</v>
      </c>
      <c r="V13" s="178">
        <v>4.1517792956636899E-2</v>
      </c>
      <c r="W13" s="178">
        <v>2.78593461079179E-2</v>
      </c>
      <c r="X13" s="178">
        <v>6.9282561235591802E-2</v>
      </c>
      <c r="Y13" s="178">
        <v>0</v>
      </c>
      <c r="Z13" s="178">
        <v>7.6805285201786103E-2</v>
      </c>
      <c r="AA13" s="178">
        <v>5.2666250379608502E-2</v>
      </c>
      <c r="AB13" s="178">
        <v>7.74413809467073E-2</v>
      </c>
      <c r="AC13" s="178">
        <v>2.1146972703005099E-2</v>
      </c>
      <c r="AD13" s="178">
        <v>3.5009540911982599E-2</v>
      </c>
      <c r="AE13" s="178"/>
      <c r="AF13" s="178">
        <v>2.27088415490986E-2</v>
      </c>
      <c r="AG13" s="178">
        <v>5.9873441990953701E-2</v>
      </c>
      <c r="AH13" s="178">
        <v>1.85782900158558E-2</v>
      </c>
      <c r="AI13" s="178">
        <v>4.3386207452135499E-2</v>
      </c>
      <c r="AJ13" s="178">
        <v>6.2007190294636E-2</v>
      </c>
      <c r="AK13" s="178">
        <v>3.2834757402318303E-2</v>
      </c>
      <c r="AL13" s="178"/>
      <c r="AM13" s="178">
        <v>4.6819300119300002E-2</v>
      </c>
      <c r="AN13" s="178">
        <v>4.11473247003184E-2</v>
      </c>
      <c r="AO13" s="178">
        <v>4.2321661315564203E-2</v>
      </c>
      <c r="AP13" s="178"/>
      <c r="AQ13" s="178">
        <v>4.6570466068525301E-2</v>
      </c>
      <c r="AR13" s="178">
        <v>2.9034422127920199E-2</v>
      </c>
      <c r="AS13" s="178">
        <v>0.108897719503196</v>
      </c>
    </row>
    <row r="14" spans="2:45" x14ac:dyDescent="0.25">
      <c r="B14" s="16" t="s">
        <v>265</v>
      </c>
      <c r="C14" s="178">
        <v>0.76846271019691703</v>
      </c>
      <c r="D14" s="178">
        <v>0.74006218113187605</v>
      </c>
      <c r="E14" s="178">
        <v>0.79345804902699901</v>
      </c>
      <c r="F14" s="178"/>
      <c r="G14" s="178">
        <v>0.858282156932208</v>
      </c>
      <c r="H14" s="178">
        <v>0.86405868920147599</v>
      </c>
      <c r="I14" s="178">
        <v>0.74722145289435304</v>
      </c>
      <c r="J14" s="178">
        <v>0.71783083446455098</v>
      </c>
      <c r="K14" s="178">
        <v>0.68575214534302398</v>
      </c>
      <c r="L14" s="178">
        <v>0.74336301171218799</v>
      </c>
      <c r="M14" s="178"/>
      <c r="N14" s="178">
        <v>0.70230506508049695</v>
      </c>
      <c r="O14" s="178">
        <v>0.774076492698339</v>
      </c>
      <c r="P14" s="178">
        <v>0.78963776221487703</v>
      </c>
      <c r="Q14" s="178">
        <v>0.81577776621696296</v>
      </c>
      <c r="R14" s="178"/>
      <c r="S14" s="178">
        <v>0.80410705169735197</v>
      </c>
      <c r="T14" s="178">
        <v>0.77004447324814096</v>
      </c>
      <c r="U14" s="178">
        <v>0.78642091584509199</v>
      </c>
      <c r="V14" s="178">
        <v>0.77535920460310703</v>
      </c>
      <c r="W14" s="178">
        <v>0.84866694475146998</v>
      </c>
      <c r="X14" s="178">
        <v>0.72377890392385102</v>
      </c>
      <c r="Y14" s="178">
        <v>0.81361808234948996</v>
      </c>
      <c r="Z14" s="178">
        <v>0.54922813188300901</v>
      </c>
      <c r="AA14" s="178">
        <v>0.69636246519763301</v>
      </c>
      <c r="AB14" s="178">
        <v>0.79041258973446105</v>
      </c>
      <c r="AC14" s="178">
        <v>0.78643531915104603</v>
      </c>
      <c r="AD14" s="178">
        <v>0.81904751608359005</v>
      </c>
      <c r="AE14" s="178"/>
      <c r="AF14" s="178">
        <v>0.80758249009957395</v>
      </c>
      <c r="AG14" s="178">
        <v>0.75127154770249005</v>
      </c>
      <c r="AH14" s="178">
        <v>0.83740997500853398</v>
      </c>
      <c r="AI14" s="178">
        <v>0.74844411900207997</v>
      </c>
      <c r="AJ14" s="178">
        <v>0.68750662580444</v>
      </c>
      <c r="AK14" s="178">
        <v>0.75778721448793096</v>
      </c>
      <c r="AL14" s="178"/>
      <c r="AM14" s="178">
        <v>0.735336715969646</v>
      </c>
      <c r="AN14" s="178">
        <v>0.77292931722980296</v>
      </c>
      <c r="AO14" s="178">
        <v>0.83118233564858202</v>
      </c>
      <c r="AP14" s="178"/>
      <c r="AQ14" s="178">
        <v>0.74793261640342701</v>
      </c>
      <c r="AR14" s="178">
        <v>0.76129569860941904</v>
      </c>
      <c r="AS14" s="178">
        <v>0.72451235828169203</v>
      </c>
    </row>
    <row r="15" spans="2:45" x14ac:dyDescent="0.25">
      <c r="B15" s="16" t="s">
        <v>266</v>
      </c>
      <c r="C15" s="179">
        <v>4.2595671254950904</v>
      </c>
      <c r="D15" s="179">
        <v>4.1094406820486604</v>
      </c>
      <c r="E15" s="179">
        <v>4.3974088845471604</v>
      </c>
      <c r="F15" s="179"/>
      <c r="G15" s="179">
        <v>4.54908470837315</v>
      </c>
      <c r="H15" s="179">
        <v>4.6205239828859499</v>
      </c>
      <c r="I15" s="179">
        <v>4.1027909847942903</v>
      </c>
      <c r="J15" s="179">
        <v>4.1651240824073401</v>
      </c>
      <c r="K15" s="179">
        <v>3.9689369895175202</v>
      </c>
      <c r="L15" s="179">
        <v>4.1671535738228398</v>
      </c>
      <c r="M15" s="179"/>
      <c r="N15" s="179">
        <v>3.9991087161950101</v>
      </c>
      <c r="O15" s="179">
        <v>4.2448321704071104</v>
      </c>
      <c r="P15" s="179">
        <v>4.3184953332619198</v>
      </c>
      <c r="Q15" s="179">
        <v>4.4999832190944504</v>
      </c>
      <c r="R15" s="179"/>
      <c r="S15" s="179">
        <v>4.3920011740480698</v>
      </c>
      <c r="T15" s="179">
        <v>4.1870028445730503</v>
      </c>
      <c r="U15" s="179">
        <v>4.3052377113959404</v>
      </c>
      <c r="V15" s="179">
        <v>4.3535213002320097</v>
      </c>
      <c r="W15" s="179">
        <v>4.5623496529839498</v>
      </c>
      <c r="X15" s="179">
        <v>4.1879639305106</v>
      </c>
      <c r="Y15" s="179">
        <v>4.3176897595821204</v>
      </c>
      <c r="Z15" s="179">
        <v>3.5085713227598299</v>
      </c>
      <c r="AA15" s="179">
        <v>3.9792756997879399</v>
      </c>
      <c r="AB15" s="179">
        <v>4.4835217860663397</v>
      </c>
      <c r="AC15" s="179">
        <v>4.2307648366678201</v>
      </c>
      <c r="AD15" s="179">
        <v>4.3686352952779197</v>
      </c>
      <c r="AE15" s="179"/>
      <c r="AF15" s="179">
        <v>4.3484688108674296</v>
      </c>
      <c r="AG15" s="179">
        <v>4.2182863988676704</v>
      </c>
      <c r="AH15" s="179">
        <v>4.4658609705964603</v>
      </c>
      <c r="AI15" s="179">
        <v>4.1983420760514498</v>
      </c>
      <c r="AJ15" s="179">
        <v>4.0382617896728101</v>
      </c>
      <c r="AK15" s="179">
        <v>4.2400911598799702</v>
      </c>
      <c r="AL15" s="179"/>
      <c r="AM15" s="179">
        <v>4.1510001219381003</v>
      </c>
      <c r="AN15" s="179">
        <v>4.2641715412119199</v>
      </c>
      <c r="AO15" s="179">
        <v>4.5479352952633603</v>
      </c>
      <c r="AP15" s="179"/>
      <c r="AQ15" s="179">
        <v>4.1789904584654396</v>
      </c>
      <c r="AR15" s="179">
        <v>4.2009553174358203</v>
      </c>
      <c r="AS15" s="179">
        <v>4.4422259355360803</v>
      </c>
    </row>
    <row r="16" spans="2:45" x14ac:dyDescent="0.25">
      <c r="B16" s="16" t="s">
        <v>267</v>
      </c>
      <c r="C16" s="180">
        <v>2.2787874208818502</v>
      </c>
      <c r="D16" s="180">
        <v>2.7508140197372999</v>
      </c>
      <c r="E16" s="180">
        <v>1.80181190706863</v>
      </c>
      <c r="F16" s="180"/>
      <c r="G16" s="180">
        <v>1.4474662223161301</v>
      </c>
      <c r="H16" s="180">
        <v>1.1914322677773099</v>
      </c>
      <c r="I16" s="180">
        <v>2.8775802109986302</v>
      </c>
      <c r="J16" s="180">
        <v>2.35703088308723</v>
      </c>
      <c r="K16" s="180">
        <v>2.91106066303466</v>
      </c>
      <c r="L16" s="180">
        <v>2.5543847798377999</v>
      </c>
      <c r="M16" s="180"/>
      <c r="N16" s="180">
        <v>2.8964436676832901</v>
      </c>
      <c r="O16" s="180">
        <v>2.4531086500979802</v>
      </c>
      <c r="P16" s="180">
        <v>2.1643917792642702</v>
      </c>
      <c r="Q16" s="180">
        <v>1.4498659305445001</v>
      </c>
      <c r="R16" s="180"/>
      <c r="S16" s="180">
        <v>1.8483901272368899</v>
      </c>
      <c r="T16" s="180">
        <v>2.58799768750568</v>
      </c>
      <c r="U16" s="180">
        <v>2.3139841880589902</v>
      </c>
      <c r="V16" s="180">
        <v>1.88798557833745</v>
      </c>
      <c r="W16" s="180">
        <v>1.29598569134681</v>
      </c>
      <c r="X16" s="180">
        <v>2.3034042190830499</v>
      </c>
      <c r="Y16" s="180">
        <v>2.2738672038443499</v>
      </c>
      <c r="Z16" s="180">
        <v>3.6967034767501099</v>
      </c>
      <c r="AA16" s="180">
        <v>3.0953138466601602</v>
      </c>
      <c r="AB16" s="180">
        <v>1.44682073900063</v>
      </c>
      <c r="AC16" s="180">
        <v>2.6144958738994899</v>
      </c>
      <c r="AD16" s="180">
        <v>2.3601039480141099</v>
      </c>
      <c r="AE16" s="180"/>
      <c r="AF16" s="180">
        <v>2.0920511994114399</v>
      </c>
      <c r="AG16" s="180">
        <v>2.4420278629736698</v>
      </c>
      <c r="AH16" s="180">
        <v>1.7429093458745799</v>
      </c>
      <c r="AI16" s="180">
        <v>2.34918968341456</v>
      </c>
      <c r="AJ16" s="180">
        <v>2.7815156366087401</v>
      </c>
      <c r="AK16" s="180">
        <v>2.2690904848300302</v>
      </c>
      <c r="AL16" s="180"/>
      <c r="AM16" s="180">
        <v>2.5459195629842801</v>
      </c>
      <c r="AN16" s="180">
        <v>2.2860980936833002</v>
      </c>
      <c r="AO16" s="180">
        <v>1.3025093028631001</v>
      </c>
      <c r="AP16" s="180"/>
      <c r="AQ16" s="180">
        <v>2.5195394734316201</v>
      </c>
      <c r="AR16" s="180">
        <v>2.4392023237865401</v>
      </c>
      <c r="AS16" s="180">
        <v>1.12610978852779</v>
      </c>
    </row>
    <row r="17" spans="2:2" x14ac:dyDescent="0.25">
      <c r="B17" s="17"/>
    </row>
    <row r="18" spans="2:2" x14ac:dyDescent="0.25">
      <c r="B18" t="s">
        <v>69</v>
      </c>
    </row>
    <row r="19" spans="2:2" x14ac:dyDescent="0.25">
      <c r="B19" t="s">
        <v>70</v>
      </c>
    </row>
    <row r="21" spans="2:2" x14ac:dyDescent="0.25">
      <c r="B21"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G18"/>
  <sheetViews>
    <sheetView showGridLines="0" workbookViewId="0">
      <pane xSplit="2" topLeftCell="C1" activePane="topRight" state="frozen"/>
      <selection pane="topRight"/>
    </sheetView>
  </sheetViews>
  <sheetFormatPr defaultRowHeight="15" x14ac:dyDescent="0.25"/>
  <cols>
    <col min="2" max="2" width="25.7109375" customWidth="1"/>
    <col min="3" max="7" width="13.7109375" customWidth="1"/>
  </cols>
  <sheetData>
    <row r="2" spans="2:7" ht="39.950000000000003" customHeight="1" x14ac:dyDescent="0.25">
      <c r="D2" s="401" t="s">
        <v>294</v>
      </c>
      <c r="E2" s="399"/>
      <c r="F2" s="399"/>
      <c r="G2" s="399"/>
    </row>
    <row r="6" spans="2:7" ht="39.950000000000003" customHeight="1" x14ac:dyDescent="0.25">
      <c r="B6" t="s">
        <v>4</v>
      </c>
      <c r="C6" s="97" t="s">
        <v>289</v>
      </c>
      <c r="D6" s="97" t="s">
        <v>290</v>
      </c>
      <c r="E6" s="97" t="s">
        <v>291</v>
      </c>
      <c r="F6" s="97" t="s">
        <v>292</v>
      </c>
    </row>
    <row r="7" spans="2:7" x14ac:dyDescent="0.25">
      <c r="B7" s="16" t="s">
        <v>260</v>
      </c>
      <c r="C7" s="183">
        <v>0.30234934415128401</v>
      </c>
      <c r="D7" s="183">
        <v>0.25150714509713501</v>
      </c>
      <c r="E7" s="183">
        <v>0.26659996088103</v>
      </c>
      <c r="F7" s="183">
        <v>0.17954354987055099</v>
      </c>
    </row>
    <row r="8" spans="2:7" x14ac:dyDescent="0.25">
      <c r="B8" s="16" t="s">
        <v>261</v>
      </c>
      <c r="C8" s="183">
        <v>0.29260102091399198</v>
      </c>
      <c r="D8" s="183">
        <v>0.24936494360553599</v>
      </c>
      <c r="E8" s="183">
        <v>0.172233536346625</v>
      </c>
      <c r="F8" s="183">
        <v>0.18905683358438</v>
      </c>
    </row>
    <row r="9" spans="2:7" x14ac:dyDescent="0.25">
      <c r="B9" s="16" t="s">
        <v>262</v>
      </c>
      <c r="C9" s="183">
        <v>0.238960599796744</v>
      </c>
      <c r="D9" s="183">
        <v>0.222098292771921</v>
      </c>
      <c r="E9" s="183">
        <v>0.210082308627909</v>
      </c>
      <c r="F9" s="183">
        <v>0.20103020983429701</v>
      </c>
    </row>
    <row r="10" spans="2:7" x14ac:dyDescent="0.25">
      <c r="B10" s="16" t="s">
        <v>293</v>
      </c>
      <c r="C10" s="183">
        <v>8.8009583567951299E-2</v>
      </c>
      <c r="D10" s="183">
        <v>0.18474177526818999</v>
      </c>
      <c r="E10" s="183">
        <v>0.26734365473830701</v>
      </c>
      <c r="F10" s="183">
        <v>0.32641309563021398</v>
      </c>
    </row>
    <row r="11" spans="2:7" x14ac:dyDescent="0.25">
      <c r="B11" s="16" t="s">
        <v>265</v>
      </c>
      <c r="C11" s="183">
        <v>7.8079451570028394E-2</v>
      </c>
      <c r="D11" s="183">
        <v>9.2287843257218893E-2</v>
      </c>
      <c r="E11" s="183">
        <v>8.3740539406129202E-2</v>
      </c>
      <c r="F11" s="183">
        <v>0.103956311080557</v>
      </c>
    </row>
    <row r="12" spans="2:7" x14ac:dyDescent="0.25">
      <c r="B12" s="16" t="s">
        <v>266</v>
      </c>
      <c r="C12" s="184">
        <v>1.3468687774914501</v>
      </c>
      <c r="D12" s="184">
        <v>1.6169382279828199</v>
      </c>
      <c r="E12" s="184">
        <v>1.7293912754418801</v>
      </c>
      <c r="F12" s="184">
        <v>1.98618178446585</v>
      </c>
    </row>
    <row r="13" spans="2:7" x14ac:dyDescent="0.25">
      <c r="B13" s="16" t="s">
        <v>267</v>
      </c>
      <c r="C13" s="185">
        <v>1.47721525948151</v>
      </c>
      <c r="D13" s="185">
        <v>1.66420627775473</v>
      </c>
      <c r="E13" s="185">
        <v>1.76947077786726</v>
      </c>
      <c r="F13" s="185">
        <v>1.6509211375380199</v>
      </c>
    </row>
    <row r="14" spans="2:7" x14ac:dyDescent="0.25">
      <c r="B14" s="17"/>
    </row>
    <row r="15" spans="2:7" x14ac:dyDescent="0.25">
      <c r="B15" t="s">
        <v>69</v>
      </c>
    </row>
    <row r="16" spans="2:7" x14ac:dyDescent="0.25">
      <c r="B16" t="s">
        <v>70</v>
      </c>
    </row>
    <row r="18" spans="2:2" x14ac:dyDescent="0.25">
      <c r="B18" s="4"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295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89" t="s">
        <v>8</v>
      </c>
      <c r="C7" s="189">
        <v>1005</v>
      </c>
      <c r="D7" s="189">
        <v>484</v>
      </c>
      <c r="E7" s="189">
        <v>515</v>
      </c>
      <c r="F7" s="189"/>
      <c r="G7" s="189">
        <v>152</v>
      </c>
      <c r="H7" s="189">
        <v>174</v>
      </c>
      <c r="I7" s="189">
        <v>153</v>
      </c>
      <c r="J7" s="189">
        <v>172</v>
      </c>
      <c r="K7" s="189">
        <v>142</v>
      </c>
      <c r="L7" s="189">
        <v>212</v>
      </c>
      <c r="M7" s="189"/>
      <c r="N7" s="189">
        <v>279</v>
      </c>
      <c r="O7" s="189">
        <v>270</v>
      </c>
      <c r="P7" s="189">
        <v>207</v>
      </c>
      <c r="Q7" s="189">
        <v>245</v>
      </c>
      <c r="R7" s="189"/>
      <c r="S7" s="189">
        <v>146</v>
      </c>
      <c r="T7" s="189">
        <v>136</v>
      </c>
      <c r="U7" s="189">
        <v>83</v>
      </c>
      <c r="V7" s="189">
        <v>95</v>
      </c>
      <c r="W7" s="189">
        <v>70</v>
      </c>
      <c r="X7" s="189">
        <v>76</v>
      </c>
      <c r="Y7" s="189">
        <v>81</v>
      </c>
      <c r="Z7" s="189">
        <v>40</v>
      </c>
      <c r="AA7" s="189">
        <v>112</v>
      </c>
      <c r="AB7" s="189">
        <v>93</v>
      </c>
      <c r="AC7" s="189">
        <v>45</v>
      </c>
      <c r="AD7" s="189">
        <v>28</v>
      </c>
      <c r="AE7" s="189"/>
      <c r="AF7" s="189">
        <v>204</v>
      </c>
      <c r="AG7" s="189">
        <v>290</v>
      </c>
      <c r="AH7" s="189">
        <v>150</v>
      </c>
      <c r="AI7" s="189">
        <v>190</v>
      </c>
      <c r="AJ7" s="189">
        <v>109</v>
      </c>
      <c r="AK7" s="189">
        <v>62</v>
      </c>
      <c r="AL7" s="189"/>
      <c r="AM7" s="189">
        <v>415</v>
      </c>
      <c r="AN7" s="189">
        <v>426</v>
      </c>
      <c r="AO7" s="189">
        <v>111</v>
      </c>
      <c r="AP7" s="189"/>
      <c r="AQ7" s="189">
        <v>312</v>
      </c>
      <c r="AR7" s="189">
        <v>332</v>
      </c>
      <c r="AS7" s="189">
        <v>36</v>
      </c>
    </row>
    <row r="8" spans="2:45" ht="30" customHeight="1" x14ac:dyDescent="0.25">
      <c r="B8" s="190" t="s">
        <v>9</v>
      </c>
      <c r="C8" s="190">
        <v>1005</v>
      </c>
      <c r="D8" s="190">
        <v>494</v>
      </c>
      <c r="E8" s="190">
        <v>505</v>
      </c>
      <c r="F8" s="190"/>
      <c r="G8" s="190">
        <v>140</v>
      </c>
      <c r="H8" s="190">
        <v>173</v>
      </c>
      <c r="I8" s="190">
        <v>170</v>
      </c>
      <c r="J8" s="190">
        <v>170</v>
      </c>
      <c r="K8" s="190">
        <v>141</v>
      </c>
      <c r="L8" s="190">
        <v>211</v>
      </c>
      <c r="M8" s="190"/>
      <c r="N8" s="190">
        <v>270</v>
      </c>
      <c r="O8" s="190">
        <v>260</v>
      </c>
      <c r="P8" s="190">
        <v>220</v>
      </c>
      <c r="Q8" s="190">
        <v>251</v>
      </c>
      <c r="R8" s="190"/>
      <c r="S8" s="190">
        <v>141</v>
      </c>
      <c r="T8" s="190">
        <v>135</v>
      </c>
      <c r="U8" s="190">
        <v>80</v>
      </c>
      <c r="V8" s="190">
        <v>90</v>
      </c>
      <c r="W8" s="190">
        <v>71</v>
      </c>
      <c r="X8" s="190">
        <v>90</v>
      </c>
      <c r="Y8" s="190">
        <v>80</v>
      </c>
      <c r="Z8" s="190">
        <v>41</v>
      </c>
      <c r="AA8" s="190">
        <v>110</v>
      </c>
      <c r="AB8" s="190">
        <v>85</v>
      </c>
      <c r="AC8" s="190">
        <v>51</v>
      </c>
      <c r="AD8" s="190">
        <v>31</v>
      </c>
      <c r="AE8" s="190"/>
      <c r="AF8" s="190">
        <v>205</v>
      </c>
      <c r="AG8" s="190">
        <v>289</v>
      </c>
      <c r="AH8" s="190">
        <v>149</v>
      </c>
      <c r="AI8" s="190">
        <v>189</v>
      </c>
      <c r="AJ8" s="190">
        <v>110</v>
      </c>
      <c r="AK8" s="190">
        <v>63</v>
      </c>
      <c r="AL8" s="190"/>
      <c r="AM8" s="190">
        <v>420</v>
      </c>
      <c r="AN8" s="190">
        <v>424</v>
      </c>
      <c r="AO8" s="190">
        <v>111</v>
      </c>
      <c r="AP8" s="190"/>
      <c r="AQ8" s="190">
        <v>315</v>
      </c>
      <c r="AR8" s="190">
        <v>332</v>
      </c>
      <c r="AS8" s="190">
        <v>36</v>
      </c>
    </row>
    <row r="9" spans="2:45" x14ac:dyDescent="0.25">
      <c r="B9" s="16" t="s">
        <v>270</v>
      </c>
      <c r="C9" s="186">
        <v>0.17954354987055099</v>
      </c>
      <c r="D9" s="186">
        <v>0.15191122061992199</v>
      </c>
      <c r="E9" s="186">
        <v>0.206626527559752</v>
      </c>
      <c r="F9" s="186"/>
      <c r="G9" s="186">
        <v>0.17149095674092399</v>
      </c>
      <c r="H9" s="186">
        <v>0.164769178717353</v>
      </c>
      <c r="I9" s="186">
        <v>0.159773932105122</v>
      </c>
      <c r="J9" s="186">
        <v>0.19099524566645601</v>
      </c>
      <c r="K9" s="186">
        <v>0.17474815666194601</v>
      </c>
      <c r="L9" s="186">
        <v>0.20693525225224699</v>
      </c>
      <c r="M9" s="186"/>
      <c r="N9" s="186">
        <v>0.183676559865011</v>
      </c>
      <c r="O9" s="186">
        <v>0.22725169980951901</v>
      </c>
      <c r="P9" s="186">
        <v>0.155985182828657</v>
      </c>
      <c r="Q9" s="186">
        <v>0.14918890152817499</v>
      </c>
      <c r="R9" s="186"/>
      <c r="S9" s="186">
        <v>0.15574526462163099</v>
      </c>
      <c r="T9" s="186">
        <v>0.22375422846889201</v>
      </c>
      <c r="U9" s="186">
        <v>0.15442591670552</v>
      </c>
      <c r="V9" s="186">
        <v>0.134015780503909</v>
      </c>
      <c r="W9" s="186">
        <v>0.159981590184472</v>
      </c>
      <c r="X9" s="186">
        <v>0.16654890082418899</v>
      </c>
      <c r="Y9" s="186">
        <v>0.26324956197046501</v>
      </c>
      <c r="Z9" s="186">
        <v>0.17080066115864401</v>
      </c>
      <c r="AA9" s="186">
        <v>0.18661190823025101</v>
      </c>
      <c r="AB9" s="186">
        <v>0.16014865707999601</v>
      </c>
      <c r="AC9" s="186">
        <v>0.21505110946433101</v>
      </c>
      <c r="AD9" s="186">
        <v>0.14051584817068699</v>
      </c>
      <c r="AE9" s="186"/>
      <c r="AF9" s="186">
        <v>0.13711121257165099</v>
      </c>
      <c r="AG9" s="186">
        <v>0.18927339328285001</v>
      </c>
      <c r="AH9" s="186">
        <v>0.174238294185149</v>
      </c>
      <c r="AI9" s="186">
        <v>0.19013367905394099</v>
      </c>
      <c r="AJ9" s="186">
        <v>0.15380523682078001</v>
      </c>
      <c r="AK9" s="186">
        <v>0.29825950817917402</v>
      </c>
      <c r="AL9" s="186"/>
      <c r="AM9" s="186">
        <v>0.18522140004924201</v>
      </c>
      <c r="AN9" s="186">
        <v>0.17824047431856099</v>
      </c>
      <c r="AO9" s="186">
        <v>0.157047609052472</v>
      </c>
      <c r="AP9" s="186"/>
      <c r="AQ9" s="186">
        <v>0.197186868508479</v>
      </c>
      <c r="AR9" s="186">
        <v>0.159463053891297</v>
      </c>
      <c r="AS9" s="186">
        <v>0.20923020272833601</v>
      </c>
    </row>
    <row r="10" spans="2:45" x14ac:dyDescent="0.25">
      <c r="B10" s="16" t="s">
        <v>261</v>
      </c>
      <c r="C10" s="186">
        <v>0.18905683358438</v>
      </c>
      <c r="D10" s="186">
        <v>0.205808461422856</v>
      </c>
      <c r="E10" s="186">
        <v>0.174934171953635</v>
      </c>
      <c r="F10" s="186"/>
      <c r="G10" s="186">
        <v>0.138299472899931</v>
      </c>
      <c r="H10" s="186">
        <v>0.19734883443477999</v>
      </c>
      <c r="I10" s="186">
        <v>0.164637231961172</v>
      </c>
      <c r="J10" s="186">
        <v>0.15486563185038801</v>
      </c>
      <c r="K10" s="186">
        <v>0.18221694104620001</v>
      </c>
      <c r="L10" s="186">
        <v>0.26782469336792403</v>
      </c>
      <c r="M10" s="186"/>
      <c r="N10" s="186">
        <v>0.181388644537958</v>
      </c>
      <c r="O10" s="186">
        <v>0.197829601412915</v>
      </c>
      <c r="P10" s="186">
        <v>0.18133169698417401</v>
      </c>
      <c r="Q10" s="186">
        <v>0.19800204790110501</v>
      </c>
      <c r="R10" s="186"/>
      <c r="S10" s="186">
        <v>0.133301482343606</v>
      </c>
      <c r="T10" s="186">
        <v>0.184014160185175</v>
      </c>
      <c r="U10" s="186">
        <v>0.23276952846535201</v>
      </c>
      <c r="V10" s="186">
        <v>0.19769036699598899</v>
      </c>
      <c r="W10" s="186">
        <v>0.213026785803375</v>
      </c>
      <c r="X10" s="186">
        <v>0.28533568181246699</v>
      </c>
      <c r="Y10" s="186">
        <v>0.16389308270403999</v>
      </c>
      <c r="Z10" s="186">
        <v>0.120167010803775</v>
      </c>
      <c r="AA10" s="186">
        <v>0.133583754358193</v>
      </c>
      <c r="AB10" s="186">
        <v>0.23223152766998101</v>
      </c>
      <c r="AC10" s="186">
        <v>0.20027664251651101</v>
      </c>
      <c r="AD10" s="186">
        <v>0.20805266238323999</v>
      </c>
      <c r="AE10" s="186"/>
      <c r="AF10" s="186">
        <v>0.15326171358026899</v>
      </c>
      <c r="AG10" s="186">
        <v>0.18668831918690201</v>
      </c>
      <c r="AH10" s="186">
        <v>0.17684748353388799</v>
      </c>
      <c r="AI10" s="186">
        <v>0.176818888391857</v>
      </c>
      <c r="AJ10" s="186">
        <v>0.27175113084975799</v>
      </c>
      <c r="AK10" s="186">
        <v>0.23795502557766099</v>
      </c>
      <c r="AL10" s="186"/>
      <c r="AM10" s="186">
        <v>0.18657034569355599</v>
      </c>
      <c r="AN10" s="186">
        <v>0.19281937652030301</v>
      </c>
      <c r="AO10" s="186">
        <v>0.195851937761686</v>
      </c>
      <c r="AP10" s="186"/>
      <c r="AQ10" s="186">
        <v>0.195038040922621</v>
      </c>
      <c r="AR10" s="186">
        <v>0.20548403786758501</v>
      </c>
      <c r="AS10" s="186">
        <v>0.19896905805512299</v>
      </c>
    </row>
    <row r="11" spans="2:45" x14ac:dyDescent="0.25">
      <c r="B11" s="16" t="s">
        <v>262</v>
      </c>
      <c r="C11" s="186">
        <v>0.20103020983429701</v>
      </c>
      <c r="D11" s="186">
        <v>0.194479896558161</v>
      </c>
      <c r="E11" s="186">
        <v>0.20178693561487099</v>
      </c>
      <c r="F11" s="186"/>
      <c r="G11" s="186">
        <v>0.25110449885796299</v>
      </c>
      <c r="H11" s="186">
        <v>0.21431238188021701</v>
      </c>
      <c r="I11" s="186">
        <v>0.17017527098294699</v>
      </c>
      <c r="J11" s="186">
        <v>0.19568676297191501</v>
      </c>
      <c r="K11" s="186">
        <v>0.227516231148051</v>
      </c>
      <c r="L11" s="186">
        <v>0.16827621108153201</v>
      </c>
      <c r="M11" s="186"/>
      <c r="N11" s="186">
        <v>0.21794017829347001</v>
      </c>
      <c r="O11" s="186">
        <v>0.18582987903194001</v>
      </c>
      <c r="P11" s="186">
        <v>0.18540596962862099</v>
      </c>
      <c r="Q11" s="186">
        <v>0.20349680479336699</v>
      </c>
      <c r="R11" s="186"/>
      <c r="S11" s="186">
        <v>0.200687173451462</v>
      </c>
      <c r="T11" s="186">
        <v>0.17128688612302101</v>
      </c>
      <c r="U11" s="186">
        <v>0.22338009493647501</v>
      </c>
      <c r="V11" s="186">
        <v>0.177931939687443</v>
      </c>
      <c r="W11" s="186">
        <v>0.20207857154098399</v>
      </c>
      <c r="X11" s="186">
        <v>0.21883153403487601</v>
      </c>
      <c r="Y11" s="186">
        <v>0.14565993827725199</v>
      </c>
      <c r="Z11" s="186">
        <v>0.27837259487655902</v>
      </c>
      <c r="AA11" s="186">
        <v>0.229524637221657</v>
      </c>
      <c r="AB11" s="186">
        <v>0.163315344701774</v>
      </c>
      <c r="AC11" s="186">
        <v>0.245826010332337</v>
      </c>
      <c r="AD11" s="186">
        <v>0.25632766267033602</v>
      </c>
      <c r="AE11" s="186"/>
      <c r="AF11" s="186">
        <v>0.222100351274401</v>
      </c>
      <c r="AG11" s="186">
        <v>0.187148368998169</v>
      </c>
      <c r="AH11" s="186">
        <v>0.17165875740278799</v>
      </c>
      <c r="AI11" s="186">
        <v>0.22397906213532701</v>
      </c>
      <c r="AJ11" s="186">
        <v>0.216470834499292</v>
      </c>
      <c r="AK11" s="186">
        <v>0.17026851682090199</v>
      </c>
      <c r="AL11" s="186"/>
      <c r="AM11" s="186">
        <v>0.20351285569379299</v>
      </c>
      <c r="AN11" s="186">
        <v>0.20972198986133</v>
      </c>
      <c r="AO11" s="186">
        <v>0.15226204542518801</v>
      </c>
      <c r="AP11" s="186"/>
      <c r="AQ11" s="186">
        <v>0.19486185198035699</v>
      </c>
      <c r="AR11" s="186">
        <v>0.20698721310082299</v>
      </c>
      <c r="AS11" s="186">
        <v>0.121495172446905</v>
      </c>
    </row>
    <row r="12" spans="2:45" x14ac:dyDescent="0.25">
      <c r="B12" s="16" t="s">
        <v>263</v>
      </c>
      <c r="C12" s="186">
        <v>0.32641309563021398</v>
      </c>
      <c r="D12" s="186">
        <v>0.349994383187965</v>
      </c>
      <c r="E12" s="186">
        <v>0.30546159889959001</v>
      </c>
      <c r="F12" s="186"/>
      <c r="G12" s="186">
        <v>0.36496144088544402</v>
      </c>
      <c r="H12" s="186">
        <v>0.34543381423795</v>
      </c>
      <c r="I12" s="186">
        <v>0.41517204509705302</v>
      </c>
      <c r="J12" s="186">
        <v>0.369413772594198</v>
      </c>
      <c r="K12" s="186">
        <v>0.25113413723282002</v>
      </c>
      <c r="L12" s="186">
        <v>0.22926432599254201</v>
      </c>
      <c r="M12" s="186"/>
      <c r="N12" s="186">
        <v>0.333148888290067</v>
      </c>
      <c r="O12" s="186">
        <v>0.28154227977176</v>
      </c>
      <c r="P12" s="186">
        <v>0.37673437384245101</v>
      </c>
      <c r="Q12" s="186">
        <v>0.32674265451812801</v>
      </c>
      <c r="R12" s="186"/>
      <c r="S12" s="186">
        <v>0.37970276208186099</v>
      </c>
      <c r="T12" s="186">
        <v>0.27302220320268</v>
      </c>
      <c r="U12" s="186">
        <v>0.30918392447864401</v>
      </c>
      <c r="V12" s="186">
        <v>0.36937571771301098</v>
      </c>
      <c r="W12" s="186">
        <v>0.39478072168948902</v>
      </c>
      <c r="X12" s="186">
        <v>0.266249685188717</v>
      </c>
      <c r="Y12" s="186">
        <v>0.34020976110544299</v>
      </c>
      <c r="Z12" s="186">
        <v>0.30400053549655398</v>
      </c>
      <c r="AA12" s="186">
        <v>0.33547759238153402</v>
      </c>
      <c r="AB12" s="186">
        <v>0.35969712951662403</v>
      </c>
      <c r="AC12" s="186">
        <v>0.26934330288515401</v>
      </c>
      <c r="AD12" s="186">
        <v>0.21855432572942499</v>
      </c>
      <c r="AE12" s="186"/>
      <c r="AF12" s="186">
        <v>0.37349970285002598</v>
      </c>
      <c r="AG12" s="186">
        <v>0.35078317405695297</v>
      </c>
      <c r="AH12" s="186">
        <v>0.36072178163984397</v>
      </c>
      <c r="AI12" s="186">
        <v>0.27725416265598501</v>
      </c>
      <c r="AJ12" s="186">
        <v>0.25635426043924098</v>
      </c>
      <c r="AK12" s="186">
        <v>0.24930653881267001</v>
      </c>
      <c r="AL12" s="186"/>
      <c r="AM12" s="186">
        <v>0.324313669809904</v>
      </c>
      <c r="AN12" s="186">
        <v>0.33424803901795103</v>
      </c>
      <c r="AO12" s="186">
        <v>0.317588412262091</v>
      </c>
      <c r="AP12" s="186"/>
      <c r="AQ12" s="186">
        <v>0.30108653586172901</v>
      </c>
      <c r="AR12" s="186">
        <v>0.342610703132255</v>
      </c>
      <c r="AS12" s="186">
        <v>0.38759148695141299</v>
      </c>
    </row>
    <row r="13" spans="2:45" x14ac:dyDescent="0.25">
      <c r="B13" s="16" t="s">
        <v>265</v>
      </c>
      <c r="C13" s="186">
        <v>0.103956311080557</v>
      </c>
      <c r="D13" s="186">
        <v>9.7806038211095903E-2</v>
      </c>
      <c r="E13" s="186">
        <v>0.111190765972151</v>
      </c>
      <c r="F13" s="186"/>
      <c r="G13" s="186">
        <v>7.4143630615738004E-2</v>
      </c>
      <c r="H13" s="186">
        <v>7.8135790729699603E-2</v>
      </c>
      <c r="I13" s="186">
        <v>9.0241519853706598E-2</v>
      </c>
      <c r="J13" s="186">
        <v>8.9038586917043902E-2</v>
      </c>
      <c r="K13" s="186">
        <v>0.16438453391098301</v>
      </c>
      <c r="L13" s="186">
        <v>0.12769951730575499</v>
      </c>
      <c r="M13" s="186"/>
      <c r="N13" s="186">
        <v>8.3845729013493603E-2</v>
      </c>
      <c r="O13" s="186">
        <v>0.107546539973866</v>
      </c>
      <c r="P13" s="186">
        <v>0.100542776716097</v>
      </c>
      <c r="Q13" s="186">
        <v>0.12256959125922499</v>
      </c>
      <c r="R13" s="186"/>
      <c r="S13" s="186">
        <v>0.13056331750143901</v>
      </c>
      <c r="T13" s="186">
        <v>0.14792252202023301</v>
      </c>
      <c r="U13" s="186">
        <v>8.0240535414008801E-2</v>
      </c>
      <c r="V13" s="186">
        <v>0.120986195099649</v>
      </c>
      <c r="W13" s="186">
        <v>3.0132330781679401E-2</v>
      </c>
      <c r="X13" s="186">
        <v>6.3034198139751293E-2</v>
      </c>
      <c r="Y13" s="186">
        <v>8.6987655942800807E-2</v>
      </c>
      <c r="Z13" s="186">
        <v>0.12665919766446901</v>
      </c>
      <c r="AA13" s="186">
        <v>0.114802107808366</v>
      </c>
      <c r="AB13" s="186">
        <v>8.4607341031624594E-2</v>
      </c>
      <c r="AC13" s="186">
        <v>6.9502934801667499E-2</v>
      </c>
      <c r="AD13" s="186">
        <v>0.17654950104631101</v>
      </c>
      <c r="AE13" s="186"/>
      <c r="AF13" s="186">
        <v>0.11402701972365301</v>
      </c>
      <c r="AG13" s="186">
        <v>8.6106744475126507E-2</v>
      </c>
      <c r="AH13" s="186">
        <v>0.11653368323833101</v>
      </c>
      <c r="AI13" s="186">
        <v>0.13181420776288999</v>
      </c>
      <c r="AJ13" s="186">
        <v>0.10161853739092799</v>
      </c>
      <c r="AK13" s="186">
        <v>4.4210410609593201E-2</v>
      </c>
      <c r="AL13" s="186"/>
      <c r="AM13" s="186">
        <v>0.100381728753506</v>
      </c>
      <c r="AN13" s="186">
        <v>8.4970120281854897E-2</v>
      </c>
      <c r="AO13" s="186">
        <v>0.17724999549856299</v>
      </c>
      <c r="AP13" s="186"/>
      <c r="AQ13" s="186">
        <v>0.111826702726814</v>
      </c>
      <c r="AR13" s="186">
        <v>8.5454992008040298E-2</v>
      </c>
      <c r="AS13" s="186">
        <v>8.2714079818222805E-2</v>
      </c>
    </row>
    <row r="14" spans="2:45" x14ac:dyDescent="0.25">
      <c r="B14" s="16" t="s">
        <v>266</v>
      </c>
      <c r="C14" s="187">
        <v>1.98618178446585</v>
      </c>
      <c r="D14" s="187">
        <v>2.0359755569474598</v>
      </c>
      <c r="E14" s="187">
        <v>1.9396559037707599</v>
      </c>
      <c r="F14" s="187"/>
      <c r="G14" s="187">
        <v>2.0319673157351401</v>
      </c>
      <c r="H14" s="187">
        <v>1.9748182038278601</v>
      </c>
      <c r="I14" s="187">
        <v>2.1114699886330501</v>
      </c>
      <c r="J14" s="187">
        <v>2.0106348232449802</v>
      </c>
      <c r="K14" s="187">
        <v>2.0481899506846899</v>
      </c>
      <c r="L14" s="187">
        <v>1.8029681627316301</v>
      </c>
      <c r="M14" s="187"/>
      <c r="N14" s="187">
        <v>1.9520985820490799</v>
      </c>
      <c r="O14" s="187">
        <v>1.84430235868754</v>
      </c>
      <c r="P14" s="187">
        <v>2.0845178646331601</v>
      </c>
      <c r="Q14" s="187">
        <v>2.0755019860791202</v>
      </c>
      <c r="R14" s="187"/>
      <c r="S14" s="187">
        <v>2.1960373854978701</v>
      </c>
      <c r="T14" s="187">
        <v>1.93734463012018</v>
      </c>
      <c r="U14" s="187">
        <v>1.92804363343027</v>
      </c>
      <c r="V14" s="187">
        <v>2.1456261799085001</v>
      </c>
      <c r="W14" s="187">
        <v>1.92205541708053</v>
      </c>
      <c r="X14" s="187">
        <v>1.7738845980073701</v>
      </c>
      <c r="Y14" s="187">
        <v>1.8237928663460701</v>
      </c>
      <c r="Z14" s="187">
        <v>2.0955505977044302</v>
      </c>
      <c r="AA14" s="187">
        <v>2.0582742371795701</v>
      </c>
      <c r="AB14" s="187">
        <v>1.9763829697499</v>
      </c>
      <c r="AC14" s="187">
        <v>1.77797031104331</v>
      </c>
      <c r="AD14" s="187">
        <v>2.0825689690974301</v>
      </c>
      <c r="AE14" s="187"/>
      <c r="AF14" s="187">
        <v>2.1740696035737601</v>
      </c>
      <c r="AG14" s="187">
        <v>1.9577615572546001</v>
      </c>
      <c r="AH14" s="187">
        <v>2.0684650762123198</v>
      </c>
      <c r="AI14" s="187">
        <v>1.98379633168203</v>
      </c>
      <c r="AJ14" s="187">
        <v>1.8802297307297799</v>
      </c>
      <c r="AK14" s="187">
        <v>1.5032533180958501</v>
      </c>
      <c r="AL14" s="187"/>
      <c r="AM14" s="187">
        <v>1.9680639815248699</v>
      </c>
      <c r="AN14" s="187">
        <v>1.9548879544242399</v>
      </c>
      <c r="AO14" s="187">
        <v>2.1621412473925901</v>
      </c>
      <c r="AP14" s="187"/>
      <c r="AQ14" s="187">
        <v>1.93532816337578</v>
      </c>
      <c r="AR14" s="187">
        <v>1.98911054149816</v>
      </c>
      <c r="AS14" s="187">
        <v>1.93559018307606</v>
      </c>
    </row>
    <row r="15" spans="2:45" x14ac:dyDescent="0.25">
      <c r="B15" s="16" t="s">
        <v>267</v>
      </c>
      <c r="C15" s="188">
        <v>1.6509211375380199</v>
      </c>
      <c r="D15" s="188">
        <v>1.5565285066596</v>
      </c>
      <c r="E15" s="188">
        <v>1.75149183569586</v>
      </c>
      <c r="F15" s="188"/>
      <c r="G15" s="188">
        <v>1.49545920540388</v>
      </c>
      <c r="H15" s="188">
        <v>1.5225693826932001</v>
      </c>
      <c r="I15" s="188">
        <v>1.5767203521284401</v>
      </c>
      <c r="J15" s="188">
        <v>1.65403123078836</v>
      </c>
      <c r="K15" s="188">
        <v>1.8003278518610599</v>
      </c>
      <c r="L15" s="188">
        <v>1.8053627743746301</v>
      </c>
      <c r="M15" s="188"/>
      <c r="N15" s="188">
        <v>1.58821441812301</v>
      </c>
      <c r="O15" s="188">
        <v>1.80125097316628</v>
      </c>
      <c r="P15" s="188">
        <v>1.58423571097702</v>
      </c>
      <c r="Q15" s="188">
        <v>1.61250243616161</v>
      </c>
      <c r="R15" s="188"/>
      <c r="S15" s="188">
        <v>1.6313779729506599</v>
      </c>
      <c r="T15" s="188">
        <v>1.9542939212380099</v>
      </c>
      <c r="U15" s="188">
        <v>1.49411801795665</v>
      </c>
      <c r="V15" s="188">
        <v>1.58346101411645</v>
      </c>
      <c r="W15" s="188">
        <v>1.38164765954171</v>
      </c>
      <c r="X15" s="188">
        <v>1.43473104388179</v>
      </c>
      <c r="Y15" s="188">
        <v>1.8977243154551999</v>
      </c>
      <c r="Z15" s="188">
        <v>1.64499899149289</v>
      </c>
      <c r="AA15" s="188">
        <v>1.6866547491677699</v>
      </c>
      <c r="AB15" s="188">
        <v>1.5890900627237701</v>
      </c>
      <c r="AC15" s="188">
        <v>1.5897097184812099</v>
      </c>
      <c r="AD15" s="188">
        <v>1.7443191086669401</v>
      </c>
      <c r="AE15" s="188"/>
      <c r="AF15" s="188">
        <v>1.5083720310698701</v>
      </c>
      <c r="AG15" s="188">
        <v>1.6428927080851701</v>
      </c>
      <c r="AH15" s="188">
        <v>1.70742896299207</v>
      </c>
      <c r="AI15" s="188">
        <v>1.7508658800835699</v>
      </c>
      <c r="AJ15" s="188">
        <v>1.5495423190901301</v>
      </c>
      <c r="AK15" s="188">
        <v>1.6363579086200799</v>
      </c>
      <c r="AL15" s="188"/>
      <c r="AM15" s="188">
        <v>1.6562200023964999</v>
      </c>
      <c r="AN15" s="188">
        <v>1.5816048975138699</v>
      </c>
      <c r="AO15" s="188">
        <v>1.84092590215936</v>
      </c>
      <c r="AP15" s="188"/>
      <c r="AQ15" s="188">
        <v>1.73349958857022</v>
      </c>
      <c r="AR15" s="188">
        <v>1.5322635960861699</v>
      </c>
      <c r="AS15" s="188">
        <v>1.8001944521244999</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296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94" t="s">
        <v>8</v>
      </c>
      <c r="C7" s="194">
        <v>1005</v>
      </c>
      <c r="D7" s="194">
        <v>484</v>
      </c>
      <c r="E7" s="194">
        <v>515</v>
      </c>
      <c r="F7" s="194"/>
      <c r="G7" s="194">
        <v>152</v>
      </c>
      <c r="H7" s="194">
        <v>174</v>
      </c>
      <c r="I7" s="194">
        <v>153</v>
      </c>
      <c r="J7" s="194">
        <v>172</v>
      </c>
      <c r="K7" s="194">
        <v>142</v>
      </c>
      <c r="L7" s="194">
        <v>212</v>
      </c>
      <c r="M7" s="194"/>
      <c r="N7" s="194">
        <v>279</v>
      </c>
      <c r="O7" s="194">
        <v>270</v>
      </c>
      <c r="P7" s="194">
        <v>207</v>
      </c>
      <c r="Q7" s="194">
        <v>245</v>
      </c>
      <c r="R7" s="194"/>
      <c r="S7" s="194">
        <v>146</v>
      </c>
      <c r="T7" s="194">
        <v>136</v>
      </c>
      <c r="U7" s="194">
        <v>83</v>
      </c>
      <c r="V7" s="194">
        <v>95</v>
      </c>
      <c r="W7" s="194">
        <v>70</v>
      </c>
      <c r="X7" s="194">
        <v>76</v>
      </c>
      <c r="Y7" s="194">
        <v>81</v>
      </c>
      <c r="Z7" s="194">
        <v>40</v>
      </c>
      <c r="AA7" s="194">
        <v>112</v>
      </c>
      <c r="AB7" s="194">
        <v>93</v>
      </c>
      <c r="AC7" s="194">
        <v>45</v>
      </c>
      <c r="AD7" s="194">
        <v>28</v>
      </c>
      <c r="AE7" s="194"/>
      <c r="AF7" s="194">
        <v>204</v>
      </c>
      <c r="AG7" s="194">
        <v>290</v>
      </c>
      <c r="AH7" s="194">
        <v>150</v>
      </c>
      <c r="AI7" s="194">
        <v>190</v>
      </c>
      <c r="AJ7" s="194">
        <v>109</v>
      </c>
      <c r="AK7" s="194">
        <v>62</v>
      </c>
      <c r="AL7" s="194"/>
      <c r="AM7" s="194">
        <v>415</v>
      </c>
      <c r="AN7" s="194">
        <v>426</v>
      </c>
      <c r="AO7" s="194">
        <v>111</v>
      </c>
      <c r="AP7" s="194"/>
      <c r="AQ7" s="194">
        <v>312</v>
      </c>
      <c r="AR7" s="194">
        <v>332</v>
      </c>
      <c r="AS7" s="194">
        <v>36</v>
      </c>
    </row>
    <row r="8" spans="2:45" ht="30" customHeight="1" x14ac:dyDescent="0.25">
      <c r="B8" s="195" t="s">
        <v>9</v>
      </c>
      <c r="C8" s="195">
        <v>1005</v>
      </c>
      <c r="D8" s="195">
        <v>494</v>
      </c>
      <c r="E8" s="195">
        <v>505</v>
      </c>
      <c r="F8" s="195"/>
      <c r="G8" s="195">
        <v>140</v>
      </c>
      <c r="H8" s="195">
        <v>173</v>
      </c>
      <c r="I8" s="195">
        <v>170</v>
      </c>
      <c r="J8" s="195">
        <v>170</v>
      </c>
      <c r="K8" s="195">
        <v>141</v>
      </c>
      <c r="L8" s="195">
        <v>211</v>
      </c>
      <c r="M8" s="195"/>
      <c r="N8" s="195">
        <v>270</v>
      </c>
      <c r="O8" s="195">
        <v>260</v>
      </c>
      <c r="P8" s="195">
        <v>220</v>
      </c>
      <c r="Q8" s="195">
        <v>251</v>
      </c>
      <c r="R8" s="195"/>
      <c r="S8" s="195">
        <v>141</v>
      </c>
      <c r="T8" s="195">
        <v>135</v>
      </c>
      <c r="U8" s="195">
        <v>80</v>
      </c>
      <c r="V8" s="195">
        <v>90</v>
      </c>
      <c r="W8" s="195">
        <v>71</v>
      </c>
      <c r="X8" s="195">
        <v>90</v>
      </c>
      <c r="Y8" s="195">
        <v>80</v>
      </c>
      <c r="Z8" s="195">
        <v>41</v>
      </c>
      <c r="AA8" s="195">
        <v>110</v>
      </c>
      <c r="AB8" s="195">
        <v>85</v>
      </c>
      <c r="AC8" s="195">
        <v>51</v>
      </c>
      <c r="AD8" s="195">
        <v>31</v>
      </c>
      <c r="AE8" s="195"/>
      <c r="AF8" s="195">
        <v>205</v>
      </c>
      <c r="AG8" s="195">
        <v>289</v>
      </c>
      <c r="AH8" s="195">
        <v>149</v>
      </c>
      <c r="AI8" s="195">
        <v>189</v>
      </c>
      <c r="AJ8" s="195">
        <v>110</v>
      </c>
      <c r="AK8" s="195">
        <v>63</v>
      </c>
      <c r="AL8" s="195"/>
      <c r="AM8" s="195">
        <v>420</v>
      </c>
      <c r="AN8" s="195">
        <v>424</v>
      </c>
      <c r="AO8" s="195">
        <v>111</v>
      </c>
      <c r="AP8" s="195"/>
      <c r="AQ8" s="195">
        <v>315</v>
      </c>
      <c r="AR8" s="195">
        <v>332</v>
      </c>
      <c r="AS8" s="195">
        <v>36</v>
      </c>
    </row>
    <row r="9" spans="2:45" x14ac:dyDescent="0.25">
      <c r="B9" s="16" t="s">
        <v>270</v>
      </c>
      <c r="C9" s="191">
        <v>0.30234934415128401</v>
      </c>
      <c r="D9" s="191">
        <v>0.28859459932724402</v>
      </c>
      <c r="E9" s="191">
        <v>0.31557868571636399</v>
      </c>
      <c r="F9" s="191"/>
      <c r="G9" s="191">
        <v>0.284565767036008</v>
      </c>
      <c r="H9" s="191">
        <v>0.25440597493570899</v>
      </c>
      <c r="I9" s="191">
        <v>0.24729229845362499</v>
      </c>
      <c r="J9" s="191">
        <v>0.30718802015586</v>
      </c>
      <c r="K9" s="191">
        <v>0.34750726522171399</v>
      </c>
      <c r="L9" s="191">
        <v>0.36383380200979398</v>
      </c>
      <c r="M9" s="191"/>
      <c r="N9" s="191">
        <v>0.270340391095716</v>
      </c>
      <c r="O9" s="191">
        <v>0.27364016569122201</v>
      </c>
      <c r="P9" s="191">
        <v>0.28904394380145298</v>
      </c>
      <c r="Q9" s="191">
        <v>0.37905102563607401</v>
      </c>
      <c r="R9" s="191"/>
      <c r="S9" s="191">
        <v>0.33120190574029501</v>
      </c>
      <c r="T9" s="191">
        <v>0.32177525869093498</v>
      </c>
      <c r="U9" s="191">
        <v>0.37045302385666701</v>
      </c>
      <c r="V9" s="191">
        <v>0.322356584277395</v>
      </c>
      <c r="W9" s="191">
        <v>0.34434317604901898</v>
      </c>
      <c r="X9" s="191">
        <v>0.30260449346690299</v>
      </c>
      <c r="Y9" s="191">
        <v>0.27164448340063801</v>
      </c>
      <c r="Z9" s="191">
        <v>0.20095528861036599</v>
      </c>
      <c r="AA9" s="191">
        <v>0.31112272453821099</v>
      </c>
      <c r="AB9" s="191">
        <v>0.24850472076996499</v>
      </c>
      <c r="AC9" s="191">
        <v>0.18307212566519701</v>
      </c>
      <c r="AD9" s="191">
        <v>0.28192090204446202</v>
      </c>
      <c r="AE9" s="191"/>
      <c r="AF9" s="191">
        <v>0.223750150087169</v>
      </c>
      <c r="AG9" s="191">
        <v>0.27995613920079498</v>
      </c>
      <c r="AH9" s="191">
        <v>0.45127920404196298</v>
      </c>
      <c r="AI9" s="191">
        <v>0.33686645236954199</v>
      </c>
      <c r="AJ9" s="191">
        <v>0.275072864168658</v>
      </c>
      <c r="AK9" s="191">
        <v>0.25263197928669501</v>
      </c>
      <c r="AL9" s="191"/>
      <c r="AM9" s="191">
        <v>0.31203134166477903</v>
      </c>
      <c r="AN9" s="191">
        <v>0.27449060106853101</v>
      </c>
      <c r="AO9" s="191">
        <v>0.35779246725720498</v>
      </c>
      <c r="AP9" s="191"/>
      <c r="AQ9" s="191">
        <v>0.30389193884706001</v>
      </c>
      <c r="AR9" s="191">
        <v>0.31248101012714102</v>
      </c>
      <c r="AS9" s="191">
        <v>0.21113729443871099</v>
      </c>
    </row>
    <row r="10" spans="2:45" x14ac:dyDescent="0.25">
      <c r="B10" s="16" t="s">
        <v>261</v>
      </c>
      <c r="C10" s="191">
        <v>0.29260102091399198</v>
      </c>
      <c r="D10" s="191">
        <v>0.29566738062729397</v>
      </c>
      <c r="E10" s="191">
        <v>0.28717585517011501</v>
      </c>
      <c r="F10" s="191"/>
      <c r="G10" s="191">
        <v>0.228342778608568</v>
      </c>
      <c r="H10" s="191">
        <v>0.28281066453676201</v>
      </c>
      <c r="I10" s="191">
        <v>0.29011533362816999</v>
      </c>
      <c r="J10" s="191">
        <v>0.30660506920036501</v>
      </c>
      <c r="K10" s="191">
        <v>0.32201711785522502</v>
      </c>
      <c r="L10" s="191">
        <v>0.31449277443609103</v>
      </c>
      <c r="M10" s="191"/>
      <c r="N10" s="191">
        <v>0.33845863890449901</v>
      </c>
      <c r="O10" s="191">
        <v>0.35726158433381699</v>
      </c>
      <c r="P10" s="191">
        <v>0.266899816139262</v>
      </c>
      <c r="Q10" s="191">
        <v>0.19982944603326899</v>
      </c>
      <c r="R10" s="191"/>
      <c r="S10" s="191">
        <v>0.26570399447486898</v>
      </c>
      <c r="T10" s="191">
        <v>0.24789720499268</v>
      </c>
      <c r="U10" s="191">
        <v>0.27166826391573401</v>
      </c>
      <c r="V10" s="191">
        <v>0.28446436655993002</v>
      </c>
      <c r="W10" s="191">
        <v>0.30304660649519199</v>
      </c>
      <c r="X10" s="191">
        <v>0.27438318016427898</v>
      </c>
      <c r="Y10" s="191">
        <v>0.364391436919144</v>
      </c>
      <c r="Z10" s="191">
        <v>0.35888074254497798</v>
      </c>
      <c r="AA10" s="191">
        <v>0.25172709957415901</v>
      </c>
      <c r="AB10" s="191">
        <v>0.313883844265266</v>
      </c>
      <c r="AC10" s="191">
        <v>0.370482058653267</v>
      </c>
      <c r="AD10" s="191">
        <v>0.40178612535460301</v>
      </c>
      <c r="AE10" s="191"/>
      <c r="AF10" s="191">
        <v>0.29786847904890801</v>
      </c>
      <c r="AG10" s="191">
        <v>0.31027794209684201</v>
      </c>
      <c r="AH10" s="191">
        <v>0.21025833998871099</v>
      </c>
      <c r="AI10" s="191">
        <v>0.296018848213842</v>
      </c>
      <c r="AJ10" s="191">
        <v>0.30670626231320802</v>
      </c>
      <c r="AK10" s="191">
        <v>0.35424982315966602</v>
      </c>
      <c r="AL10" s="191"/>
      <c r="AM10" s="191">
        <v>0.30832573785057299</v>
      </c>
      <c r="AN10" s="191">
        <v>0.31495052524437001</v>
      </c>
      <c r="AO10" s="191">
        <v>0.17629385461540101</v>
      </c>
      <c r="AP10" s="191"/>
      <c r="AQ10" s="191">
        <v>0.31954906725857202</v>
      </c>
      <c r="AR10" s="191">
        <v>0.282199804635546</v>
      </c>
      <c r="AS10" s="191">
        <v>0.33943781882472401</v>
      </c>
    </row>
    <row r="11" spans="2:45" x14ac:dyDescent="0.25">
      <c r="B11" s="16" t="s">
        <v>262</v>
      </c>
      <c r="C11" s="191">
        <v>0.238960599796744</v>
      </c>
      <c r="D11" s="191">
        <v>0.25738834888749301</v>
      </c>
      <c r="E11" s="191">
        <v>0.22379116720130299</v>
      </c>
      <c r="F11" s="191"/>
      <c r="G11" s="191">
        <v>0.27581407333133801</v>
      </c>
      <c r="H11" s="191">
        <v>0.27844905883793097</v>
      </c>
      <c r="I11" s="191">
        <v>0.289034993725231</v>
      </c>
      <c r="J11" s="191">
        <v>0.22638285259024701</v>
      </c>
      <c r="K11" s="191">
        <v>0.16979664492256699</v>
      </c>
      <c r="L11" s="191">
        <v>0.19799590367616901</v>
      </c>
      <c r="M11" s="191"/>
      <c r="N11" s="191">
        <v>0.25761482723053403</v>
      </c>
      <c r="O11" s="191">
        <v>0.23045382816833099</v>
      </c>
      <c r="P11" s="191">
        <v>0.25796548239876099</v>
      </c>
      <c r="Q11" s="191">
        <v>0.214856565705142</v>
      </c>
      <c r="R11" s="191"/>
      <c r="S11" s="191">
        <v>0.26248024588350899</v>
      </c>
      <c r="T11" s="191">
        <v>0.212484157641701</v>
      </c>
      <c r="U11" s="191">
        <v>0.18882235820579599</v>
      </c>
      <c r="V11" s="191">
        <v>0.24612890567443099</v>
      </c>
      <c r="W11" s="191">
        <v>0.25058622918567303</v>
      </c>
      <c r="X11" s="191">
        <v>0.27395980782738899</v>
      </c>
      <c r="Y11" s="191">
        <v>0.239493542490436</v>
      </c>
      <c r="Z11" s="191">
        <v>0.16777062101710299</v>
      </c>
      <c r="AA11" s="191">
        <v>0.23970728867423</v>
      </c>
      <c r="AB11" s="191">
        <v>0.31048660520409899</v>
      </c>
      <c r="AC11" s="191">
        <v>0.29290805939366399</v>
      </c>
      <c r="AD11" s="191">
        <v>3.2686178366242297E-2</v>
      </c>
      <c r="AE11" s="191"/>
      <c r="AF11" s="191">
        <v>0.29196735942104601</v>
      </c>
      <c r="AG11" s="191">
        <v>0.25491549925684098</v>
      </c>
      <c r="AH11" s="191">
        <v>0.193377840159214</v>
      </c>
      <c r="AI11" s="191">
        <v>0.19535204424845101</v>
      </c>
      <c r="AJ11" s="191">
        <v>0.25327409712892102</v>
      </c>
      <c r="AK11" s="191">
        <v>0.20684802303770899</v>
      </c>
      <c r="AL11" s="191"/>
      <c r="AM11" s="191">
        <v>0.20665230399756701</v>
      </c>
      <c r="AN11" s="191">
        <v>0.26624685805005599</v>
      </c>
      <c r="AO11" s="191">
        <v>0.29121265328489898</v>
      </c>
      <c r="AP11" s="191"/>
      <c r="AQ11" s="191">
        <v>0.213141189367937</v>
      </c>
      <c r="AR11" s="191">
        <v>0.24823271237592801</v>
      </c>
      <c r="AS11" s="191">
        <v>0.31456151673143701</v>
      </c>
    </row>
    <row r="12" spans="2:45" x14ac:dyDescent="0.25">
      <c r="B12" s="16" t="s">
        <v>263</v>
      </c>
      <c r="C12" s="191">
        <v>8.8009583567951299E-2</v>
      </c>
      <c r="D12" s="191">
        <v>7.7482628331656603E-2</v>
      </c>
      <c r="E12" s="191">
        <v>9.7173864925439002E-2</v>
      </c>
      <c r="F12" s="191"/>
      <c r="G12" s="191">
        <v>0.14907022228125899</v>
      </c>
      <c r="H12" s="191">
        <v>0.122851307142592</v>
      </c>
      <c r="I12" s="191">
        <v>0.12589669676576901</v>
      </c>
      <c r="J12" s="191">
        <v>7.2487738688430406E-2</v>
      </c>
      <c r="K12" s="191">
        <v>4.7574013458269802E-2</v>
      </c>
      <c r="L12" s="191">
        <v>2.77488986856907E-2</v>
      </c>
      <c r="M12" s="191"/>
      <c r="N12" s="191">
        <v>6.8081971903642E-2</v>
      </c>
      <c r="O12" s="191">
        <v>5.1903118890870299E-2</v>
      </c>
      <c r="P12" s="191">
        <v>0.10949848693334301</v>
      </c>
      <c r="Q12" s="191">
        <v>0.121080953159034</v>
      </c>
      <c r="R12" s="191"/>
      <c r="S12" s="191">
        <v>6.0398298546151002E-2</v>
      </c>
      <c r="T12" s="191">
        <v>7.7894956391773101E-2</v>
      </c>
      <c r="U12" s="191">
        <v>8.7947998468588598E-2</v>
      </c>
      <c r="V12" s="191">
        <v>8.13073578178833E-2</v>
      </c>
      <c r="W12" s="191">
        <v>7.3747471267415696E-2</v>
      </c>
      <c r="X12" s="191">
        <v>9.8733184046099098E-2</v>
      </c>
      <c r="Y12" s="191">
        <v>7.4802245390305E-2</v>
      </c>
      <c r="Z12" s="191">
        <v>0.17252748923446901</v>
      </c>
      <c r="AA12" s="191">
        <v>0.13373746002242201</v>
      </c>
      <c r="AB12" s="191">
        <v>6.2534222916769799E-2</v>
      </c>
      <c r="AC12" s="191">
        <v>8.6310683979265695E-2</v>
      </c>
      <c r="AD12" s="191">
        <v>0.111275672681589</v>
      </c>
      <c r="AE12" s="191"/>
      <c r="AF12" s="191">
        <v>9.7220436828489395E-2</v>
      </c>
      <c r="AG12" s="191">
        <v>7.5789364828379294E-2</v>
      </c>
      <c r="AH12" s="191">
        <v>9.4238881310007502E-2</v>
      </c>
      <c r="AI12" s="191">
        <v>9.1491936089332995E-2</v>
      </c>
      <c r="AJ12" s="191">
        <v>7.2457859985650894E-2</v>
      </c>
      <c r="AK12" s="191">
        <v>0.116010224460266</v>
      </c>
      <c r="AL12" s="191"/>
      <c r="AM12" s="191">
        <v>7.4361464817698494E-2</v>
      </c>
      <c r="AN12" s="191">
        <v>9.2189333946063406E-2</v>
      </c>
      <c r="AO12" s="191">
        <v>7.5069122468871805E-2</v>
      </c>
      <c r="AP12" s="191"/>
      <c r="AQ12" s="191">
        <v>7.3406397562772105E-2</v>
      </c>
      <c r="AR12" s="191">
        <v>0.104800689187615</v>
      </c>
      <c r="AS12" s="191">
        <v>2.8447969063882601E-2</v>
      </c>
    </row>
    <row r="13" spans="2:45" x14ac:dyDescent="0.25">
      <c r="B13" s="16" t="s">
        <v>265</v>
      </c>
      <c r="C13" s="191">
        <v>7.8079451570028394E-2</v>
      </c>
      <c r="D13" s="191">
        <v>8.0867042826312699E-2</v>
      </c>
      <c r="E13" s="191">
        <v>7.6280426986779601E-2</v>
      </c>
      <c r="F13" s="191"/>
      <c r="G13" s="191">
        <v>6.2207158742826098E-2</v>
      </c>
      <c r="H13" s="191">
        <v>6.1482994547006301E-2</v>
      </c>
      <c r="I13" s="191">
        <v>4.7660677427204798E-2</v>
      </c>
      <c r="J13" s="191">
        <v>8.7336319365097795E-2</v>
      </c>
      <c r="K13" s="191">
        <v>0.11310495854222399</v>
      </c>
      <c r="L13" s="191">
        <v>9.5928621192254704E-2</v>
      </c>
      <c r="M13" s="191"/>
      <c r="N13" s="191">
        <v>6.5504170865609307E-2</v>
      </c>
      <c r="O13" s="191">
        <v>8.6741302915759599E-2</v>
      </c>
      <c r="P13" s="191">
        <v>7.6592270727180806E-2</v>
      </c>
      <c r="Q13" s="191">
        <v>8.5182009466480996E-2</v>
      </c>
      <c r="R13" s="191"/>
      <c r="S13" s="191">
        <v>8.0215555355175897E-2</v>
      </c>
      <c r="T13" s="191">
        <v>0.13994842228291099</v>
      </c>
      <c r="U13" s="191">
        <v>8.1108355553214107E-2</v>
      </c>
      <c r="V13" s="191">
        <v>6.5742785670361098E-2</v>
      </c>
      <c r="W13" s="191">
        <v>2.8276517002700601E-2</v>
      </c>
      <c r="X13" s="191">
        <v>5.0319334495330298E-2</v>
      </c>
      <c r="Y13" s="191">
        <v>4.96682917994773E-2</v>
      </c>
      <c r="Z13" s="191">
        <v>9.9865858593083903E-2</v>
      </c>
      <c r="AA13" s="191">
        <v>6.3705427190978395E-2</v>
      </c>
      <c r="AB13" s="191">
        <v>6.4590606843900195E-2</v>
      </c>
      <c r="AC13" s="191">
        <v>6.7227072308605695E-2</v>
      </c>
      <c r="AD13" s="191">
        <v>0.17233112155310301</v>
      </c>
      <c r="AE13" s="191"/>
      <c r="AF13" s="191">
        <v>8.9193574614387205E-2</v>
      </c>
      <c r="AG13" s="191">
        <v>7.9061054617142704E-2</v>
      </c>
      <c r="AH13" s="191">
        <v>5.0845734500104503E-2</v>
      </c>
      <c r="AI13" s="191">
        <v>8.0270719078831806E-2</v>
      </c>
      <c r="AJ13" s="191">
        <v>9.2488916403560897E-2</v>
      </c>
      <c r="AK13" s="191">
        <v>7.0259950055664599E-2</v>
      </c>
      <c r="AL13" s="191"/>
      <c r="AM13" s="191">
        <v>9.8629151669383006E-2</v>
      </c>
      <c r="AN13" s="191">
        <v>5.2122681690979798E-2</v>
      </c>
      <c r="AO13" s="191">
        <v>9.9631902373623293E-2</v>
      </c>
      <c r="AP13" s="191"/>
      <c r="AQ13" s="191">
        <v>9.0011406963659293E-2</v>
      </c>
      <c r="AR13" s="191">
        <v>5.22857836737688E-2</v>
      </c>
      <c r="AS13" s="191">
        <v>0.10641540094124501</v>
      </c>
    </row>
    <row r="14" spans="2:45" x14ac:dyDescent="0.25">
      <c r="B14" s="16" t="s">
        <v>266</v>
      </c>
      <c r="C14" s="192">
        <v>1.3468687774914501</v>
      </c>
      <c r="D14" s="192">
        <v>1.3663601347025001</v>
      </c>
      <c r="E14" s="192">
        <v>1.3314014922961499</v>
      </c>
      <c r="F14" s="192"/>
      <c r="G14" s="192">
        <v>1.47601022708633</v>
      </c>
      <c r="H14" s="192">
        <v>1.4541946818284199</v>
      </c>
      <c r="I14" s="192">
        <v>1.43651812108476</v>
      </c>
      <c r="J14" s="192">
        <v>1.3261792679065401</v>
      </c>
      <c r="K14" s="192">
        <v>1.25675228224407</v>
      </c>
      <c r="L14" s="192">
        <v>1.1774457626145201</v>
      </c>
      <c r="M14" s="192"/>
      <c r="N14" s="192">
        <v>1.3199508925389301</v>
      </c>
      <c r="O14" s="192">
        <v>1.3208438090061301</v>
      </c>
      <c r="P14" s="192">
        <v>1.4176953246455399</v>
      </c>
      <c r="Q14" s="192">
        <v>1.33351347478658</v>
      </c>
      <c r="R14" s="192"/>
      <c r="S14" s="192">
        <v>1.29272160330104</v>
      </c>
      <c r="T14" s="192">
        <v>1.4663440785830399</v>
      </c>
      <c r="U14" s="192">
        <v>1.2375903979459499</v>
      </c>
      <c r="V14" s="192">
        <v>1.2836153940438799</v>
      </c>
      <c r="W14" s="192">
        <v>1.1385675466795899</v>
      </c>
      <c r="X14" s="192">
        <v>1.3197796859386699</v>
      </c>
      <c r="Y14" s="192">
        <v>1.26645842526884</v>
      </c>
      <c r="Z14" s="192">
        <v>1.6114678866549299</v>
      </c>
      <c r="AA14" s="192">
        <v>1.3871757657538</v>
      </c>
      <c r="AB14" s="192">
        <v>1.3808221507993701</v>
      </c>
      <c r="AC14" s="192">
        <v>1.48413851861282</v>
      </c>
      <c r="AD14" s="192">
        <v>1.4903099863442699</v>
      </c>
      <c r="AE14" s="192"/>
      <c r="AF14" s="192">
        <v>1.53023880683402</v>
      </c>
      <c r="AG14" s="192">
        <v>1.36372125356423</v>
      </c>
      <c r="AH14" s="192">
        <v>1.08311360223758</v>
      </c>
      <c r="AI14" s="192">
        <v>1.28228162129407</v>
      </c>
      <c r="AJ14" s="192">
        <v>1.40058370214225</v>
      </c>
      <c r="AK14" s="192">
        <v>1.39701634283854</v>
      </c>
      <c r="AL14" s="192"/>
      <c r="AM14" s="192">
        <v>1.33923134697633</v>
      </c>
      <c r="AN14" s="192">
        <v>1.33250296994659</v>
      </c>
      <c r="AO14" s="192">
        <v>1.38245413808631</v>
      </c>
      <c r="AP14" s="192"/>
      <c r="AQ14" s="192">
        <v>1.3260962665374001</v>
      </c>
      <c r="AR14" s="192">
        <v>1.30221043164533</v>
      </c>
      <c r="AS14" s="192">
        <v>1.47956636324423</v>
      </c>
    </row>
    <row r="15" spans="2:45" x14ac:dyDescent="0.25">
      <c r="B15" s="16" t="s">
        <v>267</v>
      </c>
      <c r="C15" s="193">
        <v>1.47721525948151</v>
      </c>
      <c r="D15" s="193">
        <v>1.4524372550657201</v>
      </c>
      <c r="E15" s="193">
        <v>1.50774784570274</v>
      </c>
      <c r="F15" s="193"/>
      <c r="G15" s="193">
        <v>1.50065841053371</v>
      </c>
      <c r="H15" s="193">
        <v>1.3792871624301799</v>
      </c>
      <c r="I15" s="193">
        <v>1.28587608301029</v>
      </c>
      <c r="J15" s="193">
        <v>1.5120501999143301</v>
      </c>
      <c r="K15" s="193">
        <v>1.67147730539427</v>
      </c>
      <c r="L15" s="193">
        <v>1.5118611110248299</v>
      </c>
      <c r="M15" s="193"/>
      <c r="N15" s="193">
        <v>1.2922381372699201</v>
      </c>
      <c r="O15" s="193">
        <v>1.3948020692305001</v>
      </c>
      <c r="P15" s="193">
        <v>1.5067131222577399</v>
      </c>
      <c r="Q15" s="193">
        <v>1.7405728043167099</v>
      </c>
      <c r="R15" s="193"/>
      <c r="S15" s="193">
        <v>1.4820403313013299</v>
      </c>
      <c r="T15" s="193">
        <v>1.9019870356733</v>
      </c>
      <c r="U15" s="193">
        <v>1.6046515227540601</v>
      </c>
      <c r="V15" s="193">
        <v>1.4207483937821901</v>
      </c>
      <c r="W15" s="193">
        <v>1.14128136374066</v>
      </c>
      <c r="X15" s="193">
        <v>1.3369671914133301</v>
      </c>
      <c r="Y15" s="193">
        <v>1.2013787759502199</v>
      </c>
      <c r="Z15" s="193">
        <v>1.6233290079301801</v>
      </c>
      <c r="AA15" s="193">
        <v>1.5230697127314501</v>
      </c>
      <c r="AB15" s="193">
        <v>1.26024457546698</v>
      </c>
      <c r="AC15" s="193">
        <v>1.2157139958797401</v>
      </c>
      <c r="AD15" s="193">
        <v>2.13929551515294</v>
      </c>
      <c r="AE15" s="193"/>
      <c r="AF15" s="193">
        <v>1.4331793548831999</v>
      </c>
      <c r="AG15" s="193">
        <v>1.4222065690277399</v>
      </c>
      <c r="AH15" s="193">
        <v>1.4822643922345999</v>
      </c>
      <c r="AI15" s="193">
        <v>1.54913628725677</v>
      </c>
      <c r="AJ15" s="193">
        <v>1.5037820927479499</v>
      </c>
      <c r="AK15" s="193">
        <v>1.42079070764017</v>
      </c>
      <c r="AL15" s="193"/>
      <c r="AM15" s="193">
        <v>1.5925056432892799</v>
      </c>
      <c r="AN15" s="193">
        <v>1.2710384372617101</v>
      </c>
      <c r="AO15" s="193">
        <v>1.7151493600776</v>
      </c>
      <c r="AP15" s="193"/>
      <c r="AQ15" s="193">
        <v>1.5192456080196099</v>
      </c>
      <c r="AR15" s="193">
        <v>1.3632636029938601</v>
      </c>
      <c r="AS15" s="193">
        <v>1.4063095534027801</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297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199" t="s">
        <v>8</v>
      </c>
      <c r="C7" s="199">
        <v>1005</v>
      </c>
      <c r="D7" s="199">
        <v>484</v>
      </c>
      <c r="E7" s="199">
        <v>515</v>
      </c>
      <c r="F7" s="199"/>
      <c r="G7" s="199">
        <v>152</v>
      </c>
      <c r="H7" s="199">
        <v>174</v>
      </c>
      <c r="I7" s="199">
        <v>153</v>
      </c>
      <c r="J7" s="199">
        <v>172</v>
      </c>
      <c r="K7" s="199">
        <v>142</v>
      </c>
      <c r="L7" s="199">
        <v>212</v>
      </c>
      <c r="M7" s="199"/>
      <c r="N7" s="199">
        <v>279</v>
      </c>
      <c r="O7" s="199">
        <v>270</v>
      </c>
      <c r="P7" s="199">
        <v>207</v>
      </c>
      <c r="Q7" s="199">
        <v>245</v>
      </c>
      <c r="R7" s="199"/>
      <c r="S7" s="199">
        <v>146</v>
      </c>
      <c r="T7" s="199">
        <v>136</v>
      </c>
      <c r="U7" s="199">
        <v>83</v>
      </c>
      <c r="V7" s="199">
        <v>95</v>
      </c>
      <c r="W7" s="199">
        <v>70</v>
      </c>
      <c r="X7" s="199">
        <v>76</v>
      </c>
      <c r="Y7" s="199">
        <v>81</v>
      </c>
      <c r="Z7" s="199">
        <v>40</v>
      </c>
      <c r="AA7" s="199">
        <v>112</v>
      </c>
      <c r="AB7" s="199">
        <v>93</v>
      </c>
      <c r="AC7" s="199">
        <v>45</v>
      </c>
      <c r="AD7" s="199">
        <v>28</v>
      </c>
      <c r="AE7" s="199"/>
      <c r="AF7" s="199">
        <v>204</v>
      </c>
      <c r="AG7" s="199">
        <v>290</v>
      </c>
      <c r="AH7" s="199">
        <v>150</v>
      </c>
      <c r="AI7" s="199">
        <v>190</v>
      </c>
      <c r="AJ7" s="199">
        <v>109</v>
      </c>
      <c r="AK7" s="199">
        <v>62</v>
      </c>
      <c r="AL7" s="199"/>
      <c r="AM7" s="199">
        <v>415</v>
      </c>
      <c r="AN7" s="199">
        <v>426</v>
      </c>
      <c r="AO7" s="199">
        <v>111</v>
      </c>
      <c r="AP7" s="199"/>
      <c r="AQ7" s="199">
        <v>312</v>
      </c>
      <c r="AR7" s="199">
        <v>332</v>
      </c>
      <c r="AS7" s="199">
        <v>36</v>
      </c>
    </row>
    <row r="8" spans="2:45" ht="30" customHeight="1" x14ac:dyDescent="0.25">
      <c r="B8" s="200" t="s">
        <v>9</v>
      </c>
      <c r="C8" s="200">
        <v>1005</v>
      </c>
      <c r="D8" s="200">
        <v>494</v>
      </c>
      <c r="E8" s="200">
        <v>505</v>
      </c>
      <c r="F8" s="200"/>
      <c r="G8" s="200">
        <v>140</v>
      </c>
      <c r="H8" s="200">
        <v>173</v>
      </c>
      <c r="I8" s="200">
        <v>170</v>
      </c>
      <c r="J8" s="200">
        <v>170</v>
      </c>
      <c r="K8" s="200">
        <v>141</v>
      </c>
      <c r="L8" s="200">
        <v>211</v>
      </c>
      <c r="M8" s="200"/>
      <c r="N8" s="200">
        <v>270</v>
      </c>
      <c r="O8" s="200">
        <v>260</v>
      </c>
      <c r="P8" s="200">
        <v>220</v>
      </c>
      <c r="Q8" s="200">
        <v>251</v>
      </c>
      <c r="R8" s="200"/>
      <c r="S8" s="200">
        <v>141</v>
      </c>
      <c r="T8" s="200">
        <v>135</v>
      </c>
      <c r="U8" s="200">
        <v>80</v>
      </c>
      <c r="V8" s="200">
        <v>90</v>
      </c>
      <c r="W8" s="200">
        <v>71</v>
      </c>
      <c r="X8" s="200">
        <v>90</v>
      </c>
      <c r="Y8" s="200">
        <v>80</v>
      </c>
      <c r="Z8" s="200">
        <v>41</v>
      </c>
      <c r="AA8" s="200">
        <v>110</v>
      </c>
      <c r="AB8" s="200">
        <v>85</v>
      </c>
      <c r="AC8" s="200">
        <v>51</v>
      </c>
      <c r="AD8" s="200">
        <v>31</v>
      </c>
      <c r="AE8" s="200"/>
      <c r="AF8" s="200">
        <v>205</v>
      </c>
      <c r="AG8" s="200">
        <v>289</v>
      </c>
      <c r="AH8" s="200">
        <v>149</v>
      </c>
      <c r="AI8" s="200">
        <v>189</v>
      </c>
      <c r="AJ8" s="200">
        <v>110</v>
      </c>
      <c r="AK8" s="200">
        <v>63</v>
      </c>
      <c r="AL8" s="200"/>
      <c r="AM8" s="200">
        <v>420</v>
      </c>
      <c r="AN8" s="200">
        <v>424</v>
      </c>
      <c r="AO8" s="200">
        <v>111</v>
      </c>
      <c r="AP8" s="200"/>
      <c r="AQ8" s="200">
        <v>315</v>
      </c>
      <c r="AR8" s="200">
        <v>332</v>
      </c>
      <c r="AS8" s="200">
        <v>36</v>
      </c>
    </row>
    <row r="9" spans="2:45" x14ac:dyDescent="0.25">
      <c r="B9" s="16" t="s">
        <v>270</v>
      </c>
      <c r="C9" s="196">
        <v>0.25150714509713501</v>
      </c>
      <c r="D9" s="196">
        <v>0.27210884014647302</v>
      </c>
      <c r="E9" s="196">
        <v>0.23012324862184899</v>
      </c>
      <c r="F9" s="196"/>
      <c r="G9" s="196">
        <v>0.317019151873913</v>
      </c>
      <c r="H9" s="196">
        <v>0.37168451976066702</v>
      </c>
      <c r="I9" s="196">
        <v>0.29679424769392099</v>
      </c>
      <c r="J9" s="196">
        <v>0.201605460509623</v>
      </c>
      <c r="K9" s="196">
        <v>0.21139882660731699</v>
      </c>
      <c r="L9" s="196">
        <v>0.139777915166894</v>
      </c>
      <c r="M9" s="196"/>
      <c r="N9" s="196">
        <v>0.27554075145460999</v>
      </c>
      <c r="O9" s="196">
        <v>0.22948333703474899</v>
      </c>
      <c r="P9" s="196">
        <v>0.27604358142311503</v>
      </c>
      <c r="Q9" s="196">
        <v>0.222636337035166</v>
      </c>
      <c r="R9" s="196"/>
      <c r="S9" s="196">
        <v>0.360033364818516</v>
      </c>
      <c r="T9" s="196">
        <v>0.185656147532377</v>
      </c>
      <c r="U9" s="196">
        <v>0.157092407027767</v>
      </c>
      <c r="V9" s="196">
        <v>0.20516010793914899</v>
      </c>
      <c r="W9" s="196">
        <v>0.238560722354726</v>
      </c>
      <c r="X9" s="196">
        <v>0.24791145320020699</v>
      </c>
      <c r="Y9" s="196">
        <v>0.21415631520088199</v>
      </c>
      <c r="Z9" s="196">
        <v>0.32463325969588003</v>
      </c>
      <c r="AA9" s="196">
        <v>0.32343853448953103</v>
      </c>
      <c r="AB9" s="196">
        <v>0.235867707305918</v>
      </c>
      <c r="AC9" s="196">
        <v>0.256884164946241</v>
      </c>
      <c r="AD9" s="196">
        <v>0.24157761229466701</v>
      </c>
      <c r="AE9" s="196"/>
      <c r="AF9" s="196">
        <v>0.44364335228598401</v>
      </c>
      <c r="AG9" s="196">
        <v>0.24886741031552601</v>
      </c>
      <c r="AH9" s="196">
        <v>0.18410001733017201</v>
      </c>
      <c r="AI9" s="196">
        <v>0.20348947093598599</v>
      </c>
      <c r="AJ9" s="196">
        <v>0.15113019990677501</v>
      </c>
      <c r="AK9" s="196">
        <v>0.11681150666870201</v>
      </c>
      <c r="AL9" s="196"/>
      <c r="AM9" s="196">
        <v>0.213065925643764</v>
      </c>
      <c r="AN9" s="196">
        <v>0.29776363511356702</v>
      </c>
      <c r="AO9" s="196">
        <v>0.21638570947614499</v>
      </c>
      <c r="AP9" s="196"/>
      <c r="AQ9" s="196">
        <v>0.19721340063863499</v>
      </c>
      <c r="AR9" s="196">
        <v>0.31691235107235699</v>
      </c>
      <c r="AS9" s="196">
        <v>0.28424812429517698</v>
      </c>
    </row>
    <row r="10" spans="2:45" x14ac:dyDescent="0.25">
      <c r="B10" s="16" t="s">
        <v>261</v>
      </c>
      <c r="C10" s="196">
        <v>0.24936494360553599</v>
      </c>
      <c r="D10" s="196">
        <v>0.24286960040022601</v>
      </c>
      <c r="E10" s="196">
        <v>0.25487933905569299</v>
      </c>
      <c r="F10" s="196"/>
      <c r="G10" s="196">
        <v>0.29647579436601601</v>
      </c>
      <c r="H10" s="196">
        <v>0.241437505866995</v>
      </c>
      <c r="I10" s="196">
        <v>0.26744642585161299</v>
      </c>
      <c r="J10" s="196">
        <v>0.29003775297391099</v>
      </c>
      <c r="K10" s="196">
        <v>0.234840547047235</v>
      </c>
      <c r="L10" s="196">
        <v>0.18687939074774201</v>
      </c>
      <c r="M10" s="196"/>
      <c r="N10" s="196">
        <v>0.25955340054445802</v>
      </c>
      <c r="O10" s="196">
        <v>0.21482968742676301</v>
      </c>
      <c r="P10" s="196">
        <v>0.27008502005257101</v>
      </c>
      <c r="Q10" s="196">
        <v>0.25999174117145701</v>
      </c>
      <c r="R10" s="196"/>
      <c r="S10" s="196">
        <v>0.30154153929074401</v>
      </c>
      <c r="T10" s="196">
        <v>0.21949719660751801</v>
      </c>
      <c r="U10" s="196">
        <v>0.26699655297776098</v>
      </c>
      <c r="V10" s="196">
        <v>0.20586564871545401</v>
      </c>
      <c r="W10" s="196">
        <v>0.26100156288742399</v>
      </c>
      <c r="X10" s="196">
        <v>0.22246831468539299</v>
      </c>
      <c r="Y10" s="196">
        <v>0.21883466625610501</v>
      </c>
      <c r="Z10" s="196">
        <v>0.17575087108701401</v>
      </c>
      <c r="AA10" s="196">
        <v>0.297567172237299</v>
      </c>
      <c r="AB10" s="196">
        <v>0.241238970852031</v>
      </c>
      <c r="AC10" s="196">
        <v>0.29994941377157602</v>
      </c>
      <c r="AD10" s="196">
        <v>0.21853236930439901</v>
      </c>
      <c r="AE10" s="196"/>
      <c r="AF10" s="196">
        <v>0.26408647023606202</v>
      </c>
      <c r="AG10" s="196">
        <v>0.25401424721744498</v>
      </c>
      <c r="AH10" s="196">
        <v>0.338773233428801</v>
      </c>
      <c r="AI10" s="196">
        <v>0.21269719638569901</v>
      </c>
      <c r="AJ10" s="196">
        <v>0.18588466315316801</v>
      </c>
      <c r="AK10" s="196">
        <v>0.18884977194675701</v>
      </c>
      <c r="AL10" s="196"/>
      <c r="AM10" s="196">
        <v>0.239011922159444</v>
      </c>
      <c r="AN10" s="196">
        <v>0.24701855341232001</v>
      </c>
      <c r="AO10" s="196">
        <v>0.24864729168661701</v>
      </c>
      <c r="AP10" s="196"/>
      <c r="AQ10" s="196">
        <v>0.23415098376848301</v>
      </c>
      <c r="AR10" s="196">
        <v>0.23449695653358299</v>
      </c>
      <c r="AS10" s="196">
        <v>0.24568394811717001</v>
      </c>
    </row>
    <row r="11" spans="2:45" x14ac:dyDescent="0.25">
      <c r="B11" s="16" t="s">
        <v>262</v>
      </c>
      <c r="C11" s="196">
        <v>0.222098292771921</v>
      </c>
      <c r="D11" s="196">
        <v>0.20963909601807801</v>
      </c>
      <c r="E11" s="196">
        <v>0.23308459865949699</v>
      </c>
      <c r="F11" s="196"/>
      <c r="G11" s="196">
        <v>0.15897980857763</v>
      </c>
      <c r="H11" s="196">
        <v>0.17219888111208001</v>
      </c>
      <c r="I11" s="196">
        <v>0.221414832055636</v>
      </c>
      <c r="J11" s="196">
        <v>0.25221687884261901</v>
      </c>
      <c r="K11" s="196">
        <v>0.21444318516292701</v>
      </c>
      <c r="L11" s="196">
        <v>0.28646327647801501</v>
      </c>
      <c r="M11" s="196"/>
      <c r="N11" s="196">
        <v>0.202255823279653</v>
      </c>
      <c r="O11" s="196">
        <v>0.26276841105371102</v>
      </c>
      <c r="P11" s="196">
        <v>0.20244311538151299</v>
      </c>
      <c r="Q11" s="196">
        <v>0.222081433037356</v>
      </c>
      <c r="R11" s="196"/>
      <c r="S11" s="196">
        <v>0.13823995849541901</v>
      </c>
      <c r="T11" s="196">
        <v>0.25298955541520102</v>
      </c>
      <c r="U11" s="196">
        <v>0.198791134539229</v>
      </c>
      <c r="V11" s="196">
        <v>0.27161544869665999</v>
      </c>
      <c r="W11" s="196">
        <v>0.19008177782282901</v>
      </c>
      <c r="X11" s="196">
        <v>0.250621511571616</v>
      </c>
      <c r="Y11" s="196">
        <v>0.31968985274859002</v>
      </c>
      <c r="Z11" s="196">
        <v>0.219798006419931</v>
      </c>
      <c r="AA11" s="196">
        <v>0.190937402786893</v>
      </c>
      <c r="AB11" s="196">
        <v>0.21393100410920299</v>
      </c>
      <c r="AC11" s="196">
        <v>0.181217805208228</v>
      </c>
      <c r="AD11" s="196">
        <v>0.32757821137662302</v>
      </c>
      <c r="AE11" s="196"/>
      <c r="AF11" s="196">
        <v>0.119569545370155</v>
      </c>
      <c r="AG11" s="196">
        <v>0.242848418333727</v>
      </c>
      <c r="AH11" s="196">
        <v>0.25783458195327502</v>
      </c>
      <c r="AI11" s="196">
        <v>0.21686138770708999</v>
      </c>
      <c r="AJ11" s="196">
        <v>0.25003974322949402</v>
      </c>
      <c r="AK11" s="196">
        <v>0.34254631999089202</v>
      </c>
      <c r="AL11" s="196"/>
      <c r="AM11" s="196">
        <v>0.25800599091466803</v>
      </c>
      <c r="AN11" s="196">
        <v>0.196938672294283</v>
      </c>
      <c r="AO11" s="196">
        <v>0.20562995328914299</v>
      </c>
      <c r="AP11" s="196"/>
      <c r="AQ11" s="196">
        <v>0.23769646094571201</v>
      </c>
      <c r="AR11" s="196">
        <v>0.200548155478117</v>
      </c>
      <c r="AS11" s="196">
        <v>0.26923362523554401</v>
      </c>
    </row>
    <row r="12" spans="2:45" x14ac:dyDescent="0.25">
      <c r="B12" s="16" t="s">
        <v>263</v>
      </c>
      <c r="C12" s="196">
        <v>0.18474177526818999</v>
      </c>
      <c r="D12" s="196">
        <v>0.18050510023434199</v>
      </c>
      <c r="E12" s="196">
        <v>0.191062624943555</v>
      </c>
      <c r="F12" s="196"/>
      <c r="G12" s="196">
        <v>0.17358654685504701</v>
      </c>
      <c r="H12" s="196">
        <v>0.170993904483039</v>
      </c>
      <c r="I12" s="196">
        <v>0.14897247636272601</v>
      </c>
      <c r="J12" s="196">
        <v>0.15524504029546299</v>
      </c>
      <c r="K12" s="196">
        <v>0.21448282208118</v>
      </c>
      <c r="L12" s="196">
        <v>0.23616420624480899</v>
      </c>
      <c r="M12" s="196"/>
      <c r="N12" s="196">
        <v>0.20353598416145899</v>
      </c>
      <c r="O12" s="196">
        <v>0.18287337415844801</v>
      </c>
      <c r="P12" s="196">
        <v>0.17384301484921599</v>
      </c>
      <c r="Q12" s="196">
        <v>0.175303572869906</v>
      </c>
      <c r="R12" s="196"/>
      <c r="S12" s="196">
        <v>0.11923407917533101</v>
      </c>
      <c r="T12" s="196">
        <v>0.224438825476725</v>
      </c>
      <c r="U12" s="196">
        <v>0.25796723713970499</v>
      </c>
      <c r="V12" s="196">
        <v>0.188788037148269</v>
      </c>
      <c r="W12" s="196">
        <v>0.26697929664833697</v>
      </c>
      <c r="X12" s="196">
        <v>0.175558952193867</v>
      </c>
      <c r="Y12" s="196">
        <v>0.17245064070097799</v>
      </c>
      <c r="Z12" s="196">
        <v>0.20175246833354199</v>
      </c>
      <c r="AA12" s="196">
        <v>0.109005896827769</v>
      </c>
      <c r="AB12" s="196">
        <v>0.23348379108668901</v>
      </c>
      <c r="AC12" s="196">
        <v>0.17209858963505101</v>
      </c>
      <c r="AD12" s="196">
        <v>0.11207274148572501</v>
      </c>
      <c r="AE12" s="196"/>
      <c r="AF12" s="196">
        <v>0.123844209245905</v>
      </c>
      <c r="AG12" s="196">
        <v>0.16040654390002401</v>
      </c>
      <c r="AH12" s="196">
        <v>0.14520659730122601</v>
      </c>
      <c r="AI12" s="196">
        <v>0.22893423813507699</v>
      </c>
      <c r="AJ12" s="196">
        <v>0.29389622335879401</v>
      </c>
      <c r="AK12" s="196">
        <v>0.26583376699984201</v>
      </c>
      <c r="AL12" s="196"/>
      <c r="AM12" s="196">
        <v>0.18501563465077001</v>
      </c>
      <c r="AN12" s="196">
        <v>0.18880965039551401</v>
      </c>
      <c r="AO12" s="196">
        <v>0.18365004799252399</v>
      </c>
      <c r="AP12" s="196"/>
      <c r="AQ12" s="196">
        <v>0.220711181615207</v>
      </c>
      <c r="AR12" s="196">
        <v>0.17578081166752499</v>
      </c>
      <c r="AS12" s="196">
        <v>9.4981707404537999E-2</v>
      </c>
    </row>
    <row r="13" spans="2:45" x14ac:dyDescent="0.25">
      <c r="B13" s="16" t="s">
        <v>265</v>
      </c>
      <c r="C13" s="196">
        <v>9.2287843257218893E-2</v>
      </c>
      <c r="D13" s="196">
        <v>9.4877363200881706E-2</v>
      </c>
      <c r="E13" s="196">
        <v>9.0850188719406505E-2</v>
      </c>
      <c r="F13" s="196"/>
      <c r="G13" s="196">
        <v>5.3938698327394598E-2</v>
      </c>
      <c r="H13" s="196">
        <v>4.3685188777219601E-2</v>
      </c>
      <c r="I13" s="196">
        <v>6.5372018036104401E-2</v>
      </c>
      <c r="J13" s="196">
        <v>0.100894867378384</v>
      </c>
      <c r="K13" s="196">
        <v>0.12483461910134</v>
      </c>
      <c r="L13" s="196">
        <v>0.15071521136254001</v>
      </c>
      <c r="M13" s="196"/>
      <c r="N13" s="196">
        <v>5.9114040559819503E-2</v>
      </c>
      <c r="O13" s="196">
        <v>0.11004519032632901</v>
      </c>
      <c r="P13" s="196">
        <v>7.7585268293584697E-2</v>
      </c>
      <c r="Q13" s="196">
        <v>0.119986915886116</v>
      </c>
      <c r="R13" s="196"/>
      <c r="S13" s="196">
        <v>8.0951058219989894E-2</v>
      </c>
      <c r="T13" s="196">
        <v>0.117418274968179</v>
      </c>
      <c r="U13" s="196">
        <v>0.119152668315539</v>
      </c>
      <c r="V13" s="196">
        <v>0.12857075750046901</v>
      </c>
      <c r="W13" s="196">
        <v>4.3376640286684302E-2</v>
      </c>
      <c r="X13" s="196">
        <v>0.10343976834891599</v>
      </c>
      <c r="Y13" s="196">
        <v>7.4868525093445604E-2</v>
      </c>
      <c r="Z13" s="196">
        <v>7.8065394463632698E-2</v>
      </c>
      <c r="AA13" s="196">
        <v>7.9050993658506902E-2</v>
      </c>
      <c r="AB13" s="196">
        <v>7.5478526646160199E-2</v>
      </c>
      <c r="AC13" s="196">
        <v>8.9850026438904204E-2</v>
      </c>
      <c r="AD13" s="196">
        <v>0.100239065538587</v>
      </c>
      <c r="AE13" s="196"/>
      <c r="AF13" s="196">
        <v>4.8856422861894198E-2</v>
      </c>
      <c r="AG13" s="196">
        <v>9.3863380233277699E-2</v>
      </c>
      <c r="AH13" s="196">
        <v>7.4085569986527003E-2</v>
      </c>
      <c r="AI13" s="196">
        <v>0.138017706836148</v>
      </c>
      <c r="AJ13" s="196">
        <v>0.119049170351769</v>
      </c>
      <c r="AK13" s="196">
        <v>8.5958634393806702E-2</v>
      </c>
      <c r="AL13" s="196"/>
      <c r="AM13" s="196">
        <v>0.104900526631354</v>
      </c>
      <c r="AN13" s="196">
        <v>6.94694887843154E-2</v>
      </c>
      <c r="AO13" s="196">
        <v>0.14568699755557099</v>
      </c>
      <c r="AP13" s="196"/>
      <c r="AQ13" s="196">
        <v>0.110227973031962</v>
      </c>
      <c r="AR13" s="196">
        <v>7.2261725248417896E-2</v>
      </c>
      <c r="AS13" s="196">
        <v>0.105852594947571</v>
      </c>
    </row>
    <row r="14" spans="2:45" x14ac:dyDescent="0.25">
      <c r="B14" s="16" t="s">
        <v>266</v>
      </c>
      <c r="C14" s="197">
        <v>1.6169382279828199</v>
      </c>
      <c r="D14" s="197">
        <v>1.58317254594293</v>
      </c>
      <c r="E14" s="197">
        <v>1.6576371660829801</v>
      </c>
      <c r="F14" s="197"/>
      <c r="G14" s="197">
        <v>1.3509498453959901</v>
      </c>
      <c r="H14" s="197">
        <v>1.27355773664915</v>
      </c>
      <c r="I14" s="197">
        <v>1.41868159119548</v>
      </c>
      <c r="J14" s="197">
        <v>1.66378610105907</v>
      </c>
      <c r="K14" s="197">
        <v>1.8065138600219901</v>
      </c>
      <c r="L14" s="197">
        <v>2.0711594078883602</v>
      </c>
      <c r="M14" s="197"/>
      <c r="N14" s="197">
        <v>1.5111291618274201</v>
      </c>
      <c r="O14" s="197">
        <v>1.7291673933148499</v>
      </c>
      <c r="P14" s="197">
        <v>1.5068413685375801</v>
      </c>
      <c r="Q14" s="197">
        <v>1.71001298940035</v>
      </c>
      <c r="R14" s="197"/>
      <c r="S14" s="197">
        <v>1.2595279266875301</v>
      </c>
      <c r="T14" s="197">
        <v>1.8684658837408099</v>
      </c>
      <c r="U14" s="197">
        <v>1.9150912067374899</v>
      </c>
      <c r="V14" s="197">
        <v>1.82974368755545</v>
      </c>
      <c r="W14" s="197">
        <v>1.61560956962483</v>
      </c>
      <c r="X14" s="197">
        <v>1.66414726780589</v>
      </c>
      <c r="Y14" s="197">
        <v>1.6750403942300001</v>
      </c>
      <c r="Z14" s="197">
        <v>1.5328658667820301</v>
      </c>
      <c r="AA14" s="197">
        <v>1.32266364292842</v>
      </c>
      <c r="AB14" s="197">
        <v>1.67146645891514</v>
      </c>
      <c r="AC14" s="197">
        <v>1.5380808988487999</v>
      </c>
      <c r="AD14" s="197">
        <v>1.6108632786691599</v>
      </c>
      <c r="AE14" s="197"/>
      <c r="AF14" s="197">
        <v>1.0701838801616601</v>
      </c>
      <c r="AG14" s="197">
        <v>1.59638423651808</v>
      </c>
      <c r="AH14" s="197">
        <v>1.58640446918513</v>
      </c>
      <c r="AI14" s="197">
        <v>1.8852935135497</v>
      </c>
      <c r="AJ14" s="197">
        <v>2.0438495010956101</v>
      </c>
      <c r="AK14" s="197">
        <v>2.01527825050329</v>
      </c>
      <c r="AL14" s="197"/>
      <c r="AM14" s="197">
        <v>1.7296729144665099</v>
      </c>
      <c r="AN14" s="197">
        <v>1.4852028043246901</v>
      </c>
      <c r="AO14" s="197">
        <v>1.7936053324647601</v>
      </c>
      <c r="AP14" s="197"/>
      <c r="AQ14" s="197">
        <v>1.8125893426333799</v>
      </c>
      <c r="AR14" s="197">
        <v>1.4519826034860599</v>
      </c>
      <c r="AS14" s="197">
        <v>1.49250670059216</v>
      </c>
    </row>
    <row r="15" spans="2:45" x14ac:dyDescent="0.25">
      <c r="B15" s="16" t="s">
        <v>267</v>
      </c>
      <c r="C15" s="198">
        <v>1.66420627775473</v>
      </c>
      <c r="D15" s="198">
        <v>1.7210583112753299</v>
      </c>
      <c r="E15" s="198">
        <v>1.61582305292633</v>
      </c>
      <c r="F15" s="198"/>
      <c r="G15" s="198">
        <v>1.54365373695592</v>
      </c>
      <c r="H15" s="198">
        <v>1.5551813702083399</v>
      </c>
      <c r="I15" s="198">
        <v>1.5361892802503101</v>
      </c>
      <c r="J15" s="198">
        <v>1.5513700250098099</v>
      </c>
      <c r="K15" s="198">
        <v>1.7693689817823099</v>
      </c>
      <c r="L15" s="198">
        <v>1.5874760248353601</v>
      </c>
      <c r="M15" s="198"/>
      <c r="N15" s="198">
        <v>1.5685232015389601</v>
      </c>
      <c r="O15" s="198">
        <v>1.68896288126745</v>
      </c>
      <c r="P15" s="198">
        <v>1.62261351395523</v>
      </c>
      <c r="Q15" s="198">
        <v>1.7285826428476101</v>
      </c>
      <c r="R15" s="198"/>
      <c r="S15" s="198">
        <v>1.6481030936877601</v>
      </c>
      <c r="T15" s="198">
        <v>1.65116332781165</v>
      </c>
      <c r="U15" s="198">
        <v>1.6432755324733099</v>
      </c>
      <c r="V15" s="198">
        <v>1.7196976877814401</v>
      </c>
      <c r="W15" s="198">
        <v>1.52951679723936</v>
      </c>
      <c r="X15" s="198">
        <v>1.7096309953013</v>
      </c>
      <c r="Y15" s="198">
        <v>1.46003637747058</v>
      </c>
      <c r="Z15" s="198">
        <v>1.81433574908234</v>
      </c>
      <c r="AA15" s="198">
        <v>1.5720378946338001</v>
      </c>
      <c r="AB15" s="198">
        <v>1.6313659507260501</v>
      </c>
      <c r="AC15" s="198">
        <v>1.6785278231976499</v>
      </c>
      <c r="AD15" s="198">
        <v>1.59799258204286</v>
      </c>
      <c r="AE15" s="198"/>
      <c r="AF15" s="198">
        <v>1.5006922131826601</v>
      </c>
      <c r="AG15" s="198">
        <v>1.6280717349926399</v>
      </c>
      <c r="AH15" s="198">
        <v>1.35475322037927</v>
      </c>
      <c r="AI15" s="198">
        <v>1.80404779399881</v>
      </c>
      <c r="AJ15" s="198">
        <v>1.5728744474126499</v>
      </c>
      <c r="AK15" s="198">
        <v>1.2859424633913901</v>
      </c>
      <c r="AL15" s="198"/>
      <c r="AM15" s="198">
        <v>1.6266897034601799</v>
      </c>
      <c r="AN15" s="198">
        <v>1.64362101137367</v>
      </c>
      <c r="AO15" s="198">
        <v>1.85469840364647</v>
      </c>
      <c r="AP15" s="198"/>
      <c r="AQ15" s="198">
        <v>1.6547581059076999</v>
      </c>
      <c r="AR15" s="198">
        <v>1.67168620601801</v>
      </c>
      <c r="AS15" s="198">
        <v>1.69047677165024</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298</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04" t="s">
        <v>8</v>
      </c>
      <c r="C7" s="204">
        <v>1005</v>
      </c>
      <c r="D7" s="204">
        <v>484</v>
      </c>
      <c r="E7" s="204">
        <v>515</v>
      </c>
      <c r="F7" s="204"/>
      <c r="G7" s="204">
        <v>152</v>
      </c>
      <c r="H7" s="204">
        <v>174</v>
      </c>
      <c r="I7" s="204">
        <v>153</v>
      </c>
      <c r="J7" s="204">
        <v>172</v>
      </c>
      <c r="K7" s="204">
        <v>142</v>
      </c>
      <c r="L7" s="204">
        <v>212</v>
      </c>
      <c r="M7" s="204"/>
      <c r="N7" s="204">
        <v>279</v>
      </c>
      <c r="O7" s="204">
        <v>270</v>
      </c>
      <c r="P7" s="204">
        <v>207</v>
      </c>
      <c r="Q7" s="204">
        <v>245</v>
      </c>
      <c r="R7" s="204"/>
      <c r="S7" s="204">
        <v>146</v>
      </c>
      <c r="T7" s="204">
        <v>136</v>
      </c>
      <c r="U7" s="204">
        <v>83</v>
      </c>
      <c r="V7" s="204">
        <v>95</v>
      </c>
      <c r="W7" s="204">
        <v>70</v>
      </c>
      <c r="X7" s="204">
        <v>76</v>
      </c>
      <c r="Y7" s="204">
        <v>81</v>
      </c>
      <c r="Z7" s="204">
        <v>40</v>
      </c>
      <c r="AA7" s="204">
        <v>112</v>
      </c>
      <c r="AB7" s="204">
        <v>93</v>
      </c>
      <c r="AC7" s="204">
        <v>45</v>
      </c>
      <c r="AD7" s="204">
        <v>28</v>
      </c>
      <c r="AE7" s="204"/>
      <c r="AF7" s="204">
        <v>204</v>
      </c>
      <c r="AG7" s="204">
        <v>290</v>
      </c>
      <c r="AH7" s="204">
        <v>150</v>
      </c>
      <c r="AI7" s="204">
        <v>190</v>
      </c>
      <c r="AJ7" s="204">
        <v>109</v>
      </c>
      <c r="AK7" s="204">
        <v>62</v>
      </c>
      <c r="AL7" s="204"/>
      <c r="AM7" s="204">
        <v>415</v>
      </c>
      <c r="AN7" s="204">
        <v>426</v>
      </c>
      <c r="AO7" s="204">
        <v>111</v>
      </c>
      <c r="AP7" s="204"/>
      <c r="AQ7" s="204">
        <v>312</v>
      </c>
      <c r="AR7" s="204">
        <v>332</v>
      </c>
      <c r="AS7" s="204">
        <v>36</v>
      </c>
    </row>
    <row r="8" spans="2:45" ht="30" customHeight="1" x14ac:dyDescent="0.25">
      <c r="B8" s="205" t="s">
        <v>9</v>
      </c>
      <c r="C8" s="205">
        <v>1005</v>
      </c>
      <c r="D8" s="205">
        <v>494</v>
      </c>
      <c r="E8" s="205">
        <v>505</v>
      </c>
      <c r="F8" s="205"/>
      <c r="G8" s="205">
        <v>140</v>
      </c>
      <c r="H8" s="205">
        <v>173</v>
      </c>
      <c r="I8" s="205">
        <v>170</v>
      </c>
      <c r="J8" s="205">
        <v>170</v>
      </c>
      <c r="K8" s="205">
        <v>141</v>
      </c>
      <c r="L8" s="205">
        <v>211</v>
      </c>
      <c r="M8" s="205"/>
      <c r="N8" s="205">
        <v>270</v>
      </c>
      <c r="O8" s="205">
        <v>260</v>
      </c>
      <c r="P8" s="205">
        <v>220</v>
      </c>
      <c r="Q8" s="205">
        <v>251</v>
      </c>
      <c r="R8" s="205"/>
      <c r="S8" s="205">
        <v>141</v>
      </c>
      <c r="T8" s="205">
        <v>135</v>
      </c>
      <c r="U8" s="205">
        <v>80</v>
      </c>
      <c r="V8" s="205">
        <v>90</v>
      </c>
      <c r="W8" s="205">
        <v>71</v>
      </c>
      <c r="X8" s="205">
        <v>90</v>
      </c>
      <c r="Y8" s="205">
        <v>80</v>
      </c>
      <c r="Z8" s="205">
        <v>41</v>
      </c>
      <c r="AA8" s="205">
        <v>110</v>
      </c>
      <c r="AB8" s="205">
        <v>85</v>
      </c>
      <c r="AC8" s="205">
        <v>51</v>
      </c>
      <c r="AD8" s="205">
        <v>31</v>
      </c>
      <c r="AE8" s="205"/>
      <c r="AF8" s="205">
        <v>205</v>
      </c>
      <c r="AG8" s="205">
        <v>289</v>
      </c>
      <c r="AH8" s="205">
        <v>149</v>
      </c>
      <c r="AI8" s="205">
        <v>189</v>
      </c>
      <c r="AJ8" s="205">
        <v>110</v>
      </c>
      <c r="AK8" s="205">
        <v>63</v>
      </c>
      <c r="AL8" s="205"/>
      <c r="AM8" s="205">
        <v>420</v>
      </c>
      <c r="AN8" s="205">
        <v>424</v>
      </c>
      <c r="AO8" s="205">
        <v>111</v>
      </c>
      <c r="AP8" s="205"/>
      <c r="AQ8" s="205">
        <v>315</v>
      </c>
      <c r="AR8" s="205">
        <v>332</v>
      </c>
      <c r="AS8" s="205">
        <v>36</v>
      </c>
    </row>
    <row r="9" spans="2:45" x14ac:dyDescent="0.25">
      <c r="B9" s="16" t="s">
        <v>270</v>
      </c>
      <c r="C9" s="201">
        <v>0.26659996088103</v>
      </c>
      <c r="D9" s="201">
        <v>0.287385339906361</v>
      </c>
      <c r="E9" s="201">
        <v>0.24767153810203499</v>
      </c>
      <c r="F9" s="201"/>
      <c r="G9" s="201">
        <v>0.22692412434915499</v>
      </c>
      <c r="H9" s="201">
        <v>0.20914032658627099</v>
      </c>
      <c r="I9" s="201">
        <v>0.29613952174733199</v>
      </c>
      <c r="J9" s="201">
        <v>0.300211273668061</v>
      </c>
      <c r="K9" s="201">
        <v>0.26634575150902201</v>
      </c>
      <c r="L9" s="201">
        <v>0.28945303057106497</v>
      </c>
      <c r="M9" s="201"/>
      <c r="N9" s="201">
        <v>0.27044229758466298</v>
      </c>
      <c r="O9" s="201">
        <v>0.26962479746451001</v>
      </c>
      <c r="P9" s="201">
        <v>0.27892729194677401</v>
      </c>
      <c r="Q9" s="201">
        <v>0.249123735800585</v>
      </c>
      <c r="R9" s="201"/>
      <c r="S9" s="201">
        <v>0.153019464819559</v>
      </c>
      <c r="T9" s="201">
        <v>0.26881436530779601</v>
      </c>
      <c r="U9" s="201">
        <v>0.31802865241004602</v>
      </c>
      <c r="V9" s="201">
        <v>0.33846752727954699</v>
      </c>
      <c r="W9" s="201">
        <v>0.25711451141178399</v>
      </c>
      <c r="X9" s="201">
        <v>0.28293515250870099</v>
      </c>
      <c r="Y9" s="201">
        <v>0.25094963942801601</v>
      </c>
      <c r="Z9" s="201">
        <v>0.30361079053510998</v>
      </c>
      <c r="AA9" s="201">
        <v>0.178826832742007</v>
      </c>
      <c r="AB9" s="201">
        <v>0.35547891484412197</v>
      </c>
      <c r="AC9" s="201">
        <v>0.34499259992423098</v>
      </c>
      <c r="AD9" s="201">
        <v>0.33598563749018301</v>
      </c>
      <c r="AE9" s="201"/>
      <c r="AF9" s="201">
        <v>0.19549528505519601</v>
      </c>
      <c r="AG9" s="201">
        <v>0.28190305720082898</v>
      </c>
      <c r="AH9" s="201">
        <v>0.19038248444271599</v>
      </c>
      <c r="AI9" s="201">
        <v>0.26951039764053197</v>
      </c>
      <c r="AJ9" s="201">
        <v>0.41999169910378598</v>
      </c>
      <c r="AK9" s="201">
        <v>0.33229700586542898</v>
      </c>
      <c r="AL9" s="201"/>
      <c r="AM9" s="201">
        <v>0.28968133264221502</v>
      </c>
      <c r="AN9" s="201">
        <v>0.24950528949934</v>
      </c>
      <c r="AO9" s="201">
        <v>0.26877421421417802</v>
      </c>
      <c r="AP9" s="201"/>
      <c r="AQ9" s="201">
        <v>0.30170779200582598</v>
      </c>
      <c r="AR9" s="201">
        <v>0.21114358490920501</v>
      </c>
      <c r="AS9" s="201">
        <v>0.29538437853777599</v>
      </c>
    </row>
    <row r="10" spans="2:45" x14ac:dyDescent="0.25">
      <c r="B10" s="16" t="s">
        <v>261</v>
      </c>
      <c r="C10" s="201">
        <v>0.172233536346625</v>
      </c>
      <c r="D10" s="201">
        <v>0.154699502881533</v>
      </c>
      <c r="E10" s="201">
        <v>0.18923566228268701</v>
      </c>
      <c r="F10" s="201"/>
      <c r="G10" s="201">
        <v>0.27586310160098898</v>
      </c>
      <c r="H10" s="201">
        <v>0.20051484206384099</v>
      </c>
      <c r="I10" s="201">
        <v>0.20051287321866901</v>
      </c>
      <c r="J10" s="201">
        <v>0.14206656659311401</v>
      </c>
      <c r="K10" s="201">
        <v>0.121621849519868</v>
      </c>
      <c r="L10" s="201">
        <v>0.11534770981763599</v>
      </c>
      <c r="M10" s="201"/>
      <c r="N10" s="201">
        <v>0.14023593368662199</v>
      </c>
      <c r="O10" s="201">
        <v>0.13287651135905501</v>
      </c>
      <c r="P10" s="201">
        <v>0.19533934586947499</v>
      </c>
      <c r="Q10" s="201">
        <v>0.22158068165897399</v>
      </c>
      <c r="R10" s="201"/>
      <c r="S10" s="201">
        <v>0.171229732692118</v>
      </c>
      <c r="T10" s="201">
        <v>0.200329466203232</v>
      </c>
      <c r="U10" s="201">
        <v>0.1477020687934</v>
      </c>
      <c r="V10" s="201">
        <v>0.19332434449194899</v>
      </c>
      <c r="W10" s="201">
        <v>0.192792714032329</v>
      </c>
      <c r="X10" s="201">
        <v>0.140560595064989</v>
      </c>
      <c r="Y10" s="201">
        <v>0.17813945155605501</v>
      </c>
      <c r="Z10" s="201">
        <v>0.242001365813098</v>
      </c>
      <c r="AA10" s="201">
        <v>0.22778818665748399</v>
      </c>
      <c r="AB10" s="201">
        <v>0.138163501861404</v>
      </c>
      <c r="AC10" s="201">
        <v>6.2064812750040201E-2</v>
      </c>
      <c r="AD10" s="201">
        <v>7.1389777419171199E-2</v>
      </c>
      <c r="AE10" s="201"/>
      <c r="AF10" s="201">
        <v>0.18045614413250599</v>
      </c>
      <c r="AG10" s="201">
        <v>0.166413070186714</v>
      </c>
      <c r="AH10" s="201">
        <v>0.19223892419458499</v>
      </c>
      <c r="AI10" s="201">
        <v>0.18049253960866199</v>
      </c>
      <c r="AJ10" s="201">
        <v>0.15340361998631299</v>
      </c>
      <c r="AK10" s="201">
        <v>0.13298674492210999</v>
      </c>
      <c r="AL10" s="201"/>
      <c r="AM10" s="201">
        <v>0.172969903829782</v>
      </c>
      <c r="AN10" s="201">
        <v>0.16520810490834101</v>
      </c>
      <c r="AO10" s="201">
        <v>0.19693713103178301</v>
      </c>
      <c r="AP10" s="201"/>
      <c r="AQ10" s="201">
        <v>0.14762284273852999</v>
      </c>
      <c r="AR10" s="201">
        <v>0.19500869116601399</v>
      </c>
      <c r="AS10" s="201">
        <v>0.107976900129522</v>
      </c>
    </row>
    <row r="11" spans="2:45" x14ac:dyDescent="0.25">
      <c r="B11" s="16" t="s">
        <v>262</v>
      </c>
      <c r="C11" s="201">
        <v>0.210082308627909</v>
      </c>
      <c r="D11" s="201">
        <v>0.21682140754190199</v>
      </c>
      <c r="E11" s="201">
        <v>0.205985159438245</v>
      </c>
      <c r="F11" s="201"/>
      <c r="G11" s="201">
        <v>0.22626146519190299</v>
      </c>
      <c r="H11" s="201">
        <v>0.24608593822068101</v>
      </c>
      <c r="I11" s="201">
        <v>0.224231549225027</v>
      </c>
      <c r="J11" s="201">
        <v>0.207534224559112</v>
      </c>
      <c r="K11" s="201">
        <v>0.203294965098681</v>
      </c>
      <c r="L11" s="201">
        <v>0.16495643339300201</v>
      </c>
      <c r="M11" s="201"/>
      <c r="N11" s="201">
        <v>0.21962783819592599</v>
      </c>
      <c r="O11" s="201">
        <v>0.18385060707401499</v>
      </c>
      <c r="P11" s="201">
        <v>0.23851091193795901</v>
      </c>
      <c r="Q11" s="201">
        <v>0.20541691391455399</v>
      </c>
      <c r="R11" s="201"/>
      <c r="S11" s="201">
        <v>0.255391151878263</v>
      </c>
      <c r="T11" s="201">
        <v>0.18591247190076601</v>
      </c>
      <c r="U11" s="201">
        <v>0.249130116885598</v>
      </c>
      <c r="V11" s="201">
        <v>0.16459538789251199</v>
      </c>
      <c r="W11" s="201">
        <v>0.313876781163829</v>
      </c>
      <c r="X11" s="201">
        <v>0.15357151446294801</v>
      </c>
      <c r="Y11" s="201">
        <v>0.196135104740984</v>
      </c>
      <c r="Z11" s="201">
        <v>0.20739958002193901</v>
      </c>
      <c r="AA11" s="201">
        <v>0.20654550412831901</v>
      </c>
      <c r="AB11" s="201">
        <v>0.216264538793559</v>
      </c>
      <c r="AC11" s="201">
        <v>0.16677526343080001</v>
      </c>
      <c r="AD11" s="201">
        <v>0.17312179425285101</v>
      </c>
      <c r="AE11" s="201"/>
      <c r="AF11" s="201">
        <v>0.247148018835461</v>
      </c>
      <c r="AG11" s="201">
        <v>0.19430191417787801</v>
      </c>
      <c r="AH11" s="201">
        <v>0.26010863122640698</v>
      </c>
      <c r="AI11" s="201">
        <v>0.204468351990203</v>
      </c>
      <c r="AJ11" s="201">
        <v>0.13308947518247699</v>
      </c>
      <c r="AK11" s="201">
        <v>0.19437850575669099</v>
      </c>
      <c r="AL11" s="201"/>
      <c r="AM11" s="201">
        <v>0.19772596463974901</v>
      </c>
      <c r="AN11" s="201">
        <v>0.225662652313985</v>
      </c>
      <c r="AO11" s="201">
        <v>0.14801199316642499</v>
      </c>
      <c r="AP11" s="201"/>
      <c r="AQ11" s="201">
        <v>0.21903630099520999</v>
      </c>
      <c r="AR11" s="201">
        <v>0.23691664048236299</v>
      </c>
      <c r="AS11" s="201">
        <v>0.107659884752536</v>
      </c>
    </row>
    <row r="12" spans="2:45" x14ac:dyDescent="0.25">
      <c r="B12" s="16" t="s">
        <v>263</v>
      </c>
      <c r="C12" s="201">
        <v>0.26734365473830701</v>
      </c>
      <c r="D12" s="201">
        <v>0.26832420791017703</v>
      </c>
      <c r="E12" s="201">
        <v>0.26166430869404</v>
      </c>
      <c r="F12" s="201"/>
      <c r="G12" s="201">
        <v>0.218515130858187</v>
      </c>
      <c r="H12" s="201">
        <v>0.26642249355877901</v>
      </c>
      <c r="I12" s="201">
        <v>0.20952314908387501</v>
      </c>
      <c r="J12" s="201">
        <v>0.28467416738580198</v>
      </c>
      <c r="K12" s="201">
        <v>0.295616663694449</v>
      </c>
      <c r="L12" s="201">
        <v>0.314358974300667</v>
      </c>
      <c r="M12" s="201"/>
      <c r="N12" s="201">
        <v>0.28934068692188197</v>
      </c>
      <c r="O12" s="201">
        <v>0.33199161371054298</v>
      </c>
      <c r="P12" s="201">
        <v>0.22424960372184299</v>
      </c>
      <c r="Q12" s="201">
        <v>0.21874763011770601</v>
      </c>
      <c r="R12" s="201"/>
      <c r="S12" s="201">
        <v>0.29746338990531002</v>
      </c>
      <c r="T12" s="201">
        <v>0.24045974154876101</v>
      </c>
      <c r="U12" s="201">
        <v>0.205024544480161</v>
      </c>
      <c r="V12" s="201">
        <v>0.209718507411119</v>
      </c>
      <c r="W12" s="201">
        <v>0.22111587010807399</v>
      </c>
      <c r="X12" s="201">
        <v>0.343735287045354</v>
      </c>
      <c r="Y12" s="201">
        <v>0.31351579106053601</v>
      </c>
      <c r="Z12" s="201">
        <v>0.19506030927096599</v>
      </c>
      <c r="AA12" s="201">
        <v>0.27262817097977599</v>
      </c>
      <c r="AB12" s="201">
        <v>0.237943431663381</v>
      </c>
      <c r="AC12" s="201">
        <v>0.35897456186555798</v>
      </c>
      <c r="AD12" s="201">
        <v>0.34781110676931398</v>
      </c>
      <c r="AE12" s="201"/>
      <c r="AF12" s="201">
        <v>0.28183316536090702</v>
      </c>
      <c r="AG12" s="201">
        <v>0.28508910488786898</v>
      </c>
      <c r="AH12" s="201">
        <v>0.276916391893751</v>
      </c>
      <c r="AI12" s="201">
        <v>0.23320415736932201</v>
      </c>
      <c r="AJ12" s="201">
        <v>0.23016580625649699</v>
      </c>
      <c r="AK12" s="201">
        <v>0.28289083533341502</v>
      </c>
      <c r="AL12" s="201"/>
      <c r="AM12" s="201">
        <v>0.27068249247682402</v>
      </c>
      <c r="AN12" s="201">
        <v>0.28332314916012502</v>
      </c>
      <c r="AO12" s="201">
        <v>0.22080906244217</v>
      </c>
      <c r="AP12" s="201"/>
      <c r="AQ12" s="201">
        <v>0.257016695640432</v>
      </c>
      <c r="AR12" s="201">
        <v>0.26694073318123102</v>
      </c>
      <c r="AS12" s="201">
        <v>0.30192903574658903</v>
      </c>
    </row>
    <row r="13" spans="2:45" x14ac:dyDescent="0.25">
      <c r="B13" s="16" t="s">
        <v>265</v>
      </c>
      <c r="C13" s="201">
        <v>8.3740539406129202E-2</v>
      </c>
      <c r="D13" s="201">
        <v>7.2769541760026701E-2</v>
      </c>
      <c r="E13" s="201">
        <v>9.5443331482992597E-2</v>
      </c>
      <c r="F13" s="201"/>
      <c r="G13" s="201">
        <v>5.24361779997667E-2</v>
      </c>
      <c r="H13" s="201">
        <v>7.7836399570426706E-2</v>
      </c>
      <c r="I13" s="201">
        <v>6.9592906725096798E-2</v>
      </c>
      <c r="J13" s="201">
        <v>6.5513767793911007E-2</v>
      </c>
      <c r="K13" s="201">
        <v>0.113120770177979</v>
      </c>
      <c r="L13" s="201">
        <v>0.115883851917631</v>
      </c>
      <c r="M13" s="201"/>
      <c r="N13" s="201">
        <v>8.0353243610906094E-2</v>
      </c>
      <c r="O13" s="201">
        <v>8.1656470391877997E-2</v>
      </c>
      <c r="P13" s="201">
        <v>6.2972846523949494E-2</v>
      </c>
      <c r="Q13" s="201">
        <v>0.10513103850818099</v>
      </c>
      <c r="R13" s="201"/>
      <c r="S13" s="201">
        <v>0.122896260704751</v>
      </c>
      <c r="T13" s="201">
        <v>0.10448395503944601</v>
      </c>
      <c r="U13" s="201">
        <v>8.0114617430795204E-2</v>
      </c>
      <c r="V13" s="201">
        <v>9.3894232924872603E-2</v>
      </c>
      <c r="W13" s="201">
        <v>1.51001232839838E-2</v>
      </c>
      <c r="X13" s="201">
        <v>7.9197450918008297E-2</v>
      </c>
      <c r="Y13" s="201">
        <v>6.1260013214409499E-2</v>
      </c>
      <c r="Z13" s="201">
        <v>5.1927954358886801E-2</v>
      </c>
      <c r="AA13" s="201">
        <v>0.114211305492415</v>
      </c>
      <c r="AB13" s="201">
        <v>5.21496128375337E-2</v>
      </c>
      <c r="AC13" s="201">
        <v>6.7192762029370606E-2</v>
      </c>
      <c r="AD13" s="201">
        <v>7.1691684068480296E-2</v>
      </c>
      <c r="AE13" s="201"/>
      <c r="AF13" s="201">
        <v>9.5067386615930394E-2</v>
      </c>
      <c r="AG13" s="201">
        <v>7.2292853546710195E-2</v>
      </c>
      <c r="AH13" s="201">
        <v>8.0353568242542195E-2</v>
      </c>
      <c r="AI13" s="201">
        <v>0.11232455339128</v>
      </c>
      <c r="AJ13" s="201">
        <v>6.3349399470926798E-2</v>
      </c>
      <c r="AK13" s="201">
        <v>5.74469081223557E-2</v>
      </c>
      <c r="AL13" s="201"/>
      <c r="AM13" s="201">
        <v>6.8940306411430702E-2</v>
      </c>
      <c r="AN13" s="201">
        <v>7.6300804118208304E-2</v>
      </c>
      <c r="AO13" s="201">
        <v>0.16546759914544401</v>
      </c>
      <c r="AP13" s="201"/>
      <c r="AQ13" s="201">
        <v>7.4616368620002593E-2</v>
      </c>
      <c r="AR13" s="201">
        <v>8.9990350261187194E-2</v>
      </c>
      <c r="AS13" s="201">
        <v>0.187049800833578</v>
      </c>
    </row>
    <row r="14" spans="2:45" x14ac:dyDescent="0.25">
      <c r="B14" s="16" t="s">
        <v>266</v>
      </c>
      <c r="C14" s="202">
        <v>1.7293912754418801</v>
      </c>
      <c r="D14" s="202">
        <v>1.68439310873598</v>
      </c>
      <c r="E14" s="202">
        <v>1.7679722331732699</v>
      </c>
      <c r="F14" s="202"/>
      <c r="G14" s="202">
        <v>1.59367613655842</v>
      </c>
      <c r="H14" s="202">
        <v>1.8032997974632501</v>
      </c>
      <c r="I14" s="202">
        <v>1.5559170458207401</v>
      </c>
      <c r="J14" s="202">
        <v>1.6732125890443901</v>
      </c>
      <c r="K14" s="202">
        <v>1.8675448515124999</v>
      </c>
      <c r="L14" s="202">
        <v>1.8518729071761599</v>
      </c>
      <c r="M14" s="202"/>
      <c r="N14" s="202">
        <v>1.7689266452877499</v>
      </c>
      <c r="O14" s="202">
        <v>1.8231784482062201</v>
      </c>
      <c r="P14" s="202">
        <v>1.59700136700672</v>
      </c>
      <c r="Q14" s="202">
        <v>1.7091815538739199</v>
      </c>
      <c r="R14" s="202"/>
      <c r="S14" s="202">
        <v>2.06598724898357</v>
      </c>
      <c r="T14" s="202">
        <v>1.7114694548088301</v>
      </c>
      <c r="U14" s="202">
        <v>1.5814944057282601</v>
      </c>
      <c r="V14" s="202">
        <v>1.5272475742098199</v>
      </c>
      <c r="W14" s="202">
        <v>1.5442943798201401</v>
      </c>
      <c r="X14" s="202">
        <v>1.79569928879898</v>
      </c>
      <c r="Y14" s="202">
        <v>1.7559970870772701</v>
      </c>
      <c r="Z14" s="202">
        <v>1.44969327110542</v>
      </c>
      <c r="AA14" s="202">
        <v>1.91560892982311</v>
      </c>
      <c r="AB14" s="202">
        <v>1.4931213257888001</v>
      </c>
      <c r="AC14" s="202">
        <v>1.7413100733258</v>
      </c>
      <c r="AD14" s="202">
        <v>1.74783342250674</v>
      </c>
      <c r="AE14" s="202"/>
      <c r="AF14" s="202">
        <v>1.9005212243498699</v>
      </c>
      <c r="AG14" s="202">
        <v>1.69945562739292</v>
      </c>
      <c r="AH14" s="202">
        <v>1.86461963529882</v>
      </c>
      <c r="AI14" s="202">
        <v>1.73833992926216</v>
      </c>
      <c r="AJ14" s="202">
        <v>1.36347758700447</v>
      </c>
      <c r="AK14" s="202">
        <v>1.60020389492516</v>
      </c>
      <c r="AL14" s="202"/>
      <c r="AM14" s="202">
        <v>1.6562305361854699</v>
      </c>
      <c r="AN14" s="202">
        <v>1.77170607348952</v>
      </c>
      <c r="AO14" s="202">
        <v>1.81725870127292</v>
      </c>
      <c r="AP14" s="202"/>
      <c r="AQ14" s="202">
        <v>1.6552110061302501</v>
      </c>
      <c r="AR14" s="202">
        <v>1.8296255727191799</v>
      </c>
      <c r="AS14" s="202">
        <v>1.97728298020867</v>
      </c>
    </row>
    <row r="15" spans="2:45" x14ac:dyDescent="0.25">
      <c r="B15" s="16" t="s">
        <v>267</v>
      </c>
      <c r="C15" s="203">
        <v>1.76947077786726</v>
      </c>
      <c r="D15" s="203">
        <v>1.76761369301439</v>
      </c>
      <c r="E15" s="203">
        <v>1.7730335222079601</v>
      </c>
      <c r="F15" s="203"/>
      <c r="G15" s="203">
        <v>1.4571284199956001</v>
      </c>
      <c r="H15" s="203">
        <v>1.5853169523770601</v>
      </c>
      <c r="I15" s="203">
        <v>1.6856717823665399</v>
      </c>
      <c r="J15" s="203">
        <v>1.7934003014054101</v>
      </c>
      <c r="K15" s="203">
        <v>1.93125709241291</v>
      </c>
      <c r="L15" s="203">
        <v>2.0387750192943801</v>
      </c>
      <c r="M15" s="203"/>
      <c r="N15" s="203">
        <v>1.7859786257838599</v>
      </c>
      <c r="O15" s="203">
        <v>1.8458266686573801</v>
      </c>
      <c r="P15" s="203">
        <v>1.63220069936779</v>
      </c>
      <c r="Q15" s="203">
        <v>1.7798631285661799</v>
      </c>
      <c r="R15" s="203"/>
      <c r="S15" s="203">
        <v>1.5792017198638599</v>
      </c>
      <c r="T15" s="203">
        <v>1.86454405104782</v>
      </c>
      <c r="U15" s="203">
        <v>1.79255975716474</v>
      </c>
      <c r="V15" s="203">
        <v>1.9304444190643</v>
      </c>
      <c r="W15" s="203">
        <v>1.31360093224082</v>
      </c>
      <c r="X15" s="203">
        <v>1.91233568954825</v>
      </c>
      <c r="Y15" s="203">
        <v>1.70223436118634</v>
      </c>
      <c r="Z15" s="203">
        <v>1.59528863776324</v>
      </c>
      <c r="AA15" s="203">
        <v>1.6807263886553001</v>
      </c>
      <c r="AB15" s="203">
        <v>1.7705247569036999</v>
      </c>
      <c r="AC15" s="203">
        <v>2.0429175511526498</v>
      </c>
      <c r="AD15" s="203">
        <v>2.05253292720576</v>
      </c>
      <c r="AE15" s="203"/>
      <c r="AF15" s="203">
        <v>1.62255889079157</v>
      </c>
      <c r="AG15" s="203">
        <v>1.7841323665553399</v>
      </c>
      <c r="AH15" s="203">
        <v>1.54413500586979</v>
      </c>
      <c r="AI15" s="203">
        <v>1.8825309899148199</v>
      </c>
      <c r="AJ15" s="203">
        <v>1.9293122404822101</v>
      </c>
      <c r="AK15" s="203">
        <v>1.84429076719581</v>
      </c>
      <c r="AL15" s="203"/>
      <c r="AM15" s="203">
        <v>1.7641618937311301</v>
      </c>
      <c r="AN15" s="203">
        <v>1.7036555672402001</v>
      </c>
      <c r="AO15" s="203">
        <v>2.1406037834215401</v>
      </c>
      <c r="AP15" s="203"/>
      <c r="AQ15" s="203">
        <v>1.7967607329152799</v>
      </c>
      <c r="AR15" s="203">
        <v>1.6424047217314399</v>
      </c>
      <c r="AS15" s="203">
        <v>2.4059587786697101</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G18"/>
  <sheetViews>
    <sheetView showGridLines="0" workbookViewId="0">
      <pane xSplit="2" topLeftCell="C1" activePane="topRight" state="frozen"/>
      <selection pane="topRight"/>
    </sheetView>
  </sheetViews>
  <sheetFormatPr defaultRowHeight="15" x14ac:dyDescent="0.25"/>
  <cols>
    <col min="2" max="2" width="25.7109375" customWidth="1"/>
    <col min="3" max="7" width="13.7109375" customWidth="1"/>
  </cols>
  <sheetData>
    <row r="2" spans="2:7" ht="39.950000000000003" customHeight="1" x14ac:dyDescent="0.25">
      <c r="D2" s="401" t="s">
        <v>301</v>
      </c>
      <c r="E2" s="399"/>
      <c r="F2" s="399"/>
      <c r="G2" s="399"/>
    </row>
    <row r="6" spans="2:7" ht="39.950000000000003" customHeight="1" x14ac:dyDescent="0.25">
      <c r="B6" t="s">
        <v>4</v>
      </c>
      <c r="C6" s="97" t="s">
        <v>299</v>
      </c>
      <c r="D6" s="97" t="s">
        <v>300</v>
      </c>
      <c r="E6" s="97" t="s">
        <v>291</v>
      </c>
      <c r="F6" s="97" t="s">
        <v>292</v>
      </c>
    </row>
    <row r="7" spans="2:7" x14ac:dyDescent="0.25">
      <c r="B7" s="16" t="s">
        <v>260</v>
      </c>
      <c r="C7" s="206">
        <v>0.305317199824232</v>
      </c>
      <c r="D7" s="206">
        <v>0.26620915476488499</v>
      </c>
      <c r="E7" s="206">
        <v>0.31416636103419698</v>
      </c>
      <c r="F7" s="206">
        <v>0.114307284376686</v>
      </c>
    </row>
    <row r="8" spans="2:7" x14ac:dyDescent="0.25">
      <c r="B8" s="16" t="s">
        <v>261</v>
      </c>
      <c r="C8" s="206">
        <v>0.28142167976774601</v>
      </c>
      <c r="D8" s="206">
        <v>0.27104801487445002</v>
      </c>
      <c r="E8" s="206">
        <v>0.19392461643683701</v>
      </c>
      <c r="F8" s="206">
        <v>0.14939912124766999</v>
      </c>
    </row>
    <row r="9" spans="2:7" x14ac:dyDescent="0.25">
      <c r="B9" s="16" t="s">
        <v>262</v>
      </c>
      <c r="C9" s="206">
        <v>0.19305128972699401</v>
      </c>
      <c r="D9" s="206">
        <v>0.29515665921995698</v>
      </c>
      <c r="E9" s="206">
        <v>0.209064990625146</v>
      </c>
      <c r="F9" s="206">
        <v>0.17513334587391599</v>
      </c>
    </row>
    <row r="10" spans="2:7" x14ac:dyDescent="0.25">
      <c r="B10" s="16" t="s">
        <v>293</v>
      </c>
      <c r="C10" s="206">
        <v>0.13507070625506801</v>
      </c>
      <c r="D10" s="206">
        <v>7.9883369206109098E-2</v>
      </c>
      <c r="E10" s="206">
        <v>0.202588174745923</v>
      </c>
      <c r="F10" s="206">
        <v>0.441945643921342</v>
      </c>
    </row>
    <row r="11" spans="2:7" x14ac:dyDescent="0.25">
      <c r="B11" s="16" t="s">
        <v>265</v>
      </c>
      <c r="C11" s="206">
        <v>8.5139124425959306E-2</v>
      </c>
      <c r="D11" s="206">
        <v>8.7702801934599298E-2</v>
      </c>
      <c r="E11" s="206">
        <v>8.0255857157896696E-2</v>
      </c>
      <c r="F11" s="206">
        <v>0.119214604580386</v>
      </c>
    </row>
    <row r="12" spans="2:7" x14ac:dyDescent="0.25">
      <c r="B12" s="16" t="s">
        <v>266</v>
      </c>
      <c r="C12" s="207">
        <v>1.4132928756907801</v>
      </c>
      <c r="D12" s="207">
        <v>1.4518226486710899</v>
      </c>
      <c r="E12" s="207">
        <v>1.54084255055649</v>
      </c>
      <c r="F12" s="207">
        <v>2.3023611630810699</v>
      </c>
    </row>
    <row r="13" spans="2:7" x14ac:dyDescent="0.25">
      <c r="B13" s="16" t="s">
        <v>267</v>
      </c>
      <c r="C13" s="208">
        <v>1.6357200154132701</v>
      </c>
      <c r="D13" s="208">
        <v>1.46754104221151</v>
      </c>
      <c r="E13" s="208">
        <v>1.76513245126944</v>
      </c>
      <c r="F13" s="208">
        <v>1.43543834491818</v>
      </c>
    </row>
    <row r="14" spans="2:7" x14ac:dyDescent="0.25">
      <c r="B14" s="17"/>
    </row>
    <row r="15" spans="2:7" x14ac:dyDescent="0.25">
      <c r="B15" t="s">
        <v>69</v>
      </c>
    </row>
    <row r="16" spans="2:7" x14ac:dyDescent="0.25">
      <c r="B16" t="s">
        <v>70</v>
      </c>
    </row>
    <row r="18" spans="2:2" x14ac:dyDescent="0.25">
      <c r="B18" s="4"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302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12" t="s">
        <v>8</v>
      </c>
      <c r="C7" s="212">
        <v>1005</v>
      </c>
      <c r="D7" s="212">
        <v>484</v>
      </c>
      <c r="E7" s="212">
        <v>515</v>
      </c>
      <c r="F7" s="212"/>
      <c r="G7" s="212">
        <v>152</v>
      </c>
      <c r="H7" s="212">
        <v>174</v>
      </c>
      <c r="I7" s="212">
        <v>153</v>
      </c>
      <c r="J7" s="212">
        <v>172</v>
      </c>
      <c r="K7" s="212">
        <v>142</v>
      </c>
      <c r="L7" s="212">
        <v>212</v>
      </c>
      <c r="M7" s="212"/>
      <c r="N7" s="212">
        <v>279</v>
      </c>
      <c r="O7" s="212">
        <v>270</v>
      </c>
      <c r="P7" s="212">
        <v>207</v>
      </c>
      <c r="Q7" s="212">
        <v>245</v>
      </c>
      <c r="R7" s="212"/>
      <c r="S7" s="212">
        <v>146</v>
      </c>
      <c r="T7" s="212">
        <v>136</v>
      </c>
      <c r="U7" s="212">
        <v>83</v>
      </c>
      <c r="V7" s="212">
        <v>95</v>
      </c>
      <c r="W7" s="212">
        <v>70</v>
      </c>
      <c r="X7" s="212">
        <v>76</v>
      </c>
      <c r="Y7" s="212">
        <v>81</v>
      </c>
      <c r="Z7" s="212">
        <v>40</v>
      </c>
      <c r="AA7" s="212">
        <v>112</v>
      </c>
      <c r="AB7" s="212">
        <v>93</v>
      </c>
      <c r="AC7" s="212">
        <v>45</v>
      </c>
      <c r="AD7" s="212">
        <v>28</v>
      </c>
      <c r="AE7" s="212"/>
      <c r="AF7" s="212">
        <v>204</v>
      </c>
      <c r="AG7" s="212">
        <v>290</v>
      </c>
      <c r="AH7" s="212">
        <v>150</v>
      </c>
      <c r="AI7" s="212">
        <v>190</v>
      </c>
      <c r="AJ7" s="212">
        <v>109</v>
      </c>
      <c r="AK7" s="212">
        <v>62</v>
      </c>
      <c r="AL7" s="212"/>
      <c r="AM7" s="212">
        <v>415</v>
      </c>
      <c r="AN7" s="212">
        <v>426</v>
      </c>
      <c r="AO7" s="212">
        <v>111</v>
      </c>
      <c r="AP7" s="212"/>
      <c r="AQ7" s="212">
        <v>312</v>
      </c>
      <c r="AR7" s="212">
        <v>332</v>
      </c>
      <c r="AS7" s="212">
        <v>36</v>
      </c>
    </row>
    <row r="8" spans="2:45" ht="30" customHeight="1" x14ac:dyDescent="0.25">
      <c r="B8" s="213" t="s">
        <v>9</v>
      </c>
      <c r="C8" s="213">
        <v>1005</v>
      </c>
      <c r="D8" s="213">
        <v>494</v>
      </c>
      <c r="E8" s="213">
        <v>505</v>
      </c>
      <c r="F8" s="213"/>
      <c r="G8" s="213">
        <v>140</v>
      </c>
      <c r="H8" s="213">
        <v>173</v>
      </c>
      <c r="I8" s="213">
        <v>170</v>
      </c>
      <c r="J8" s="213">
        <v>170</v>
      </c>
      <c r="K8" s="213">
        <v>141</v>
      </c>
      <c r="L8" s="213">
        <v>211</v>
      </c>
      <c r="M8" s="213"/>
      <c r="N8" s="213">
        <v>270</v>
      </c>
      <c r="O8" s="213">
        <v>260</v>
      </c>
      <c r="P8" s="213">
        <v>220</v>
      </c>
      <c r="Q8" s="213">
        <v>251</v>
      </c>
      <c r="R8" s="213"/>
      <c r="S8" s="213">
        <v>141</v>
      </c>
      <c r="T8" s="213">
        <v>135</v>
      </c>
      <c r="U8" s="213">
        <v>80</v>
      </c>
      <c r="V8" s="213">
        <v>90</v>
      </c>
      <c r="W8" s="213">
        <v>71</v>
      </c>
      <c r="X8" s="213">
        <v>90</v>
      </c>
      <c r="Y8" s="213">
        <v>80</v>
      </c>
      <c r="Z8" s="213">
        <v>41</v>
      </c>
      <c r="AA8" s="213">
        <v>110</v>
      </c>
      <c r="AB8" s="213">
        <v>85</v>
      </c>
      <c r="AC8" s="213">
        <v>51</v>
      </c>
      <c r="AD8" s="213">
        <v>31</v>
      </c>
      <c r="AE8" s="213"/>
      <c r="AF8" s="213">
        <v>205</v>
      </c>
      <c r="AG8" s="213">
        <v>289</v>
      </c>
      <c r="AH8" s="213">
        <v>149</v>
      </c>
      <c r="AI8" s="213">
        <v>189</v>
      </c>
      <c r="AJ8" s="213">
        <v>110</v>
      </c>
      <c r="AK8" s="213">
        <v>63</v>
      </c>
      <c r="AL8" s="213"/>
      <c r="AM8" s="213">
        <v>420</v>
      </c>
      <c r="AN8" s="213">
        <v>424</v>
      </c>
      <c r="AO8" s="213">
        <v>111</v>
      </c>
      <c r="AP8" s="213"/>
      <c r="AQ8" s="213">
        <v>315</v>
      </c>
      <c r="AR8" s="213">
        <v>332</v>
      </c>
      <c r="AS8" s="213">
        <v>36</v>
      </c>
    </row>
    <row r="9" spans="2:45" x14ac:dyDescent="0.25">
      <c r="B9" s="16" t="s">
        <v>270</v>
      </c>
      <c r="C9" s="209">
        <v>0.114307284376686</v>
      </c>
      <c r="D9" s="209">
        <v>0.10887647071302201</v>
      </c>
      <c r="E9" s="209">
        <v>0.118939908348545</v>
      </c>
      <c r="F9" s="209"/>
      <c r="G9" s="209">
        <v>0.14565809299355101</v>
      </c>
      <c r="H9" s="209">
        <v>9.7181852381987302E-2</v>
      </c>
      <c r="I9" s="209">
        <v>0.11802465888528101</v>
      </c>
      <c r="J9" s="209">
        <v>0.10303400326642199</v>
      </c>
      <c r="K9" s="209">
        <v>0.11962987808241</v>
      </c>
      <c r="L9" s="209">
        <v>0.110015728833793</v>
      </c>
      <c r="M9" s="209"/>
      <c r="N9" s="209">
        <v>0.105007347812026</v>
      </c>
      <c r="O9" s="209">
        <v>0.146963637962858</v>
      </c>
      <c r="P9" s="209">
        <v>0.12358895471379799</v>
      </c>
      <c r="Q9" s="209">
        <v>8.0220931698960399E-2</v>
      </c>
      <c r="R9" s="209"/>
      <c r="S9" s="209">
        <v>9.1720701160632606E-2</v>
      </c>
      <c r="T9" s="209">
        <v>0.105026407840535</v>
      </c>
      <c r="U9" s="209">
        <v>0.14149144990364401</v>
      </c>
      <c r="V9" s="209">
        <v>9.8205940868742694E-2</v>
      </c>
      <c r="W9" s="209">
        <v>0.126334154286668</v>
      </c>
      <c r="X9" s="209">
        <v>0.12363528107427101</v>
      </c>
      <c r="Y9" s="209">
        <v>0.17629100417590499</v>
      </c>
      <c r="Z9" s="209">
        <v>4.6320994687608703E-2</v>
      </c>
      <c r="AA9" s="209">
        <v>9.9834121020994093E-2</v>
      </c>
      <c r="AB9" s="209">
        <v>0.114473634934373</v>
      </c>
      <c r="AC9" s="209">
        <v>0.19098076292899999</v>
      </c>
      <c r="AD9" s="209">
        <v>3.4137024233672798E-2</v>
      </c>
      <c r="AE9" s="209"/>
      <c r="AF9" s="209">
        <v>7.8755228833600893E-2</v>
      </c>
      <c r="AG9" s="209">
        <v>0.133721094660291</v>
      </c>
      <c r="AH9" s="209">
        <v>7.0756844098434704E-2</v>
      </c>
      <c r="AI9" s="209">
        <v>9.0462880574865595E-2</v>
      </c>
      <c r="AJ9" s="209">
        <v>0.16442046458332399</v>
      </c>
      <c r="AK9" s="209">
        <v>0.22782439522554901</v>
      </c>
      <c r="AL9" s="209"/>
      <c r="AM9" s="209">
        <v>0.13142130868743401</v>
      </c>
      <c r="AN9" s="209">
        <v>0.11136959806831399</v>
      </c>
      <c r="AO9" s="209">
        <v>6.9207185464556301E-2</v>
      </c>
      <c r="AP9" s="209"/>
      <c r="AQ9" s="209">
        <v>0.12726014135567201</v>
      </c>
      <c r="AR9" s="209">
        <v>0.122894521651867</v>
      </c>
      <c r="AS9" s="209">
        <v>8.1320212110974593E-2</v>
      </c>
    </row>
    <row r="10" spans="2:45" x14ac:dyDescent="0.25">
      <c r="B10" s="16" t="s">
        <v>261</v>
      </c>
      <c r="C10" s="209">
        <v>0.14939912124766999</v>
      </c>
      <c r="D10" s="209">
        <v>0.156358802568969</v>
      </c>
      <c r="E10" s="209">
        <v>0.14249625686086201</v>
      </c>
      <c r="F10" s="209"/>
      <c r="G10" s="209">
        <v>0.163711229747766</v>
      </c>
      <c r="H10" s="209">
        <v>0.165185899014411</v>
      </c>
      <c r="I10" s="209">
        <v>9.4188804947226104E-2</v>
      </c>
      <c r="J10" s="209">
        <v>0.108390262086351</v>
      </c>
      <c r="K10" s="209">
        <v>0.146831187249754</v>
      </c>
      <c r="L10" s="209">
        <v>0.20614812776503899</v>
      </c>
      <c r="M10" s="209"/>
      <c r="N10" s="209">
        <v>0.15223485256559799</v>
      </c>
      <c r="O10" s="209">
        <v>0.15285761906568199</v>
      </c>
      <c r="P10" s="209">
        <v>0.131964728960068</v>
      </c>
      <c r="Q10" s="209">
        <v>0.16042822841794499</v>
      </c>
      <c r="R10" s="209"/>
      <c r="S10" s="209">
        <v>0.136325989238993</v>
      </c>
      <c r="T10" s="209">
        <v>0.18464422560372101</v>
      </c>
      <c r="U10" s="209">
        <v>6.4638506733226297E-2</v>
      </c>
      <c r="V10" s="209">
        <v>0.16298602131234499</v>
      </c>
      <c r="W10" s="209">
        <v>0.17713431590869699</v>
      </c>
      <c r="X10" s="209">
        <v>0.14878979522122099</v>
      </c>
      <c r="Y10" s="209">
        <v>0.14446088585223099</v>
      </c>
      <c r="Z10" s="209">
        <v>0.12388803485355999</v>
      </c>
      <c r="AA10" s="209">
        <v>0.176956402230214</v>
      </c>
      <c r="AB10" s="209">
        <v>0.124010536919409</v>
      </c>
      <c r="AC10" s="209">
        <v>0.160877624195331</v>
      </c>
      <c r="AD10" s="209">
        <v>0.172656913433968</v>
      </c>
      <c r="AE10" s="209"/>
      <c r="AF10" s="209">
        <v>0.14399367425099199</v>
      </c>
      <c r="AG10" s="209">
        <v>0.140017593345591</v>
      </c>
      <c r="AH10" s="209">
        <v>0.190952078728264</v>
      </c>
      <c r="AI10" s="209">
        <v>0.1105625318946</v>
      </c>
      <c r="AJ10" s="209">
        <v>0.15788828215593201</v>
      </c>
      <c r="AK10" s="209">
        <v>0.213107659901831</v>
      </c>
      <c r="AL10" s="209"/>
      <c r="AM10" s="209">
        <v>0.135286526444307</v>
      </c>
      <c r="AN10" s="209">
        <v>0.182067817142085</v>
      </c>
      <c r="AO10" s="209">
        <v>9.4236771928598403E-2</v>
      </c>
      <c r="AP10" s="209"/>
      <c r="AQ10" s="209">
        <v>0.14884800381437799</v>
      </c>
      <c r="AR10" s="209">
        <v>0.159732281491378</v>
      </c>
      <c r="AS10" s="209">
        <v>0.19280594146899399</v>
      </c>
    </row>
    <row r="11" spans="2:45" x14ac:dyDescent="0.25">
      <c r="B11" s="16" t="s">
        <v>262</v>
      </c>
      <c r="C11" s="209">
        <v>0.17513334587391599</v>
      </c>
      <c r="D11" s="209">
        <v>0.19272776601800801</v>
      </c>
      <c r="E11" s="209">
        <v>0.155783151896422</v>
      </c>
      <c r="F11" s="209"/>
      <c r="G11" s="209">
        <v>0.15024209332142099</v>
      </c>
      <c r="H11" s="209">
        <v>0.20497498153681601</v>
      </c>
      <c r="I11" s="209">
        <v>0.200600832087</v>
      </c>
      <c r="J11" s="209">
        <v>0.19448760051930999</v>
      </c>
      <c r="K11" s="209">
        <v>0.14878817476721101</v>
      </c>
      <c r="L11" s="209">
        <v>0.14870574977112699</v>
      </c>
      <c r="M11" s="209"/>
      <c r="N11" s="209">
        <v>0.199681415583634</v>
      </c>
      <c r="O11" s="209">
        <v>0.144426222404859</v>
      </c>
      <c r="P11" s="209">
        <v>0.20478882983754601</v>
      </c>
      <c r="Q11" s="209">
        <v>0.15367983634905899</v>
      </c>
      <c r="R11" s="209"/>
      <c r="S11" s="209">
        <v>0.21727146257285099</v>
      </c>
      <c r="T11" s="209">
        <v>0.16360223817304401</v>
      </c>
      <c r="U11" s="209">
        <v>0.27978333977504199</v>
      </c>
      <c r="V11" s="209">
        <v>0.120158973885391</v>
      </c>
      <c r="W11" s="209">
        <v>0.14387975874759701</v>
      </c>
      <c r="X11" s="209">
        <v>0.195586830191982</v>
      </c>
      <c r="Y11" s="209">
        <v>0.16010082364929901</v>
      </c>
      <c r="Z11" s="209">
        <v>0.233030471018154</v>
      </c>
      <c r="AA11" s="209">
        <v>0.134941473726643</v>
      </c>
      <c r="AB11" s="209">
        <v>0.172537569991351</v>
      </c>
      <c r="AC11" s="209">
        <v>0.111141076975455</v>
      </c>
      <c r="AD11" s="209">
        <v>0.152565097959733</v>
      </c>
      <c r="AE11" s="209"/>
      <c r="AF11" s="209">
        <v>0.210303890745103</v>
      </c>
      <c r="AG11" s="209">
        <v>0.16133233188316601</v>
      </c>
      <c r="AH11" s="209">
        <v>0.13153773819825601</v>
      </c>
      <c r="AI11" s="209">
        <v>0.207899231636309</v>
      </c>
      <c r="AJ11" s="209">
        <v>0.158316979210642</v>
      </c>
      <c r="AK11" s="209">
        <v>0.15849171146114099</v>
      </c>
      <c r="AL11" s="209"/>
      <c r="AM11" s="209">
        <v>0.18836041994518499</v>
      </c>
      <c r="AN11" s="209">
        <v>0.16758508781738299</v>
      </c>
      <c r="AO11" s="209">
        <v>0.15578071773139399</v>
      </c>
      <c r="AP11" s="209"/>
      <c r="AQ11" s="209">
        <v>0.146874705729997</v>
      </c>
      <c r="AR11" s="209">
        <v>0.18853590712947399</v>
      </c>
      <c r="AS11" s="209">
        <v>0.24190147706019499</v>
      </c>
    </row>
    <row r="12" spans="2:45" x14ac:dyDescent="0.25">
      <c r="B12" s="16" t="s">
        <v>263</v>
      </c>
      <c r="C12" s="209">
        <v>0.441945643921342</v>
      </c>
      <c r="D12" s="209">
        <v>0.43954335195962102</v>
      </c>
      <c r="E12" s="209">
        <v>0.44582922369918299</v>
      </c>
      <c r="F12" s="209"/>
      <c r="G12" s="209">
        <v>0.46072689078939799</v>
      </c>
      <c r="H12" s="209">
        <v>0.43828973104184898</v>
      </c>
      <c r="I12" s="209">
        <v>0.51559036407458902</v>
      </c>
      <c r="J12" s="209">
        <v>0.49395391840498498</v>
      </c>
      <c r="K12" s="209">
        <v>0.44409060770581998</v>
      </c>
      <c r="L12" s="209">
        <v>0.32978300816984102</v>
      </c>
      <c r="M12" s="209"/>
      <c r="N12" s="209">
        <v>0.45347391038663698</v>
      </c>
      <c r="O12" s="209">
        <v>0.40612223270854902</v>
      </c>
      <c r="P12" s="209">
        <v>0.443719188996689</v>
      </c>
      <c r="Q12" s="209">
        <v>0.46380761936706799</v>
      </c>
      <c r="R12" s="209"/>
      <c r="S12" s="209">
        <v>0.42424629598175301</v>
      </c>
      <c r="T12" s="209">
        <v>0.41424811572404802</v>
      </c>
      <c r="U12" s="209">
        <v>0.42320791764592702</v>
      </c>
      <c r="V12" s="209">
        <v>0.47417243042850998</v>
      </c>
      <c r="W12" s="209">
        <v>0.44863063261515601</v>
      </c>
      <c r="X12" s="209">
        <v>0.44194758482518198</v>
      </c>
      <c r="Y12" s="209">
        <v>0.44443555758645797</v>
      </c>
      <c r="Z12" s="209">
        <v>0.41888454919093798</v>
      </c>
      <c r="AA12" s="209">
        <v>0.49330278433858499</v>
      </c>
      <c r="AB12" s="209">
        <v>0.45227388921508499</v>
      </c>
      <c r="AC12" s="209">
        <v>0.40088418409931298</v>
      </c>
      <c r="AD12" s="209">
        <v>0.46343446287382301</v>
      </c>
      <c r="AE12" s="209"/>
      <c r="AF12" s="209">
        <v>0.44203663918826502</v>
      </c>
      <c r="AG12" s="209">
        <v>0.45468394491060699</v>
      </c>
      <c r="AH12" s="209">
        <v>0.50365056856686596</v>
      </c>
      <c r="AI12" s="209">
        <v>0.45500322390582898</v>
      </c>
      <c r="AJ12" s="209">
        <v>0.37532958373675002</v>
      </c>
      <c r="AK12" s="209">
        <v>0.31415208352538398</v>
      </c>
      <c r="AL12" s="209"/>
      <c r="AM12" s="209">
        <v>0.42836961977293198</v>
      </c>
      <c r="AN12" s="209">
        <v>0.44207288618843699</v>
      </c>
      <c r="AO12" s="209">
        <v>0.47212600337591498</v>
      </c>
      <c r="AP12" s="209"/>
      <c r="AQ12" s="209">
        <v>0.44482672698272302</v>
      </c>
      <c r="AR12" s="209">
        <v>0.43649557983506698</v>
      </c>
      <c r="AS12" s="209">
        <v>0.35024573226072497</v>
      </c>
    </row>
    <row r="13" spans="2:45" x14ac:dyDescent="0.25">
      <c r="B13" s="16" t="s">
        <v>265</v>
      </c>
      <c r="C13" s="209">
        <v>0.119214604580386</v>
      </c>
      <c r="D13" s="209">
        <v>0.10249360874037899</v>
      </c>
      <c r="E13" s="209">
        <v>0.136951459194987</v>
      </c>
      <c r="F13" s="209"/>
      <c r="G13" s="209">
        <v>7.9661693147864407E-2</v>
      </c>
      <c r="H13" s="209">
        <v>9.4367536024936999E-2</v>
      </c>
      <c r="I13" s="209">
        <v>7.1595340005903493E-2</v>
      </c>
      <c r="J13" s="209">
        <v>0.100134215722932</v>
      </c>
      <c r="K13" s="209">
        <v>0.14066015219480399</v>
      </c>
      <c r="L13" s="209">
        <v>0.20534738546020101</v>
      </c>
      <c r="M13" s="209"/>
      <c r="N13" s="209">
        <v>8.9602473652104594E-2</v>
      </c>
      <c r="O13" s="209">
        <v>0.14963028785805099</v>
      </c>
      <c r="P13" s="209">
        <v>9.5938297491898E-2</v>
      </c>
      <c r="Q13" s="209">
        <v>0.141863384166968</v>
      </c>
      <c r="R13" s="209"/>
      <c r="S13" s="209">
        <v>0.13043555104577001</v>
      </c>
      <c r="T13" s="209">
        <v>0.132479012658652</v>
      </c>
      <c r="U13" s="209">
        <v>9.0878785942161006E-2</v>
      </c>
      <c r="V13" s="209">
        <v>0.144476633505012</v>
      </c>
      <c r="W13" s="209">
        <v>0.104021138441883</v>
      </c>
      <c r="X13" s="209">
        <v>9.0040508687343104E-2</v>
      </c>
      <c r="Y13" s="209">
        <v>7.4711728736107402E-2</v>
      </c>
      <c r="Z13" s="209">
        <v>0.17787595024973901</v>
      </c>
      <c r="AA13" s="209">
        <v>9.4965218683564001E-2</v>
      </c>
      <c r="AB13" s="209">
        <v>0.13670436893978199</v>
      </c>
      <c r="AC13" s="209">
        <v>0.13611635180090101</v>
      </c>
      <c r="AD13" s="209">
        <v>0.17720650149880299</v>
      </c>
      <c r="AE13" s="209"/>
      <c r="AF13" s="209">
        <v>0.12491056698204001</v>
      </c>
      <c r="AG13" s="209">
        <v>0.110245035200345</v>
      </c>
      <c r="AH13" s="209">
        <v>0.103102770408179</v>
      </c>
      <c r="AI13" s="209">
        <v>0.13607213198839599</v>
      </c>
      <c r="AJ13" s="209">
        <v>0.14404469031335099</v>
      </c>
      <c r="AK13" s="209">
        <v>8.6424149886094107E-2</v>
      </c>
      <c r="AL13" s="209"/>
      <c r="AM13" s="209">
        <v>0.116562125150142</v>
      </c>
      <c r="AN13" s="209">
        <v>9.6904610783780903E-2</v>
      </c>
      <c r="AO13" s="209">
        <v>0.208649321499535</v>
      </c>
      <c r="AP13" s="209"/>
      <c r="AQ13" s="209">
        <v>0.13219042211723001</v>
      </c>
      <c r="AR13" s="209">
        <v>9.2341709892215004E-2</v>
      </c>
      <c r="AS13" s="209">
        <v>0.13372663709911101</v>
      </c>
    </row>
    <row r="14" spans="2:45" x14ac:dyDescent="0.25">
      <c r="B14" s="16" t="s">
        <v>266</v>
      </c>
      <c r="C14" s="210">
        <v>2.3023611630810699</v>
      </c>
      <c r="D14" s="210">
        <v>2.2704188254453701</v>
      </c>
      <c r="E14" s="210">
        <v>2.33935606853121</v>
      </c>
      <c r="F14" s="210"/>
      <c r="G14" s="210">
        <v>2.16502286135026</v>
      </c>
      <c r="H14" s="210">
        <v>2.2674751993133402</v>
      </c>
      <c r="I14" s="210">
        <v>2.32854292136861</v>
      </c>
      <c r="J14" s="210">
        <v>2.3797640812316501</v>
      </c>
      <c r="K14" s="210">
        <v>2.3393199686808601</v>
      </c>
      <c r="L14" s="210">
        <v>2.3142981936576201</v>
      </c>
      <c r="M14" s="210"/>
      <c r="N14" s="210">
        <v>2.2704293095011998</v>
      </c>
      <c r="O14" s="210">
        <v>2.2585979134332601</v>
      </c>
      <c r="P14" s="210">
        <v>2.2564531455928201</v>
      </c>
      <c r="Q14" s="210">
        <v>2.4266642958851401</v>
      </c>
      <c r="R14" s="210"/>
      <c r="S14" s="210">
        <v>2.3653500065130402</v>
      </c>
      <c r="T14" s="210">
        <v>2.2845090997565598</v>
      </c>
      <c r="U14" s="210">
        <v>2.25734408298973</v>
      </c>
      <c r="V14" s="210">
        <v>2.4037277943887001</v>
      </c>
      <c r="W14" s="210">
        <v>2.22687028501689</v>
      </c>
      <c r="X14" s="210">
        <v>2.2259682448301099</v>
      </c>
      <c r="Y14" s="210">
        <v>2.0968161208546299</v>
      </c>
      <c r="Z14" s="210">
        <v>2.5581064254616401</v>
      </c>
      <c r="AA14" s="210">
        <v>2.3066085774335101</v>
      </c>
      <c r="AB14" s="210">
        <v>2.3727248203064901</v>
      </c>
      <c r="AC14" s="210">
        <v>2.1302777376477802</v>
      </c>
      <c r="AD14" s="210">
        <v>2.5769165039701201</v>
      </c>
      <c r="AE14" s="210"/>
      <c r="AF14" s="210">
        <v>2.39035364123415</v>
      </c>
      <c r="AG14" s="210">
        <v>2.2677142326451198</v>
      </c>
      <c r="AH14" s="210">
        <v>2.37739034245809</v>
      </c>
      <c r="AI14" s="210">
        <v>2.4356591948382902</v>
      </c>
      <c r="AJ14" s="210">
        <v>2.1766897530408702</v>
      </c>
      <c r="AK14" s="210">
        <v>1.81824393294464</v>
      </c>
      <c r="AL14" s="210"/>
      <c r="AM14" s="210">
        <v>2.2633647262540402</v>
      </c>
      <c r="AN14" s="210">
        <v>2.2310750944772901</v>
      </c>
      <c r="AO14" s="210">
        <v>2.6567735035172801</v>
      </c>
      <c r="AP14" s="210"/>
      <c r="AQ14" s="210">
        <v>2.3058392846914599</v>
      </c>
      <c r="AR14" s="210">
        <v>2.2156576748243801</v>
      </c>
      <c r="AS14" s="210">
        <v>2.2622526407680001</v>
      </c>
    </row>
    <row r="15" spans="2:45" x14ac:dyDescent="0.25">
      <c r="B15" s="16" t="s">
        <v>267</v>
      </c>
      <c r="C15" s="211">
        <v>1.43543834491818</v>
      </c>
      <c r="D15" s="211">
        <v>1.3710314985930001</v>
      </c>
      <c r="E15" s="211">
        <v>1.49969810871039</v>
      </c>
      <c r="F15" s="211"/>
      <c r="G15" s="211">
        <v>1.50926518594852</v>
      </c>
      <c r="H15" s="211">
        <v>1.3056774700492499</v>
      </c>
      <c r="I15" s="211">
        <v>1.26777622058505</v>
      </c>
      <c r="J15" s="211">
        <v>1.2783158037831699</v>
      </c>
      <c r="K15" s="211">
        <v>1.52777918831113</v>
      </c>
      <c r="L15" s="211">
        <v>1.7066888111390499</v>
      </c>
      <c r="M15" s="211"/>
      <c r="N15" s="211">
        <v>1.3158897029379</v>
      </c>
      <c r="O15" s="211">
        <v>1.6849633023116499</v>
      </c>
      <c r="P15" s="211">
        <v>1.3943627232736</v>
      </c>
      <c r="Q15" s="211">
        <v>1.33585281262503</v>
      </c>
      <c r="R15" s="211"/>
      <c r="S15" s="211">
        <v>1.32511464297862</v>
      </c>
      <c r="T15" s="211">
        <v>1.4789235849987401</v>
      </c>
      <c r="U15" s="211">
        <v>1.36820393996207</v>
      </c>
      <c r="V15" s="211">
        <v>1.4611273657826001</v>
      </c>
      <c r="W15" s="211">
        <v>1.51708336454605</v>
      </c>
      <c r="X15" s="211">
        <v>1.41004606997656</v>
      </c>
      <c r="Y15" s="211">
        <v>1.6035787481816699</v>
      </c>
      <c r="Z15" s="211">
        <v>1.1562795211936301</v>
      </c>
      <c r="AA15" s="211">
        <v>1.3678830258663801</v>
      </c>
      <c r="AB15" s="211">
        <v>1.4592401815057301</v>
      </c>
      <c r="AC15" s="211">
        <v>1.8902415378533799</v>
      </c>
      <c r="AD15" s="211">
        <v>1.18692058757408</v>
      </c>
      <c r="AE15" s="211"/>
      <c r="AF15" s="211">
        <v>1.2544367350627299</v>
      </c>
      <c r="AG15" s="211">
        <v>1.50409964437734</v>
      </c>
      <c r="AH15" s="211">
        <v>1.2560474836243301</v>
      </c>
      <c r="AI15" s="211">
        <v>1.2887255255808301</v>
      </c>
      <c r="AJ15" s="211">
        <v>1.7517845305639601</v>
      </c>
      <c r="AK15" s="211">
        <v>1.7794641181552999</v>
      </c>
      <c r="AL15" s="211"/>
      <c r="AM15" s="211">
        <v>1.4897759882189101</v>
      </c>
      <c r="AN15" s="211">
        <v>1.4071606144853801</v>
      </c>
      <c r="AO15" s="211">
        <v>1.2577686170406901</v>
      </c>
      <c r="AP15" s="211"/>
      <c r="AQ15" s="211">
        <v>1.54283721254095</v>
      </c>
      <c r="AR15" s="211">
        <v>1.4149263812416399</v>
      </c>
      <c r="AS15" s="211">
        <v>1.3725901264939899</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303</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17" t="s">
        <v>8</v>
      </c>
      <c r="C7" s="217">
        <v>1005</v>
      </c>
      <c r="D7" s="217">
        <v>484</v>
      </c>
      <c r="E7" s="217">
        <v>515</v>
      </c>
      <c r="F7" s="217"/>
      <c r="G7" s="217">
        <v>152</v>
      </c>
      <c r="H7" s="217">
        <v>174</v>
      </c>
      <c r="I7" s="217">
        <v>153</v>
      </c>
      <c r="J7" s="217">
        <v>172</v>
      </c>
      <c r="K7" s="217">
        <v>142</v>
      </c>
      <c r="L7" s="217">
        <v>212</v>
      </c>
      <c r="M7" s="217"/>
      <c r="N7" s="217">
        <v>279</v>
      </c>
      <c r="O7" s="217">
        <v>270</v>
      </c>
      <c r="P7" s="217">
        <v>207</v>
      </c>
      <c r="Q7" s="217">
        <v>245</v>
      </c>
      <c r="R7" s="217"/>
      <c r="S7" s="217">
        <v>146</v>
      </c>
      <c r="T7" s="217">
        <v>136</v>
      </c>
      <c r="U7" s="217">
        <v>83</v>
      </c>
      <c r="V7" s="217">
        <v>95</v>
      </c>
      <c r="W7" s="217">
        <v>70</v>
      </c>
      <c r="X7" s="217">
        <v>76</v>
      </c>
      <c r="Y7" s="217">
        <v>81</v>
      </c>
      <c r="Z7" s="217">
        <v>40</v>
      </c>
      <c r="AA7" s="217">
        <v>112</v>
      </c>
      <c r="AB7" s="217">
        <v>93</v>
      </c>
      <c r="AC7" s="217">
        <v>45</v>
      </c>
      <c r="AD7" s="217">
        <v>28</v>
      </c>
      <c r="AE7" s="217"/>
      <c r="AF7" s="217">
        <v>204</v>
      </c>
      <c r="AG7" s="217">
        <v>290</v>
      </c>
      <c r="AH7" s="217">
        <v>150</v>
      </c>
      <c r="AI7" s="217">
        <v>190</v>
      </c>
      <c r="AJ7" s="217">
        <v>109</v>
      </c>
      <c r="AK7" s="217">
        <v>62</v>
      </c>
      <c r="AL7" s="217"/>
      <c r="AM7" s="217">
        <v>415</v>
      </c>
      <c r="AN7" s="217">
        <v>426</v>
      </c>
      <c r="AO7" s="217">
        <v>111</v>
      </c>
      <c r="AP7" s="217"/>
      <c r="AQ7" s="217">
        <v>312</v>
      </c>
      <c r="AR7" s="217">
        <v>332</v>
      </c>
      <c r="AS7" s="217">
        <v>36</v>
      </c>
    </row>
    <row r="8" spans="2:45" ht="30" customHeight="1" x14ac:dyDescent="0.25">
      <c r="B8" s="218" t="s">
        <v>9</v>
      </c>
      <c r="C8" s="218">
        <v>1005</v>
      </c>
      <c r="D8" s="218">
        <v>494</v>
      </c>
      <c r="E8" s="218">
        <v>505</v>
      </c>
      <c r="F8" s="218"/>
      <c r="G8" s="218">
        <v>140</v>
      </c>
      <c r="H8" s="218">
        <v>173</v>
      </c>
      <c r="I8" s="218">
        <v>170</v>
      </c>
      <c r="J8" s="218">
        <v>170</v>
      </c>
      <c r="K8" s="218">
        <v>141</v>
      </c>
      <c r="L8" s="218">
        <v>211</v>
      </c>
      <c r="M8" s="218"/>
      <c r="N8" s="218">
        <v>270</v>
      </c>
      <c r="O8" s="218">
        <v>260</v>
      </c>
      <c r="P8" s="218">
        <v>220</v>
      </c>
      <c r="Q8" s="218">
        <v>251</v>
      </c>
      <c r="R8" s="218"/>
      <c r="S8" s="218">
        <v>141</v>
      </c>
      <c r="T8" s="218">
        <v>135</v>
      </c>
      <c r="U8" s="218">
        <v>80</v>
      </c>
      <c r="V8" s="218">
        <v>90</v>
      </c>
      <c r="W8" s="218">
        <v>71</v>
      </c>
      <c r="X8" s="218">
        <v>90</v>
      </c>
      <c r="Y8" s="218">
        <v>80</v>
      </c>
      <c r="Z8" s="218">
        <v>41</v>
      </c>
      <c r="AA8" s="218">
        <v>110</v>
      </c>
      <c r="AB8" s="218">
        <v>85</v>
      </c>
      <c r="AC8" s="218">
        <v>51</v>
      </c>
      <c r="AD8" s="218">
        <v>31</v>
      </c>
      <c r="AE8" s="218"/>
      <c r="AF8" s="218">
        <v>205</v>
      </c>
      <c r="AG8" s="218">
        <v>289</v>
      </c>
      <c r="AH8" s="218">
        <v>149</v>
      </c>
      <c r="AI8" s="218">
        <v>189</v>
      </c>
      <c r="AJ8" s="218">
        <v>110</v>
      </c>
      <c r="AK8" s="218">
        <v>63</v>
      </c>
      <c r="AL8" s="218"/>
      <c r="AM8" s="218">
        <v>420</v>
      </c>
      <c r="AN8" s="218">
        <v>424</v>
      </c>
      <c r="AO8" s="218">
        <v>111</v>
      </c>
      <c r="AP8" s="218"/>
      <c r="AQ8" s="218">
        <v>315</v>
      </c>
      <c r="AR8" s="218">
        <v>332</v>
      </c>
      <c r="AS8" s="218">
        <v>36</v>
      </c>
    </row>
    <row r="9" spans="2:45" x14ac:dyDescent="0.25">
      <c r="B9" s="16" t="s">
        <v>270</v>
      </c>
      <c r="C9" s="214">
        <v>0.26620915476488499</v>
      </c>
      <c r="D9" s="214">
        <v>0.24739838281512799</v>
      </c>
      <c r="E9" s="214">
        <v>0.28394835603614899</v>
      </c>
      <c r="F9" s="214"/>
      <c r="G9" s="214">
        <v>0.209740766043683</v>
      </c>
      <c r="H9" s="214">
        <v>0.26424375192729899</v>
      </c>
      <c r="I9" s="214">
        <v>0.23617929776469701</v>
      </c>
      <c r="J9" s="214">
        <v>0.239074056846422</v>
      </c>
      <c r="K9" s="214">
        <v>0.28486688895866402</v>
      </c>
      <c r="L9" s="214">
        <v>0.33900556560015099</v>
      </c>
      <c r="M9" s="214"/>
      <c r="N9" s="214">
        <v>0.242094611409328</v>
      </c>
      <c r="O9" s="214">
        <v>0.24710152357398399</v>
      </c>
      <c r="P9" s="214">
        <v>0.24927592889499101</v>
      </c>
      <c r="Q9" s="214">
        <v>0.33102611542652</v>
      </c>
      <c r="R9" s="214"/>
      <c r="S9" s="214">
        <v>0.32398052609942701</v>
      </c>
      <c r="T9" s="214">
        <v>0.31837625537196601</v>
      </c>
      <c r="U9" s="214">
        <v>0.224257108901946</v>
      </c>
      <c r="V9" s="214">
        <v>0.18692561957602399</v>
      </c>
      <c r="W9" s="214">
        <v>0.26424506759273497</v>
      </c>
      <c r="X9" s="214">
        <v>0.249440994939779</v>
      </c>
      <c r="Y9" s="214">
        <v>0.278335342300633</v>
      </c>
      <c r="Z9" s="214">
        <v>0.32928600359885901</v>
      </c>
      <c r="AA9" s="214">
        <v>0.275984356838258</v>
      </c>
      <c r="AB9" s="214">
        <v>0.193014281003977</v>
      </c>
      <c r="AC9" s="214">
        <v>0.22884261998337399</v>
      </c>
      <c r="AD9" s="214">
        <v>0.28141219179831201</v>
      </c>
      <c r="AE9" s="214"/>
      <c r="AF9" s="214">
        <v>0.25205456761150202</v>
      </c>
      <c r="AG9" s="214">
        <v>0.23906887863888901</v>
      </c>
      <c r="AH9" s="214">
        <v>0.37545592643157599</v>
      </c>
      <c r="AI9" s="214">
        <v>0.31528831460484502</v>
      </c>
      <c r="AJ9" s="214">
        <v>0.172316575965651</v>
      </c>
      <c r="AK9" s="214">
        <v>0.19491550754063</v>
      </c>
      <c r="AL9" s="214"/>
      <c r="AM9" s="214">
        <v>0.27556650943112199</v>
      </c>
      <c r="AN9" s="214">
        <v>0.22647774583524299</v>
      </c>
      <c r="AO9" s="214">
        <v>0.37498602565158501</v>
      </c>
      <c r="AP9" s="214"/>
      <c r="AQ9" s="214">
        <v>0.25553028005695499</v>
      </c>
      <c r="AR9" s="214">
        <v>0.231964163105982</v>
      </c>
      <c r="AS9" s="214">
        <v>0.185486619088163</v>
      </c>
    </row>
    <row r="10" spans="2:45" x14ac:dyDescent="0.25">
      <c r="B10" s="16" t="s">
        <v>261</v>
      </c>
      <c r="C10" s="214">
        <v>0.27104801487445002</v>
      </c>
      <c r="D10" s="214">
        <v>0.26173491913059199</v>
      </c>
      <c r="E10" s="214">
        <v>0.27745627838718401</v>
      </c>
      <c r="F10" s="214"/>
      <c r="G10" s="214">
        <v>0.23390090509990699</v>
      </c>
      <c r="H10" s="214">
        <v>0.28515495346097303</v>
      </c>
      <c r="I10" s="214">
        <v>0.28751994017766802</v>
      </c>
      <c r="J10" s="214">
        <v>0.28766328303473399</v>
      </c>
      <c r="K10" s="214">
        <v>0.29094063683367499</v>
      </c>
      <c r="L10" s="214">
        <v>0.244266169556727</v>
      </c>
      <c r="M10" s="214"/>
      <c r="N10" s="214">
        <v>0.27374134152986601</v>
      </c>
      <c r="O10" s="214">
        <v>0.27774530048920598</v>
      </c>
      <c r="P10" s="214">
        <v>0.275941555074945</v>
      </c>
      <c r="Q10" s="214">
        <v>0.253640933402413</v>
      </c>
      <c r="R10" s="214"/>
      <c r="S10" s="214">
        <v>0.27952735002358498</v>
      </c>
      <c r="T10" s="214">
        <v>0.23316649784438101</v>
      </c>
      <c r="U10" s="214">
        <v>0.33541420935789401</v>
      </c>
      <c r="V10" s="214">
        <v>0.27820360251875798</v>
      </c>
      <c r="W10" s="214">
        <v>0.32424565185714699</v>
      </c>
      <c r="X10" s="214">
        <v>0.24931623353482699</v>
      </c>
      <c r="Y10" s="214">
        <v>0.34641172645235702</v>
      </c>
      <c r="Z10" s="214">
        <v>0.18202966300982901</v>
      </c>
      <c r="AA10" s="214">
        <v>0.19719286089647201</v>
      </c>
      <c r="AB10" s="214">
        <v>0.28425643129408801</v>
      </c>
      <c r="AC10" s="214">
        <v>0.32772818184440999</v>
      </c>
      <c r="AD10" s="214">
        <v>0.20753737571793701</v>
      </c>
      <c r="AE10" s="214"/>
      <c r="AF10" s="214">
        <v>0.29425668290642398</v>
      </c>
      <c r="AG10" s="214">
        <v>0.27260434732137701</v>
      </c>
      <c r="AH10" s="214">
        <v>0.21832020678512201</v>
      </c>
      <c r="AI10" s="214">
        <v>0.22237195097832799</v>
      </c>
      <c r="AJ10" s="214">
        <v>0.33656763331916001</v>
      </c>
      <c r="AK10" s="214">
        <v>0.344794420901747</v>
      </c>
      <c r="AL10" s="214"/>
      <c r="AM10" s="214">
        <v>0.27660862170832201</v>
      </c>
      <c r="AN10" s="214">
        <v>0.28959293591267599</v>
      </c>
      <c r="AO10" s="214">
        <v>0.17385307581308199</v>
      </c>
      <c r="AP10" s="214"/>
      <c r="AQ10" s="214">
        <v>0.26311437441443503</v>
      </c>
      <c r="AR10" s="214">
        <v>0.293698311980646</v>
      </c>
      <c r="AS10" s="214">
        <v>0.36990762900917901</v>
      </c>
    </row>
    <row r="11" spans="2:45" x14ac:dyDescent="0.25">
      <c r="B11" s="16" t="s">
        <v>262</v>
      </c>
      <c r="C11" s="214">
        <v>0.29515665921995698</v>
      </c>
      <c r="D11" s="214">
        <v>0.32199081146310798</v>
      </c>
      <c r="E11" s="214">
        <v>0.27244289600175098</v>
      </c>
      <c r="F11" s="214"/>
      <c r="G11" s="214">
        <v>0.37674437581689701</v>
      </c>
      <c r="H11" s="214">
        <v>0.25182577637433601</v>
      </c>
      <c r="I11" s="214">
        <v>0.31956588878562198</v>
      </c>
      <c r="J11" s="214">
        <v>0.33467161137201201</v>
      </c>
      <c r="K11" s="214">
        <v>0.242829913425049</v>
      </c>
      <c r="L11" s="214">
        <v>0.259842442731125</v>
      </c>
      <c r="M11" s="214"/>
      <c r="N11" s="214">
        <v>0.31947038062274802</v>
      </c>
      <c r="O11" s="214">
        <v>0.31937011490470102</v>
      </c>
      <c r="P11" s="214">
        <v>0.294296508187608</v>
      </c>
      <c r="Q11" s="214">
        <v>0.24104492541629499</v>
      </c>
      <c r="R11" s="214"/>
      <c r="S11" s="214">
        <v>0.22052141256475899</v>
      </c>
      <c r="T11" s="214">
        <v>0.263913104844057</v>
      </c>
      <c r="U11" s="214">
        <v>0.28475031962865999</v>
      </c>
      <c r="V11" s="214">
        <v>0.335882976482134</v>
      </c>
      <c r="W11" s="214">
        <v>0.25571231937156602</v>
      </c>
      <c r="X11" s="214">
        <v>0.37887832059113202</v>
      </c>
      <c r="Y11" s="214">
        <v>0.22854793951753799</v>
      </c>
      <c r="Z11" s="214">
        <v>0.31648131199795998</v>
      </c>
      <c r="AA11" s="214">
        <v>0.360478869355642</v>
      </c>
      <c r="AB11" s="214">
        <v>0.342866513153746</v>
      </c>
      <c r="AC11" s="214">
        <v>0.30641969970543398</v>
      </c>
      <c r="AD11" s="214">
        <v>0.28844699999221202</v>
      </c>
      <c r="AE11" s="214"/>
      <c r="AF11" s="214">
        <v>0.27530972012120702</v>
      </c>
      <c r="AG11" s="214">
        <v>0.34581306703507297</v>
      </c>
      <c r="AH11" s="214">
        <v>0.25979696419635301</v>
      </c>
      <c r="AI11" s="214">
        <v>0.28426251299824301</v>
      </c>
      <c r="AJ11" s="214">
        <v>0.29445541984367202</v>
      </c>
      <c r="AK11" s="214">
        <v>0.24464614173099999</v>
      </c>
      <c r="AL11" s="214"/>
      <c r="AM11" s="214">
        <v>0.26882589225180797</v>
      </c>
      <c r="AN11" s="214">
        <v>0.31920016880551799</v>
      </c>
      <c r="AO11" s="214">
        <v>0.29335921953330102</v>
      </c>
      <c r="AP11" s="214"/>
      <c r="AQ11" s="214">
        <v>0.31039385284862703</v>
      </c>
      <c r="AR11" s="214">
        <v>0.316914607286715</v>
      </c>
      <c r="AS11" s="214">
        <v>0.25081619855334097</v>
      </c>
    </row>
    <row r="12" spans="2:45" x14ac:dyDescent="0.25">
      <c r="B12" s="16" t="s">
        <v>263</v>
      </c>
      <c r="C12" s="214">
        <v>7.9883369206109098E-2</v>
      </c>
      <c r="D12" s="214">
        <v>9.9458804139912399E-2</v>
      </c>
      <c r="E12" s="214">
        <v>5.9557405815082301E-2</v>
      </c>
      <c r="F12" s="214"/>
      <c r="G12" s="214">
        <v>0.111374162301023</v>
      </c>
      <c r="H12" s="214">
        <v>0.12672011166076499</v>
      </c>
      <c r="I12" s="214">
        <v>9.91368682385209E-2</v>
      </c>
      <c r="J12" s="214">
        <v>7.5713117275377606E-2</v>
      </c>
      <c r="K12" s="214">
        <v>4.1540377744910401E-2</v>
      </c>
      <c r="L12" s="214">
        <v>3.3942168623064303E-2</v>
      </c>
      <c r="M12" s="214"/>
      <c r="N12" s="214">
        <v>9.0207028064510794E-2</v>
      </c>
      <c r="O12" s="214">
        <v>4.4443114413338897E-2</v>
      </c>
      <c r="P12" s="214">
        <v>9.9099310270517799E-2</v>
      </c>
      <c r="Q12" s="214">
        <v>8.9919643297767707E-2</v>
      </c>
      <c r="R12" s="214"/>
      <c r="S12" s="214">
        <v>8.8350508433039904E-2</v>
      </c>
      <c r="T12" s="214">
        <v>9.06001128971443E-2</v>
      </c>
      <c r="U12" s="214">
        <v>7.4647695681469298E-2</v>
      </c>
      <c r="V12" s="214">
        <v>7.5505034190519904E-2</v>
      </c>
      <c r="W12" s="214">
        <v>0.113557473800388</v>
      </c>
      <c r="X12" s="214">
        <v>7.1964095447250895E-2</v>
      </c>
      <c r="Y12" s="214">
        <v>0.10894344320114301</v>
      </c>
      <c r="Z12" s="214">
        <v>7.1606366656501705E-2</v>
      </c>
      <c r="AA12" s="214">
        <v>6.0871260368308297E-2</v>
      </c>
      <c r="AB12" s="214">
        <v>8.65897508998235E-2</v>
      </c>
      <c r="AC12" s="214">
        <v>2.3077083384100399E-2</v>
      </c>
      <c r="AD12" s="214">
        <v>4.5396930992735098E-2</v>
      </c>
      <c r="AE12" s="214"/>
      <c r="AF12" s="214">
        <v>8.7995938604535195E-2</v>
      </c>
      <c r="AG12" s="214">
        <v>7.0475797052954106E-2</v>
      </c>
      <c r="AH12" s="214">
        <v>6.3755509961562401E-2</v>
      </c>
      <c r="AI12" s="214">
        <v>8.5596411021223007E-2</v>
      </c>
      <c r="AJ12" s="214">
        <v>6.3935021560072997E-2</v>
      </c>
      <c r="AK12" s="214">
        <v>0.14538397977095799</v>
      </c>
      <c r="AL12" s="214"/>
      <c r="AM12" s="214">
        <v>8.2710421449476101E-2</v>
      </c>
      <c r="AN12" s="214">
        <v>8.7055079826975496E-2</v>
      </c>
      <c r="AO12" s="214">
        <v>5.1087208741991103E-2</v>
      </c>
      <c r="AP12" s="214"/>
      <c r="AQ12" s="214">
        <v>7.5545030573963307E-2</v>
      </c>
      <c r="AR12" s="214">
        <v>9.2512919382809505E-2</v>
      </c>
      <c r="AS12" s="214">
        <v>8.7374152408072295E-2</v>
      </c>
    </row>
    <row r="13" spans="2:45" x14ac:dyDescent="0.25">
      <c r="B13" s="16" t="s">
        <v>265</v>
      </c>
      <c r="C13" s="214">
        <v>8.7702801934599298E-2</v>
      </c>
      <c r="D13" s="214">
        <v>6.9417082451259798E-2</v>
      </c>
      <c r="E13" s="214">
        <v>0.10659506375983401</v>
      </c>
      <c r="F13" s="214"/>
      <c r="G13" s="214">
        <v>6.8239790738489597E-2</v>
      </c>
      <c r="H13" s="214">
        <v>7.2055406576626804E-2</v>
      </c>
      <c r="I13" s="214">
        <v>5.7598005033493098E-2</v>
      </c>
      <c r="J13" s="214">
        <v>6.2877931471453805E-2</v>
      </c>
      <c r="K13" s="214">
        <v>0.139822183037702</v>
      </c>
      <c r="L13" s="214">
        <v>0.12294365348893201</v>
      </c>
      <c r="M13" s="214"/>
      <c r="N13" s="214">
        <v>7.4486638373547007E-2</v>
      </c>
      <c r="O13" s="214">
        <v>0.11133994661877</v>
      </c>
      <c r="P13" s="214">
        <v>8.1386697571937894E-2</v>
      </c>
      <c r="Q13" s="214">
        <v>8.4368382457003704E-2</v>
      </c>
      <c r="R13" s="214"/>
      <c r="S13" s="214">
        <v>8.7620202879189396E-2</v>
      </c>
      <c r="T13" s="214">
        <v>9.3944029042452401E-2</v>
      </c>
      <c r="U13" s="214">
        <v>8.0930666430030301E-2</v>
      </c>
      <c r="V13" s="214">
        <v>0.123482767232564</v>
      </c>
      <c r="W13" s="214">
        <v>4.2239487378163999E-2</v>
      </c>
      <c r="X13" s="214">
        <v>5.0400355487010703E-2</v>
      </c>
      <c r="Y13" s="214">
        <v>3.7761548528329102E-2</v>
      </c>
      <c r="Z13" s="214">
        <v>0.10059665473685001</v>
      </c>
      <c r="AA13" s="214">
        <v>0.10547265254132</v>
      </c>
      <c r="AB13" s="214">
        <v>9.3273023648365497E-2</v>
      </c>
      <c r="AC13" s="214">
        <v>0.113932415082682</v>
      </c>
      <c r="AD13" s="214">
        <v>0.17720650149880299</v>
      </c>
      <c r="AE13" s="214"/>
      <c r="AF13" s="214">
        <v>9.0383090756330997E-2</v>
      </c>
      <c r="AG13" s="214">
        <v>7.2037909951707405E-2</v>
      </c>
      <c r="AH13" s="214">
        <v>8.2671392625386905E-2</v>
      </c>
      <c r="AI13" s="214">
        <v>9.2480810397361404E-2</v>
      </c>
      <c r="AJ13" s="214">
        <v>0.132725349311445</v>
      </c>
      <c r="AK13" s="214">
        <v>7.0259950055664599E-2</v>
      </c>
      <c r="AL13" s="214"/>
      <c r="AM13" s="214">
        <v>9.6288555159272204E-2</v>
      </c>
      <c r="AN13" s="214">
        <v>7.7674069619587602E-2</v>
      </c>
      <c r="AO13" s="214">
        <v>0.10671447026004199</v>
      </c>
      <c r="AP13" s="214"/>
      <c r="AQ13" s="214">
        <v>9.54164621060202E-2</v>
      </c>
      <c r="AR13" s="214">
        <v>6.49099982438468E-2</v>
      </c>
      <c r="AS13" s="214">
        <v>0.10641540094124501</v>
      </c>
    </row>
    <row r="14" spans="2:45" x14ac:dyDescent="0.25">
      <c r="B14" s="16" t="s">
        <v>266</v>
      </c>
      <c r="C14" s="215">
        <v>1.4518226486710899</v>
      </c>
      <c r="D14" s="215">
        <v>1.4817612842815799</v>
      </c>
      <c r="E14" s="215">
        <v>1.4273945428752699</v>
      </c>
      <c r="F14" s="215"/>
      <c r="G14" s="215">
        <v>1.5944713065907301</v>
      </c>
      <c r="H14" s="215">
        <v>1.4571884674984501</v>
      </c>
      <c r="I14" s="215">
        <v>1.45445434259844</v>
      </c>
      <c r="J14" s="215">
        <v>1.4356575834907099</v>
      </c>
      <c r="K14" s="215">
        <v>1.46051032906931</v>
      </c>
      <c r="L14" s="215">
        <v>1.3575521748438999</v>
      </c>
      <c r="M14" s="215"/>
      <c r="N14" s="215">
        <v>1.48124974046308</v>
      </c>
      <c r="O14" s="215">
        <v>1.4951746600137099</v>
      </c>
      <c r="P14" s="215">
        <v>1.48737929254947</v>
      </c>
      <c r="Q14" s="215">
        <v>1.3429632439563199</v>
      </c>
      <c r="R14" s="215"/>
      <c r="S14" s="215">
        <v>1.33610251196898</v>
      </c>
      <c r="T14" s="215">
        <v>1.40856916239373</v>
      </c>
      <c r="U14" s="215">
        <v>1.45258060137974</v>
      </c>
      <c r="V14" s="215">
        <v>1.6704157269848401</v>
      </c>
      <c r="W14" s="215">
        <v>1.3453006615141001</v>
      </c>
      <c r="X14" s="215">
        <v>1.4245665830068901</v>
      </c>
      <c r="Y14" s="215">
        <v>1.2813841292041801</v>
      </c>
      <c r="Z14" s="215">
        <v>1.43219800592266</v>
      </c>
      <c r="AA14" s="215">
        <v>1.5226549908779601</v>
      </c>
      <c r="AB14" s="215">
        <v>1.60285080489451</v>
      </c>
      <c r="AC14" s="215">
        <v>1.46552849173831</v>
      </c>
      <c r="AD14" s="215">
        <v>1.6294481746757801</v>
      </c>
      <c r="AE14" s="215"/>
      <c r="AF14" s="215">
        <v>1.4703963019877699</v>
      </c>
      <c r="AG14" s="215">
        <v>1.4638095123572099</v>
      </c>
      <c r="AH14" s="215">
        <v>1.25986623556406</v>
      </c>
      <c r="AI14" s="215">
        <v>1.4176094516279301</v>
      </c>
      <c r="AJ14" s="215">
        <v>1.6481849349325</v>
      </c>
      <c r="AK14" s="215">
        <v>1.5512784438992799</v>
      </c>
      <c r="AL14" s="215"/>
      <c r="AM14" s="215">
        <v>1.4475458911974499</v>
      </c>
      <c r="AN14" s="215">
        <v>1.4998547914829901</v>
      </c>
      <c r="AO14" s="215">
        <v>1.3406910221458199</v>
      </c>
      <c r="AP14" s="215"/>
      <c r="AQ14" s="215">
        <v>1.4922030202576599</v>
      </c>
      <c r="AR14" s="215">
        <v>1.4647062776778901</v>
      </c>
      <c r="AS14" s="215">
        <v>1.55932408710506</v>
      </c>
    </row>
    <row r="15" spans="2:45" x14ac:dyDescent="0.25">
      <c r="B15" s="16" t="s">
        <v>267</v>
      </c>
      <c r="C15" s="216">
        <v>1.46754104221151</v>
      </c>
      <c r="D15" s="216">
        <v>1.36264260370404</v>
      </c>
      <c r="E15" s="216">
        <v>1.5744280331306999</v>
      </c>
      <c r="F15" s="216"/>
      <c r="G15" s="216">
        <v>1.3020440882675901</v>
      </c>
      <c r="H15" s="216">
        <v>1.4709298238516899</v>
      </c>
      <c r="I15" s="216">
        <v>1.27162610888091</v>
      </c>
      <c r="J15" s="216">
        <v>1.26011442832374</v>
      </c>
      <c r="K15" s="216">
        <v>1.75261811321974</v>
      </c>
      <c r="L15" s="216">
        <v>1.7214244160430301</v>
      </c>
      <c r="M15" s="216"/>
      <c r="N15" s="216">
        <v>1.36623165419401</v>
      </c>
      <c r="O15" s="216">
        <v>1.5069014465757999</v>
      </c>
      <c r="P15" s="216">
        <v>1.44146348827096</v>
      </c>
      <c r="Q15" s="216">
        <v>1.5797350345196399</v>
      </c>
      <c r="R15" s="216"/>
      <c r="S15" s="216">
        <v>1.58476033475546</v>
      </c>
      <c r="T15" s="216">
        <v>1.6353711732703</v>
      </c>
      <c r="U15" s="216">
        <v>1.3479949451964599</v>
      </c>
      <c r="V15" s="216">
        <v>1.5034210694744199</v>
      </c>
      <c r="W15" s="216">
        <v>1.25275455203764</v>
      </c>
      <c r="X15" s="216">
        <v>1.2028875303002</v>
      </c>
      <c r="Y15" s="216">
        <v>1.2185660386933801</v>
      </c>
      <c r="Z15" s="216">
        <v>1.6920367474942299</v>
      </c>
      <c r="AA15" s="216">
        <v>1.57030944142597</v>
      </c>
      <c r="AB15" s="216">
        <v>1.3744377737926099</v>
      </c>
      <c r="AC15" s="216">
        <v>1.4649705245961899</v>
      </c>
      <c r="AD15" s="216">
        <v>2.0151037721362899</v>
      </c>
      <c r="AE15" s="216"/>
      <c r="AF15" s="216">
        <v>1.47873652694599</v>
      </c>
      <c r="AG15" s="216">
        <v>1.3045209730998399</v>
      </c>
      <c r="AH15" s="216">
        <v>1.57737340239018</v>
      </c>
      <c r="AI15" s="216">
        <v>1.6083760372985301</v>
      </c>
      <c r="AJ15" s="216">
        <v>1.5106295115386099</v>
      </c>
      <c r="AK15" s="216">
        <v>1.3712957960863099</v>
      </c>
      <c r="AL15" s="216"/>
      <c r="AM15" s="216">
        <v>1.5452128373707801</v>
      </c>
      <c r="AN15" s="216">
        <v>1.34628524901545</v>
      </c>
      <c r="AO15" s="216">
        <v>1.7326635211944801</v>
      </c>
      <c r="AP15" s="216"/>
      <c r="AQ15" s="216">
        <v>1.48931659018003</v>
      </c>
      <c r="AR15" s="216">
        <v>1.29105723421439</v>
      </c>
      <c r="AS15" s="216">
        <v>1.47157158993849</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304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22" t="s">
        <v>8</v>
      </c>
      <c r="C7" s="222">
        <v>1005</v>
      </c>
      <c r="D7" s="222">
        <v>484</v>
      </c>
      <c r="E7" s="222">
        <v>515</v>
      </c>
      <c r="F7" s="222"/>
      <c r="G7" s="222">
        <v>152</v>
      </c>
      <c r="H7" s="222">
        <v>174</v>
      </c>
      <c r="I7" s="222">
        <v>153</v>
      </c>
      <c r="J7" s="222">
        <v>172</v>
      </c>
      <c r="K7" s="222">
        <v>142</v>
      </c>
      <c r="L7" s="222">
        <v>212</v>
      </c>
      <c r="M7" s="222"/>
      <c r="N7" s="222">
        <v>279</v>
      </c>
      <c r="O7" s="222">
        <v>270</v>
      </c>
      <c r="P7" s="222">
        <v>207</v>
      </c>
      <c r="Q7" s="222">
        <v>245</v>
      </c>
      <c r="R7" s="222"/>
      <c r="S7" s="222">
        <v>146</v>
      </c>
      <c r="T7" s="222">
        <v>136</v>
      </c>
      <c r="U7" s="222">
        <v>83</v>
      </c>
      <c r="V7" s="222">
        <v>95</v>
      </c>
      <c r="W7" s="222">
        <v>70</v>
      </c>
      <c r="X7" s="222">
        <v>76</v>
      </c>
      <c r="Y7" s="222">
        <v>81</v>
      </c>
      <c r="Z7" s="222">
        <v>40</v>
      </c>
      <c r="AA7" s="222">
        <v>112</v>
      </c>
      <c r="AB7" s="222">
        <v>93</v>
      </c>
      <c r="AC7" s="222">
        <v>45</v>
      </c>
      <c r="AD7" s="222">
        <v>28</v>
      </c>
      <c r="AE7" s="222"/>
      <c r="AF7" s="222">
        <v>204</v>
      </c>
      <c r="AG7" s="222">
        <v>290</v>
      </c>
      <c r="AH7" s="222">
        <v>150</v>
      </c>
      <c r="AI7" s="222">
        <v>190</v>
      </c>
      <c r="AJ7" s="222">
        <v>109</v>
      </c>
      <c r="AK7" s="222">
        <v>62</v>
      </c>
      <c r="AL7" s="222"/>
      <c r="AM7" s="222">
        <v>415</v>
      </c>
      <c r="AN7" s="222">
        <v>426</v>
      </c>
      <c r="AO7" s="222">
        <v>111</v>
      </c>
      <c r="AP7" s="222"/>
      <c r="AQ7" s="222">
        <v>312</v>
      </c>
      <c r="AR7" s="222">
        <v>332</v>
      </c>
      <c r="AS7" s="222">
        <v>36</v>
      </c>
    </row>
    <row r="8" spans="2:45" ht="30" customHeight="1" x14ac:dyDescent="0.25">
      <c r="B8" s="223" t="s">
        <v>9</v>
      </c>
      <c r="C8" s="223">
        <v>1005</v>
      </c>
      <c r="D8" s="223">
        <v>494</v>
      </c>
      <c r="E8" s="223">
        <v>505</v>
      </c>
      <c r="F8" s="223"/>
      <c r="G8" s="223">
        <v>140</v>
      </c>
      <c r="H8" s="223">
        <v>173</v>
      </c>
      <c r="I8" s="223">
        <v>170</v>
      </c>
      <c r="J8" s="223">
        <v>170</v>
      </c>
      <c r="K8" s="223">
        <v>141</v>
      </c>
      <c r="L8" s="223">
        <v>211</v>
      </c>
      <c r="M8" s="223"/>
      <c r="N8" s="223">
        <v>270</v>
      </c>
      <c r="O8" s="223">
        <v>260</v>
      </c>
      <c r="P8" s="223">
        <v>220</v>
      </c>
      <c r="Q8" s="223">
        <v>251</v>
      </c>
      <c r="R8" s="223"/>
      <c r="S8" s="223">
        <v>141</v>
      </c>
      <c r="T8" s="223">
        <v>135</v>
      </c>
      <c r="U8" s="223">
        <v>80</v>
      </c>
      <c r="V8" s="223">
        <v>90</v>
      </c>
      <c r="W8" s="223">
        <v>71</v>
      </c>
      <c r="X8" s="223">
        <v>90</v>
      </c>
      <c r="Y8" s="223">
        <v>80</v>
      </c>
      <c r="Z8" s="223">
        <v>41</v>
      </c>
      <c r="AA8" s="223">
        <v>110</v>
      </c>
      <c r="AB8" s="223">
        <v>85</v>
      </c>
      <c r="AC8" s="223">
        <v>51</v>
      </c>
      <c r="AD8" s="223">
        <v>31</v>
      </c>
      <c r="AE8" s="223"/>
      <c r="AF8" s="223">
        <v>205</v>
      </c>
      <c r="AG8" s="223">
        <v>289</v>
      </c>
      <c r="AH8" s="223">
        <v>149</v>
      </c>
      <c r="AI8" s="223">
        <v>189</v>
      </c>
      <c r="AJ8" s="223">
        <v>110</v>
      </c>
      <c r="AK8" s="223">
        <v>63</v>
      </c>
      <c r="AL8" s="223"/>
      <c r="AM8" s="223">
        <v>420</v>
      </c>
      <c r="AN8" s="223">
        <v>424</v>
      </c>
      <c r="AO8" s="223">
        <v>111</v>
      </c>
      <c r="AP8" s="223"/>
      <c r="AQ8" s="223">
        <v>315</v>
      </c>
      <c r="AR8" s="223">
        <v>332</v>
      </c>
      <c r="AS8" s="223">
        <v>36</v>
      </c>
    </row>
    <row r="9" spans="2:45" x14ac:dyDescent="0.25">
      <c r="B9" s="16" t="s">
        <v>270</v>
      </c>
      <c r="C9" s="219">
        <v>0.305317199824232</v>
      </c>
      <c r="D9" s="219">
        <v>0.29717089449643902</v>
      </c>
      <c r="E9" s="219">
        <v>0.31264105523098501</v>
      </c>
      <c r="F9" s="219"/>
      <c r="G9" s="219">
        <v>0.34412709847766099</v>
      </c>
      <c r="H9" s="219">
        <v>0.428895758874482</v>
      </c>
      <c r="I9" s="219">
        <v>0.32284522514071201</v>
      </c>
      <c r="J9" s="219">
        <v>0.30292250555564099</v>
      </c>
      <c r="K9" s="219">
        <v>0.26549117263434402</v>
      </c>
      <c r="L9" s="219">
        <v>0.192493053503242</v>
      </c>
      <c r="M9" s="219"/>
      <c r="N9" s="219">
        <v>0.30932506292053102</v>
      </c>
      <c r="O9" s="219">
        <v>0.272419660977261</v>
      </c>
      <c r="P9" s="219">
        <v>0.34623588703059799</v>
      </c>
      <c r="Q9" s="219">
        <v>0.29996441822786102</v>
      </c>
      <c r="R9" s="219"/>
      <c r="S9" s="219">
        <v>0.39928570712700301</v>
      </c>
      <c r="T9" s="219">
        <v>0.29293710122285099</v>
      </c>
      <c r="U9" s="219">
        <v>0.23700729264308301</v>
      </c>
      <c r="V9" s="219">
        <v>0.32229297951503799</v>
      </c>
      <c r="W9" s="219">
        <v>0.319787349799106</v>
      </c>
      <c r="X9" s="219">
        <v>0.32016986203644199</v>
      </c>
      <c r="Y9" s="219">
        <v>0.25729320599731198</v>
      </c>
      <c r="Z9" s="219">
        <v>0.29655086877758802</v>
      </c>
      <c r="AA9" s="219">
        <v>0.29958813605183798</v>
      </c>
      <c r="AB9" s="219">
        <v>0.250948585960315</v>
      </c>
      <c r="AC9" s="219">
        <v>0.35247972432771701</v>
      </c>
      <c r="AD9" s="219">
        <v>0.210099325602085</v>
      </c>
      <c r="AE9" s="219"/>
      <c r="AF9" s="219">
        <v>0.49275141652214</v>
      </c>
      <c r="AG9" s="219">
        <v>0.26679372395650802</v>
      </c>
      <c r="AH9" s="219">
        <v>0.32924781987790303</v>
      </c>
      <c r="AI9" s="219">
        <v>0.26009055925686603</v>
      </c>
      <c r="AJ9" s="219">
        <v>0.18347059464867299</v>
      </c>
      <c r="AK9" s="219">
        <v>0.16359059891032701</v>
      </c>
      <c r="AL9" s="219"/>
      <c r="AM9" s="219">
        <v>0.27028207850015401</v>
      </c>
      <c r="AN9" s="219">
        <v>0.33471325432001298</v>
      </c>
      <c r="AO9" s="219">
        <v>0.28395676707557899</v>
      </c>
      <c r="AP9" s="219"/>
      <c r="AQ9" s="219">
        <v>0.26362433844424199</v>
      </c>
      <c r="AR9" s="219">
        <v>0.37115837101127302</v>
      </c>
      <c r="AS9" s="219">
        <v>0.448297957618423</v>
      </c>
    </row>
    <row r="10" spans="2:45" x14ac:dyDescent="0.25">
      <c r="B10" s="16" t="s">
        <v>261</v>
      </c>
      <c r="C10" s="219">
        <v>0.28142167976774601</v>
      </c>
      <c r="D10" s="219">
        <v>0.292724234715037</v>
      </c>
      <c r="E10" s="219">
        <v>0.27180882713654297</v>
      </c>
      <c r="F10" s="219"/>
      <c r="G10" s="219">
        <v>0.29427865351383797</v>
      </c>
      <c r="H10" s="219">
        <v>0.22024101058689</v>
      </c>
      <c r="I10" s="219">
        <v>0.35999553076222301</v>
      </c>
      <c r="J10" s="219">
        <v>0.30094291414304802</v>
      </c>
      <c r="K10" s="219">
        <v>0.28289121558338198</v>
      </c>
      <c r="L10" s="219">
        <v>0.24304074935181799</v>
      </c>
      <c r="M10" s="219"/>
      <c r="N10" s="219">
        <v>0.31611810474896102</v>
      </c>
      <c r="O10" s="219">
        <v>0.27426959060475797</v>
      </c>
      <c r="P10" s="219">
        <v>0.266812155339681</v>
      </c>
      <c r="Q10" s="219">
        <v>0.26458316023612299</v>
      </c>
      <c r="R10" s="219"/>
      <c r="S10" s="219">
        <v>0.27489500775763198</v>
      </c>
      <c r="T10" s="219">
        <v>0.261422051720125</v>
      </c>
      <c r="U10" s="219">
        <v>0.312106312946207</v>
      </c>
      <c r="V10" s="219">
        <v>0.26402732428326497</v>
      </c>
      <c r="W10" s="219">
        <v>0.236171565985271</v>
      </c>
      <c r="X10" s="219">
        <v>0.32165769234422797</v>
      </c>
      <c r="Y10" s="219">
        <v>0.25477958513232102</v>
      </c>
      <c r="Z10" s="219">
        <v>0.32457259746561001</v>
      </c>
      <c r="AA10" s="219">
        <v>0.30407592878552098</v>
      </c>
      <c r="AB10" s="219">
        <v>0.33507553239321097</v>
      </c>
      <c r="AC10" s="219">
        <v>0.161116263568957</v>
      </c>
      <c r="AD10" s="219">
        <v>0.33824440495193397</v>
      </c>
      <c r="AE10" s="219"/>
      <c r="AF10" s="219">
        <v>0.18178990640396001</v>
      </c>
      <c r="AG10" s="219">
        <v>0.32821281633798299</v>
      </c>
      <c r="AH10" s="219">
        <v>0.280960269576991</v>
      </c>
      <c r="AI10" s="219">
        <v>0.335479001929614</v>
      </c>
      <c r="AJ10" s="219">
        <v>0.26463218429066099</v>
      </c>
      <c r="AK10" s="219">
        <v>0.25908028350513601</v>
      </c>
      <c r="AL10" s="219"/>
      <c r="AM10" s="219">
        <v>0.292752667371245</v>
      </c>
      <c r="AN10" s="219">
        <v>0.248667713728042</v>
      </c>
      <c r="AO10" s="219">
        <v>0.34969331664425202</v>
      </c>
      <c r="AP10" s="219"/>
      <c r="AQ10" s="219">
        <v>0.27426817288783101</v>
      </c>
      <c r="AR10" s="219">
        <v>0.25452422155988402</v>
      </c>
      <c r="AS10" s="219">
        <v>0.18791168288189</v>
      </c>
    </row>
    <row r="11" spans="2:45" x14ac:dyDescent="0.25">
      <c r="B11" s="16" t="s">
        <v>262</v>
      </c>
      <c r="C11" s="219">
        <v>0.19305128972699401</v>
      </c>
      <c r="D11" s="219">
        <v>0.19123676462564401</v>
      </c>
      <c r="E11" s="219">
        <v>0.19142700845847499</v>
      </c>
      <c r="F11" s="219"/>
      <c r="G11" s="219">
        <v>0.15103128758725201</v>
      </c>
      <c r="H11" s="219">
        <v>0.201921067371341</v>
      </c>
      <c r="I11" s="219">
        <v>0.17868685559730399</v>
      </c>
      <c r="J11" s="219">
        <v>0.15991284174391199</v>
      </c>
      <c r="K11" s="219">
        <v>0.21008119017929699</v>
      </c>
      <c r="L11" s="219">
        <v>0.24063853154870499</v>
      </c>
      <c r="M11" s="219"/>
      <c r="N11" s="219">
        <v>0.180266181463796</v>
      </c>
      <c r="O11" s="219">
        <v>0.191671897261252</v>
      </c>
      <c r="P11" s="219">
        <v>0.188508539756715</v>
      </c>
      <c r="Q11" s="219">
        <v>0.211341984145407</v>
      </c>
      <c r="R11" s="219"/>
      <c r="S11" s="219">
        <v>0.163222638133245</v>
      </c>
      <c r="T11" s="219">
        <v>0.228803224953264</v>
      </c>
      <c r="U11" s="219">
        <v>0.11657136155140201</v>
      </c>
      <c r="V11" s="219">
        <v>0.22855632750976601</v>
      </c>
      <c r="W11" s="219">
        <v>0.25757042743151498</v>
      </c>
      <c r="X11" s="219">
        <v>0.141429098603743</v>
      </c>
      <c r="Y11" s="219">
        <v>0.28925971495672398</v>
      </c>
      <c r="Z11" s="219">
        <v>9.9462340236675106E-2</v>
      </c>
      <c r="AA11" s="219">
        <v>0.20479983335350299</v>
      </c>
      <c r="AB11" s="219">
        <v>0.17381176733960199</v>
      </c>
      <c r="AC11" s="219">
        <v>0.16470482237117801</v>
      </c>
      <c r="AD11" s="219">
        <v>0.203111684801973</v>
      </c>
      <c r="AE11" s="219"/>
      <c r="AF11" s="219">
        <v>0.14690455706974501</v>
      </c>
      <c r="AG11" s="219">
        <v>0.188980941839449</v>
      </c>
      <c r="AH11" s="219">
        <v>0.214962064856482</v>
      </c>
      <c r="AI11" s="219">
        <v>0.20824858557277101</v>
      </c>
      <c r="AJ11" s="219">
        <v>0.17078140363653299</v>
      </c>
      <c r="AK11" s="219">
        <v>0.30302135064161001</v>
      </c>
      <c r="AL11" s="219"/>
      <c r="AM11" s="219">
        <v>0.19913605013327701</v>
      </c>
      <c r="AN11" s="219">
        <v>0.21222115992884599</v>
      </c>
      <c r="AO11" s="219">
        <v>0.123588942665822</v>
      </c>
      <c r="AP11" s="219"/>
      <c r="AQ11" s="219">
        <v>0.22286017561991001</v>
      </c>
      <c r="AR11" s="219">
        <v>0.18053312259801299</v>
      </c>
      <c r="AS11" s="219">
        <v>0.16028322921349999</v>
      </c>
    </row>
    <row r="12" spans="2:45" x14ac:dyDescent="0.25">
      <c r="B12" s="16" t="s">
        <v>263</v>
      </c>
      <c r="C12" s="219">
        <v>0.13507070625506801</v>
      </c>
      <c r="D12" s="219">
        <v>0.131131445994838</v>
      </c>
      <c r="E12" s="219">
        <v>0.140513972146392</v>
      </c>
      <c r="F12" s="219"/>
      <c r="G12" s="219">
        <v>0.14953826133241299</v>
      </c>
      <c r="H12" s="219">
        <v>9.9525067670902606E-2</v>
      </c>
      <c r="I12" s="219">
        <v>0.103712459118096</v>
      </c>
      <c r="J12" s="219">
        <v>0.14589288276812101</v>
      </c>
      <c r="K12" s="219">
        <v>0.13527814448393999</v>
      </c>
      <c r="L12" s="219">
        <v>0.17101560014320799</v>
      </c>
      <c r="M12" s="219"/>
      <c r="N12" s="219">
        <v>0.138111641567085</v>
      </c>
      <c r="O12" s="219">
        <v>0.150390958633417</v>
      </c>
      <c r="P12" s="219">
        <v>0.135221815138342</v>
      </c>
      <c r="Q12" s="219">
        <v>0.114296561376654</v>
      </c>
      <c r="R12" s="219"/>
      <c r="S12" s="219">
        <v>7.4801857627764104E-2</v>
      </c>
      <c r="T12" s="219">
        <v>0.150378475348416</v>
      </c>
      <c r="U12" s="219">
        <v>0.239654910614435</v>
      </c>
      <c r="V12" s="219">
        <v>0.136546654160867</v>
      </c>
      <c r="W12" s="219">
        <v>0.141197529985439</v>
      </c>
      <c r="X12" s="219">
        <v>0.12752160879979099</v>
      </c>
      <c r="Y12" s="219">
        <v>9.9675565999453195E-2</v>
      </c>
      <c r="Z12" s="219">
        <v>0.17715881499939401</v>
      </c>
      <c r="AA12" s="219">
        <v>0.111278789284891</v>
      </c>
      <c r="AB12" s="219">
        <v>0.134800984501979</v>
      </c>
      <c r="AC12" s="219">
        <v>0.211141208002318</v>
      </c>
      <c r="AD12" s="219">
        <v>7.1338083145204803E-2</v>
      </c>
      <c r="AE12" s="219"/>
      <c r="AF12" s="219">
        <v>0.114506210517163</v>
      </c>
      <c r="AG12" s="219">
        <v>0.130004218101194</v>
      </c>
      <c r="AH12" s="219">
        <v>9.8360009456739603E-2</v>
      </c>
      <c r="AI12" s="219">
        <v>0.10221709444089699</v>
      </c>
      <c r="AJ12" s="219">
        <v>0.26296763227833903</v>
      </c>
      <c r="AK12" s="219">
        <v>0.18788361705683401</v>
      </c>
      <c r="AL12" s="219"/>
      <c r="AM12" s="219">
        <v>0.145914682709541</v>
      </c>
      <c r="AN12" s="219">
        <v>0.14147267510536499</v>
      </c>
      <c r="AO12" s="219">
        <v>7.9909268960601604E-2</v>
      </c>
      <c r="AP12" s="219"/>
      <c r="AQ12" s="219">
        <v>0.13817844253370001</v>
      </c>
      <c r="AR12" s="219">
        <v>0.133153278340362</v>
      </c>
      <c r="AS12" s="219">
        <v>9.7654535338616205E-2</v>
      </c>
    </row>
    <row r="13" spans="2:45" x14ac:dyDescent="0.25">
      <c r="B13" s="16" t="s">
        <v>265</v>
      </c>
      <c r="C13" s="219">
        <v>8.5139124425959306E-2</v>
      </c>
      <c r="D13" s="219">
        <v>8.7736660168042296E-2</v>
      </c>
      <c r="E13" s="219">
        <v>8.3609137027605293E-2</v>
      </c>
      <c r="F13" s="219"/>
      <c r="G13" s="219">
        <v>6.1024699088835302E-2</v>
      </c>
      <c r="H13" s="219">
        <v>4.9417095496384601E-2</v>
      </c>
      <c r="I13" s="219">
        <v>3.4759929381664799E-2</v>
      </c>
      <c r="J13" s="219">
        <v>9.0328855789278198E-2</v>
      </c>
      <c r="K13" s="219">
        <v>0.106258277119037</v>
      </c>
      <c r="L13" s="219">
        <v>0.152812065453026</v>
      </c>
      <c r="M13" s="219"/>
      <c r="N13" s="219">
        <v>5.6179009299626499E-2</v>
      </c>
      <c r="O13" s="219">
        <v>0.11124789252331301</v>
      </c>
      <c r="P13" s="219">
        <v>6.3221602734663804E-2</v>
      </c>
      <c r="Q13" s="219">
        <v>0.109813876013954</v>
      </c>
      <c r="R13" s="219"/>
      <c r="S13" s="219">
        <v>8.7794789354355696E-2</v>
      </c>
      <c r="T13" s="219">
        <v>6.6459146755344894E-2</v>
      </c>
      <c r="U13" s="219">
        <v>9.4660122244872705E-2</v>
      </c>
      <c r="V13" s="219">
        <v>4.8576714531063298E-2</v>
      </c>
      <c r="W13" s="219">
        <v>4.5273126798668899E-2</v>
      </c>
      <c r="X13" s="219">
        <v>8.9221738215796001E-2</v>
      </c>
      <c r="Y13" s="219">
        <v>9.8991927914190106E-2</v>
      </c>
      <c r="Z13" s="219">
        <v>0.10225537852073199</v>
      </c>
      <c r="AA13" s="219">
        <v>8.0257312524246699E-2</v>
      </c>
      <c r="AB13" s="219">
        <v>0.105363129804893</v>
      </c>
      <c r="AC13" s="219">
        <v>0.11055798172983</v>
      </c>
      <c r="AD13" s="219">
        <v>0.17720650149880299</v>
      </c>
      <c r="AE13" s="219"/>
      <c r="AF13" s="219">
        <v>6.4047909486990295E-2</v>
      </c>
      <c r="AG13" s="219">
        <v>8.6008299764866E-2</v>
      </c>
      <c r="AH13" s="219">
        <v>7.6469836231884303E-2</v>
      </c>
      <c r="AI13" s="219">
        <v>9.3964758799851403E-2</v>
      </c>
      <c r="AJ13" s="219">
        <v>0.118148185145794</v>
      </c>
      <c r="AK13" s="219">
        <v>8.6424149886094107E-2</v>
      </c>
      <c r="AL13" s="219"/>
      <c r="AM13" s="219">
        <v>9.1914521285783604E-2</v>
      </c>
      <c r="AN13" s="219">
        <v>6.2925196917733794E-2</v>
      </c>
      <c r="AO13" s="219">
        <v>0.16285170465374499</v>
      </c>
      <c r="AP13" s="219"/>
      <c r="AQ13" s="219">
        <v>0.101068870514316</v>
      </c>
      <c r="AR13" s="219">
        <v>6.0631006490468001E-2</v>
      </c>
      <c r="AS13" s="219">
        <v>0.105852594947571</v>
      </c>
    </row>
    <row r="14" spans="2:45" x14ac:dyDescent="0.25">
      <c r="B14" s="16" t="s">
        <v>266</v>
      </c>
      <c r="C14" s="220">
        <v>1.4132928756907801</v>
      </c>
      <c r="D14" s="220">
        <v>1.4195387426230099</v>
      </c>
      <c r="E14" s="220">
        <v>1.41064130860309</v>
      </c>
      <c r="F14" s="220"/>
      <c r="G14" s="220">
        <v>1.2890548090409299</v>
      </c>
      <c r="H14" s="220">
        <v>1.1203267303278199</v>
      </c>
      <c r="I14" s="220">
        <v>1.1675463368377801</v>
      </c>
      <c r="J14" s="220">
        <v>1.4197626690923499</v>
      </c>
      <c r="K14" s="220">
        <v>1.53392113786994</v>
      </c>
      <c r="L14" s="220">
        <v>1.84861287469096</v>
      </c>
      <c r="M14" s="220"/>
      <c r="N14" s="220">
        <v>1.3157014295763201</v>
      </c>
      <c r="O14" s="220">
        <v>1.55377783112076</v>
      </c>
      <c r="P14" s="220">
        <v>1.3023810912067899</v>
      </c>
      <c r="Q14" s="220">
        <v>1.46941231671272</v>
      </c>
      <c r="R14" s="220"/>
      <c r="S14" s="220">
        <v>1.17692501432484</v>
      </c>
      <c r="T14" s="220">
        <v>1.4360005146932799</v>
      </c>
      <c r="U14" s="220">
        <v>1.6428542568718101</v>
      </c>
      <c r="V14" s="220">
        <v>1.3250867999096501</v>
      </c>
      <c r="W14" s="220">
        <v>1.35599751799929</v>
      </c>
      <c r="X14" s="220">
        <v>1.3439676688142701</v>
      </c>
      <c r="Y14" s="220">
        <v>1.5282934247008899</v>
      </c>
      <c r="Z14" s="220">
        <v>1.46399523702007</v>
      </c>
      <c r="AA14" s="220">
        <v>1.3685412134441901</v>
      </c>
      <c r="AB14" s="220">
        <v>1.5085545397979201</v>
      </c>
      <c r="AC14" s="220">
        <v>1.56618145923759</v>
      </c>
      <c r="AD14" s="220">
        <v>1.66730802998671</v>
      </c>
      <c r="AE14" s="220"/>
      <c r="AF14" s="220">
        <v>1.07530929004291</v>
      </c>
      <c r="AG14" s="220">
        <v>1.4402205533799299</v>
      </c>
      <c r="AH14" s="220">
        <v>1.3118437725877099</v>
      </c>
      <c r="AI14" s="220">
        <v>1.4344864915972599</v>
      </c>
      <c r="AJ14" s="220">
        <v>1.86769062898192</v>
      </c>
      <c r="AK14" s="220">
        <v>1.7744704355032299</v>
      </c>
      <c r="AL14" s="220"/>
      <c r="AM14" s="220">
        <v>1.4964269009095501</v>
      </c>
      <c r="AN14" s="220">
        <v>1.34922884657276</v>
      </c>
      <c r="AO14" s="220">
        <v>1.48800582747268</v>
      </c>
      <c r="AP14" s="220"/>
      <c r="AQ14" s="220">
        <v>1.53879933378602</v>
      </c>
      <c r="AR14" s="220">
        <v>1.25757432773887</v>
      </c>
      <c r="AS14" s="220">
        <v>1.2248521271150199</v>
      </c>
    </row>
    <row r="15" spans="2:45" x14ac:dyDescent="0.25">
      <c r="B15" s="16" t="s">
        <v>267</v>
      </c>
      <c r="C15" s="221">
        <v>1.6357200154132701</v>
      </c>
      <c r="D15" s="221">
        <v>1.62984991938691</v>
      </c>
      <c r="E15" s="221">
        <v>1.6532536708374399</v>
      </c>
      <c r="F15" s="221"/>
      <c r="G15" s="221">
        <v>1.57019673150371</v>
      </c>
      <c r="H15" s="221">
        <v>1.4676761113095</v>
      </c>
      <c r="I15" s="221">
        <v>1.20825690018814</v>
      </c>
      <c r="J15" s="221">
        <v>1.6931254435446199</v>
      </c>
      <c r="K15" s="221">
        <v>1.6999943508803701</v>
      </c>
      <c r="L15" s="221">
        <v>1.7807985672469999</v>
      </c>
      <c r="M15" s="221"/>
      <c r="N15" s="221">
        <v>1.4533643325741601</v>
      </c>
      <c r="O15" s="221">
        <v>1.7670127420953901</v>
      </c>
      <c r="P15" s="221">
        <v>1.56028398757678</v>
      </c>
      <c r="Q15" s="221">
        <v>1.74341548735957</v>
      </c>
      <c r="R15" s="221"/>
      <c r="S15" s="221">
        <v>1.6321418936900001</v>
      </c>
      <c r="T15" s="221">
        <v>1.54271763761146</v>
      </c>
      <c r="U15" s="221">
        <v>1.77304081142063</v>
      </c>
      <c r="V15" s="221">
        <v>1.4445959935675401</v>
      </c>
      <c r="W15" s="221">
        <v>1.44319854561786</v>
      </c>
      <c r="X15" s="221">
        <v>1.67497815093572</v>
      </c>
      <c r="Y15" s="221">
        <v>1.5767985757948</v>
      </c>
      <c r="Z15" s="221">
        <v>1.8548966781141401</v>
      </c>
      <c r="AA15" s="221">
        <v>1.5500880225521401</v>
      </c>
      <c r="AB15" s="221">
        <v>1.6732905103123501</v>
      </c>
      <c r="AC15" s="221">
        <v>2.0769339648820799</v>
      </c>
      <c r="AD15" s="221">
        <v>1.9097259112423399</v>
      </c>
      <c r="AE15" s="221"/>
      <c r="AF15" s="221">
        <v>1.6766191418368599</v>
      </c>
      <c r="AG15" s="221">
        <v>1.56147512859302</v>
      </c>
      <c r="AH15" s="221">
        <v>1.53896050413404</v>
      </c>
      <c r="AI15" s="221">
        <v>1.54227200977529</v>
      </c>
      <c r="AJ15" s="221">
        <v>1.73231750706095</v>
      </c>
      <c r="AK15" s="221">
        <v>1.4186780098546701</v>
      </c>
      <c r="AL15" s="221"/>
      <c r="AM15" s="221">
        <v>1.6377673291186901</v>
      </c>
      <c r="AN15" s="221">
        <v>1.5608724024874301</v>
      </c>
      <c r="AO15" s="221">
        <v>1.9724684256367599</v>
      </c>
      <c r="AP15" s="221"/>
      <c r="AQ15" s="221">
        <v>1.6637952865380701</v>
      </c>
      <c r="AR15" s="221">
        <v>1.56836311636507</v>
      </c>
      <c r="AS15" s="221">
        <v>1.9556374666077001</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305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27" t="s">
        <v>8</v>
      </c>
      <c r="C7" s="227">
        <v>1005</v>
      </c>
      <c r="D7" s="227">
        <v>484</v>
      </c>
      <c r="E7" s="227">
        <v>515</v>
      </c>
      <c r="F7" s="227"/>
      <c r="G7" s="227">
        <v>152</v>
      </c>
      <c r="H7" s="227">
        <v>174</v>
      </c>
      <c r="I7" s="227">
        <v>153</v>
      </c>
      <c r="J7" s="227">
        <v>172</v>
      </c>
      <c r="K7" s="227">
        <v>142</v>
      </c>
      <c r="L7" s="227">
        <v>212</v>
      </c>
      <c r="M7" s="227"/>
      <c r="N7" s="227">
        <v>279</v>
      </c>
      <c r="O7" s="227">
        <v>270</v>
      </c>
      <c r="P7" s="227">
        <v>207</v>
      </c>
      <c r="Q7" s="227">
        <v>245</v>
      </c>
      <c r="R7" s="227"/>
      <c r="S7" s="227">
        <v>146</v>
      </c>
      <c r="T7" s="227">
        <v>136</v>
      </c>
      <c r="U7" s="227">
        <v>83</v>
      </c>
      <c r="V7" s="227">
        <v>95</v>
      </c>
      <c r="W7" s="227">
        <v>70</v>
      </c>
      <c r="X7" s="227">
        <v>76</v>
      </c>
      <c r="Y7" s="227">
        <v>81</v>
      </c>
      <c r="Z7" s="227">
        <v>40</v>
      </c>
      <c r="AA7" s="227">
        <v>112</v>
      </c>
      <c r="AB7" s="227">
        <v>93</v>
      </c>
      <c r="AC7" s="227">
        <v>45</v>
      </c>
      <c r="AD7" s="227">
        <v>28</v>
      </c>
      <c r="AE7" s="227"/>
      <c r="AF7" s="227">
        <v>204</v>
      </c>
      <c r="AG7" s="227">
        <v>290</v>
      </c>
      <c r="AH7" s="227">
        <v>150</v>
      </c>
      <c r="AI7" s="227">
        <v>190</v>
      </c>
      <c r="AJ7" s="227">
        <v>109</v>
      </c>
      <c r="AK7" s="227">
        <v>62</v>
      </c>
      <c r="AL7" s="227"/>
      <c r="AM7" s="227">
        <v>415</v>
      </c>
      <c r="AN7" s="227">
        <v>426</v>
      </c>
      <c r="AO7" s="227">
        <v>111</v>
      </c>
      <c r="AP7" s="227"/>
      <c r="AQ7" s="227">
        <v>312</v>
      </c>
      <c r="AR7" s="227">
        <v>332</v>
      </c>
      <c r="AS7" s="227">
        <v>36</v>
      </c>
    </row>
    <row r="8" spans="2:45" ht="30" customHeight="1" x14ac:dyDescent="0.25">
      <c r="B8" s="228" t="s">
        <v>9</v>
      </c>
      <c r="C8" s="228">
        <v>1005</v>
      </c>
      <c r="D8" s="228">
        <v>494</v>
      </c>
      <c r="E8" s="228">
        <v>505</v>
      </c>
      <c r="F8" s="228"/>
      <c r="G8" s="228">
        <v>140</v>
      </c>
      <c r="H8" s="228">
        <v>173</v>
      </c>
      <c r="I8" s="228">
        <v>170</v>
      </c>
      <c r="J8" s="228">
        <v>170</v>
      </c>
      <c r="K8" s="228">
        <v>141</v>
      </c>
      <c r="L8" s="228">
        <v>211</v>
      </c>
      <c r="M8" s="228"/>
      <c r="N8" s="228">
        <v>270</v>
      </c>
      <c r="O8" s="228">
        <v>260</v>
      </c>
      <c r="P8" s="228">
        <v>220</v>
      </c>
      <c r="Q8" s="228">
        <v>251</v>
      </c>
      <c r="R8" s="228"/>
      <c r="S8" s="228">
        <v>141</v>
      </c>
      <c r="T8" s="228">
        <v>135</v>
      </c>
      <c r="U8" s="228">
        <v>80</v>
      </c>
      <c r="V8" s="228">
        <v>90</v>
      </c>
      <c r="W8" s="228">
        <v>71</v>
      </c>
      <c r="X8" s="228">
        <v>90</v>
      </c>
      <c r="Y8" s="228">
        <v>80</v>
      </c>
      <c r="Z8" s="228">
        <v>41</v>
      </c>
      <c r="AA8" s="228">
        <v>110</v>
      </c>
      <c r="AB8" s="228">
        <v>85</v>
      </c>
      <c r="AC8" s="228">
        <v>51</v>
      </c>
      <c r="AD8" s="228">
        <v>31</v>
      </c>
      <c r="AE8" s="228"/>
      <c r="AF8" s="228">
        <v>205</v>
      </c>
      <c r="AG8" s="228">
        <v>289</v>
      </c>
      <c r="AH8" s="228">
        <v>149</v>
      </c>
      <c r="AI8" s="228">
        <v>189</v>
      </c>
      <c r="AJ8" s="228">
        <v>110</v>
      </c>
      <c r="AK8" s="228">
        <v>63</v>
      </c>
      <c r="AL8" s="228"/>
      <c r="AM8" s="228">
        <v>420</v>
      </c>
      <c r="AN8" s="228">
        <v>424</v>
      </c>
      <c r="AO8" s="228">
        <v>111</v>
      </c>
      <c r="AP8" s="228"/>
      <c r="AQ8" s="228">
        <v>315</v>
      </c>
      <c r="AR8" s="228">
        <v>332</v>
      </c>
      <c r="AS8" s="228">
        <v>36</v>
      </c>
    </row>
    <row r="9" spans="2:45" x14ac:dyDescent="0.25">
      <c r="B9" s="16" t="s">
        <v>270</v>
      </c>
      <c r="C9" s="224">
        <v>0.31416636103419698</v>
      </c>
      <c r="D9" s="224">
        <v>0.34655425197541101</v>
      </c>
      <c r="E9" s="224">
        <v>0.284470680384321</v>
      </c>
      <c r="F9" s="224"/>
      <c r="G9" s="224">
        <v>0.30047404248510501</v>
      </c>
      <c r="H9" s="224">
        <v>0.209678636816232</v>
      </c>
      <c r="I9" s="224">
        <v>0.32295081820931099</v>
      </c>
      <c r="J9" s="224">
        <v>0.35496943433151501</v>
      </c>
      <c r="K9" s="224">
        <v>0.33001206032458202</v>
      </c>
      <c r="L9" s="224">
        <v>0.35848565206281302</v>
      </c>
      <c r="M9" s="224"/>
      <c r="N9" s="224">
        <v>0.34357297785811503</v>
      </c>
      <c r="O9" s="224">
        <v>0.33351517748589699</v>
      </c>
      <c r="P9" s="224">
        <v>0.28089922936061201</v>
      </c>
      <c r="Q9" s="224">
        <v>0.28878853464665799</v>
      </c>
      <c r="R9" s="224"/>
      <c r="S9" s="224">
        <v>0.18501306561293701</v>
      </c>
      <c r="T9" s="224">
        <v>0.28366023556464898</v>
      </c>
      <c r="U9" s="224">
        <v>0.397244148551326</v>
      </c>
      <c r="V9" s="224">
        <v>0.392575460040196</v>
      </c>
      <c r="W9" s="224">
        <v>0.28963342832149103</v>
      </c>
      <c r="X9" s="224">
        <v>0.30675386194950799</v>
      </c>
      <c r="Y9" s="224">
        <v>0.28808044752614897</v>
      </c>
      <c r="Z9" s="224">
        <v>0.327842132935943</v>
      </c>
      <c r="AA9" s="224">
        <v>0.32459338608890997</v>
      </c>
      <c r="AB9" s="224">
        <v>0.44156349810133499</v>
      </c>
      <c r="AC9" s="224">
        <v>0.22769689275990901</v>
      </c>
      <c r="AD9" s="224">
        <v>0.47435145836593001</v>
      </c>
      <c r="AE9" s="224"/>
      <c r="AF9" s="224">
        <v>0.17643878703275601</v>
      </c>
      <c r="AG9" s="224">
        <v>0.36041630274431202</v>
      </c>
      <c r="AH9" s="224">
        <v>0.22453940959208701</v>
      </c>
      <c r="AI9" s="224">
        <v>0.33415824556342399</v>
      </c>
      <c r="AJ9" s="224">
        <v>0.47979236480235299</v>
      </c>
      <c r="AK9" s="224">
        <v>0.41366949832349398</v>
      </c>
      <c r="AL9" s="224"/>
      <c r="AM9" s="224">
        <v>0.32273010338128999</v>
      </c>
      <c r="AN9" s="224">
        <v>0.32743940177643099</v>
      </c>
      <c r="AO9" s="224">
        <v>0.271850021808279</v>
      </c>
      <c r="AP9" s="224"/>
      <c r="AQ9" s="224">
        <v>0.35358524014313097</v>
      </c>
      <c r="AR9" s="224">
        <v>0.27398294423087799</v>
      </c>
      <c r="AS9" s="224">
        <v>0.28489521118243999</v>
      </c>
    </row>
    <row r="10" spans="2:45" x14ac:dyDescent="0.25">
      <c r="B10" s="16" t="s">
        <v>261</v>
      </c>
      <c r="C10" s="224">
        <v>0.19392461643683701</v>
      </c>
      <c r="D10" s="224">
        <v>0.195142640079907</v>
      </c>
      <c r="E10" s="224">
        <v>0.19287226913965499</v>
      </c>
      <c r="F10" s="224"/>
      <c r="G10" s="224">
        <v>0.226933450231845</v>
      </c>
      <c r="H10" s="224">
        <v>0.24087697049499099</v>
      </c>
      <c r="I10" s="224">
        <v>0.19426899182330401</v>
      </c>
      <c r="J10" s="224">
        <v>0.20838082357347501</v>
      </c>
      <c r="K10" s="224">
        <v>0.15951007032386399</v>
      </c>
      <c r="L10" s="224">
        <v>0.14449032360059999</v>
      </c>
      <c r="M10" s="224"/>
      <c r="N10" s="224">
        <v>0.172418290236239</v>
      </c>
      <c r="O10" s="224">
        <v>0.17179424362162299</v>
      </c>
      <c r="P10" s="224">
        <v>0.23904911761950201</v>
      </c>
      <c r="Q10" s="224">
        <v>0.199402585970226</v>
      </c>
      <c r="R10" s="224"/>
      <c r="S10" s="224">
        <v>0.159402538504688</v>
      </c>
      <c r="T10" s="224">
        <v>0.21112994558156201</v>
      </c>
      <c r="U10" s="224">
        <v>0.206865056453607</v>
      </c>
      <c r="V10" s="224">
        <v>0.19333298748702499</v>
      </c>
      <c r="W10" s="224">
        <v>0.232316135467206</v>
      </c>
      <c r="X10" s="224">
        <v>0.19143867692967201</v>
      </c>
      <c r="Y10" s="224">
        <v>0.191513183269584</v>
      </c>
      <c r="Z10" s="224">
        <v>0.24211971086276701</v>
      </c>
      <c r="AA10" s="224">
        <v>0.23534724290094999</v>
      </c>
      <c r="AB10" s="224">
        <v>0.14142878265553299</v>
      </c>
      <c r="AC10" s="224">
        <v>0.193014605887396</v>
      </c>
      <c r="AD10" s="224">
        <v>0.104354804397357</v>
      </c>
      <c r="AE10" s="224"/>
      <c r="AF10" s="224">
        <v>0.25499257811191101</v>
      </c>
      <c r="AG10" s="224">
        <v>0.16653527375351199</v>
      </c>
      <c r="AH10" s="224">
        <v>0.226818724259123</v>
      </c>
      <c r="AI10" s="224">
        <v>0.217258001159989</v>
      </c>
      <c r="AJ10" s="224">
        <v>0.11517022470258199</v>
      </c>
      <c r="AK10" s="224">
        <v>0.110555604103623</v>
      </c>
      <c r="AL10" s="224"/>
      <c r="AM10" s="224">
        <v>0.196256780197584</v>
      </c>
      <c r="AN10" s="224">
        <v>0.189909853374682</v>
      </c>
      <c r="AO10" s="224">
        <v>0.19225096451103299</v>
      </c>
      <c r="AP10" s="224"/>
      <c r="AQ10" s="224">
        <v>0.210015035685201</v>
      </c>
      <c r="AR10" s="224">
        <v>0.202154518195862</v>
      </c>
      <c r="AS10" s="224">
        <v>0.11564810954082599</v>
      </c>
    </row>
    <row r="11" spans="2:45" x14ac:dyDescent="0.25">
      <c r="B11" s="16" t="s">
        <v>262</v>
      </c>
      <c r="C11" s="224">
        <v>0.209064990625146</v>
      </c>
      <c r="D11" s="224">
        <v>0.18441838988345299</v>
      </c>
      <c r="E11" s="224">
        <v>0.23370019827570901</v>
      </c>
      <c r="F11" s="224"/>
      <c r="G11" s="224">
        <v>0.234854549428333</v>
      </c>
      <c r="H11" s="224">
        <v>0.241919059055382</v>
      </c>
      <c r="I11" s="224">
        <v>0.22589302348948001</v>
      </c>
      <c r="J11" s="224">
        <v>0.20444259795629</v>
      </c>
      <c r="K11" s="224">
        <v>0.237513243792532</v>
      </c>
      <c r="L11" s="224">
        <v>0.136107554293044</v>
      </c>
      <c r="M11" s="224"/>
      <c r="N11" s="224">
        <v>0.197423024631184</v>
      </c>
      <c r="O11" s="224">
        <v>0.18826995855777201</v>
      </c>
      <c r="P11" s="224">
        <v>0.21167620843841001</v>
      </c>
      <c r="Q11" s="224">
        <v>0.244171887834189</v>
      </c>
      <c r="R11" s="224"/>
      <c r="S11" s="224">
        <v>0.24946532773253599</v>
      </c>
      <c r="T11" s="224">
        <v>0.218235035446702</v>
      </c>
      <c r="U11" s="224">
        <v>0.20351122968266</v>
      </c>
      <c r="V11" s="224">
        <v>0.171822811573552</v>
      </c>
      <c r="W11" s="224">
        <v>0.27035708777018402</v>
      </c>
      <c r="X11" s="224">
        <v>0.18260088922030099</v>
      </c>
      <c r="Y11" s="224">
        <v>0.22309959396224999</v>
      </c>
      <c r="Z11" s="224">
        <v>0.196609114410805</v>
      </c>
      <c r="AA11" s="224">
        <v>0.16890087492709099</v>
      </c>
      <c r="AB11" s="224">
        <v>0.17407978057552001</v>
      </c>
      <c r="AC11" s="224">
        <v>0.26047107644402701</v>
      </c>
      <c r="AD11" s="224">
        <v>0.178669715747279</v>
      </c>
      <c r="AE11" s="224"/>
      <c r="AF11" s="224">
        <v>0.242741499849395</v>
      </c>
      <c r="AG11" s="224">
        <v>0.19416098927086101</v>
      </c>
      <c r="AH11" s="224">
        <v>0.27082631843121602</v>
      </c>
      <c r="AI11" s="224">
        <v>0.14847444634308701</v>
      </c>
      <c r="AJ11" s="224">
        <v>0.21501741990555301</v>
      </c>
      <c r="AK11" s="224">
        <v>0.19288870888895601</v>
      </c>
      <c r="AL11" s="224"/>
      <c r="AM11" s="224">
        <v>0.21358270458078499</v>
      </c>
      <c r="AN11" s="224">
        <v>0.19745495659187601</v>
      </c>
      <c r="AO11" s="224">
        <v>0.21065962889739101</v>
      </c>
      <c r="AP11" s="224"/>
      <c r="AQ11" s="224">
        <v>0.17861297307193</v>
      </c>
      <c r="AR11" s="224">
        <v>0.20964539673159299</v>
      </c>
      <c r="AS11" s="224">
        <v>0.15994929433938701</v>
      </c>
    </row>
    <row r="12" spans="2:45" x14ac:dyDescent="0.25">
      <c r="B12" s="16" t="s">
        <v>263</v>
      </c>
      <c r="C12" s="224">
        <v>0.202588174745923</v>
      </c>
      <c r="D12" s="224">
        <v>0.20950149392115699</v>
      </c>
      <c r="E12" s="224">
        <v>0.19225307902581101</v>
      </c>
      <c r="F12" s="224"/>
      <c r="G12" s="224">
        <v>0.184734540412922</v>
      </c>
      <c r="H12" s="224">
        <v>0.21900654737953301</v>
      </c>
      <c r="I12" s="224">
        <v>0.192620562453269</v>
      </c>
      <c r="J12" s="224">
        <v>0.17795473314304</v>
      </c>
      <c r="K12" s="224">
        <v>0.20444097912009401</v>
      </c>
      <c r="L12" s="224">
        <v>0.22763676076737799</v>
      </c>
      <c r="M12" s="224"/>
      <c r="N12" s="224">
        <v>0.20082414390275199</v>
      </c>
      <c r="O12" s="224">
        <v>0.223245427242067</v>
      </c>
      <c r="P12" s="224">
        <v>0.211327243631557</v>
      </c>
      <c r="Q12" s="224">
        <v>0.17470727075109699</v>
      </c>
      <c r="R12" s="224"/>
      <c r="S12" s="224">
        <v>0.26343626802658998</v>
      </c>
      <c r="T12" s="224">
        <v>0.19057326579936301</v>
      </c>
      <c r="U12" s="224">
        <v>0.147105726695932</v>
      </c>
      <c r="V12" s="224">
        <v>0.14797044457498901</v>
      </c>
      <c r="W12" s="224">
        <v>0.19259322515713401</v>
      </c>
      <c r="X12" s="224">
        <v>0.25706184953493399</v>
      </c>
      <c r="Y12" s="224">
        <v>0.23557877967677501</v>
      </c>
      <c r="Z12" s="224">
        <v>0.154474318903426</v>
      </c>
      <c r="AA12" s="224">
        <v>0.17676192823734599</v>
      </c>
      <c r="AB12" s="224">
        <v>0.18963100644333</v>
      </c>
      <c r="AC12" s="224">
        <v>0.20763420001036201</v>
      </c>
      <c r="AD12" s="224">
        <v>0.24262402148943399</v>
      </c>
      <c r="AE12" s="224"/>
      <c r="AF12" s="224">
        <v>0.22108258498053701</v>
      </c>
      <c r="AG12" s="224">
        <v>0.21750584577163501</v>
      </c>
      <c r="AH12" s="224">
        <v>0.20514912454019699</v>
      </c>
      <c r="AI12" s="224">
        <v>0.179660943515388</v>
      </c>
      <c r="AJ12" s="224">
        <v>0.13633898502123801</v>
      </c>
      <c r="AK12" s="224">
        <v>0.25162823236953102</v>
      </c>
      <c r="AL12" s="224"/>
      <c r="AM12" s="224">
        <v>0.19358800345989599</v>
      </c>
      <c r="AN12" s="224">
        <v>0.221457038851958</v>
      </c>
      <c r="AO12" s="224">
        <v>0.16190989619879201</v>
      </c>
      <c r="AP12" s="224"/>
      <c r="AQ12" s="224">
        <v>0.18155911886643</v>
      </c>
      <c r="AR12" s="224">
        <v>0.22482920767241599</v>
      </c>
      <c r="AS12" s="224">
        <v>0.27767577915900898</v>
      </c>
    </row>
    <row r="13" spans="2:45" x14ac:dyDescent="0.25">
      <c r="B13" s="16" t="s">
        <v>265</v>
      </c>
      <c r="C13" s="224">
        <v>8.0255857157896696E-2</v>
      </c>
      <c r="D13" s="224">
        <v>6.4383224140072207E-2</v>
      </c>
      <c r="E13" s="224">
        <v>9.6703773174503904E-2</v>
      </c>
      <c r="F13" s="224"/>
      <c r="G13" s="224">
        <v>5.3003417441795202E-2</v>
      </c>
      <c r="H13" s="224">
        <v>8.8518786253862503E-2</v>
      </c>
      <c r="I13" s="224">
        <v>6.4266604024636298E-2</v>
      </c>
      <c r="J13" s="224">
        <v>5.4252410995679498E-2</v>
      </c>
      <c r="K13" s="224">
        <v>6.8523646438927902E-2</v>
      </c>
      <c r="L13" s="224">
        <v>0.133279709276164</v>
      </c>
      <c r="M13" s="224"/>
      <c r="N13" s="224">
        <v>8.5761563371710495E-2</v>
      </c>
      <c r="O13" s="224">
        <v>8.3175193092641098E-2</v>
      </c>
      <c r="P13" s="224">
        <v>5.7048200949919199E-2</v>
      </c>
      <c r="Q13" s="224">
        <v>9.2929720797830601E-2</v>
      </c>
      <c r="R13" s="224"/>
      <c r="S13" s="224">
        <v>0.14268280012324799</v>
      </c>
      <c r="T13" s="224">
        <v>9.6401517607724599E-2</v>
      </c>
      <c r="U13" s="224">
        <v>4.5273838616474001E-2</v>
      </c>
      <c r="V13" s="224">
        <v>9.4298296324238501E-2</v>
      </c>
      <c r="W13" s="224">
        <v>1.51001232839838E-2</v>
      </c>
      <c r="X13" s="224">
        <v>6.2144722365586297E-2</v>
      </c>
      <c r="Y13" s="224">
        <v>6.1727995565242E-2</v>
      </c>
      <c r="Z13" s="224">
        <v>7.8954722887057793E-2</v>
      </c>
      <c r="AA13" s="224">
        <v>9.4396567845703105E-2</v>
      </c>
      <c r="AB13" s="224">
        <v>5.3296932224281598E-2</v>
      </c>
      <c r="AC13" s="224">
        <v>0.111183224898305</v>
      </c>
      <c r="AD13" s="224">
        <v>0</v>
      </c>
      <c r="AE13" s="224"/>
      <c r="AF13" s="224">
        <v>0.10474455002539999</v>
      </c>
      <c r="AG13" s="224">
        <v>6.13815884596806E-2</v>
      </c>
      <c r="AH13" s="224">
        <v>7.2666423177377704E-2</v>
      </c>
      <c r="AI13" s="224">
        <v>0.12044836341811201</v>
      </c>
      <c r="AJ13" s="224">
        <v>5.3681005568275E-2</v>
      </c>
      <c r="AK13" s="224">
        <v>3.1257956314396297E-2</v>
      </c>
      <c r="AL13" s="224"/>
      <c r="AM13" s="224">
        <v>7.3842408380444799E-2</v>
      </c>
      <c r="AN13" s="224">
        <v>6.3738749405053502E-2</v>
      </c>
      <c r="AO13" s="224">
        <v>0.163329488584504</v>
      </c>
      <c r="AP13" s="224"/>
      <c r="AQ13" s="224">
        <v>7.6227632233309001E-2</v>
      </c>
      <c r="AR13" s="224">
        <v>8.9387933169251102E-2</v>
      </c>
      <c r="AS13" s="224">
        <v>0.16183160577833999</v>
      </c>
    </row>
    <row r="14" spans="2:45" x14ac:dyDescent="0.25">
      <c r="B14" s="16" t="s">
        <v>266</v>
      </c>
      <c r="C14" s="225">
        <v>1.54084255055649</v>
      </c>
      <c r="D14" s="225">
        <v>1.4500167981705701</v>
      </c>
      <c r="E14" s="225">
        <v>1.62384699546652</v>
      </c>
      <c r="F14" s="225"/>
      <c r="G14" s="225">
        <v>1.4628598400944599</v>
      </c>
      <c r="H14" s="225">
        <v>1.7358098757597999</v>
      </c>
      <c r="I14" s="225">
        <v>1.4809831422606199</v>
      </c>
      <c r="J14" s="225">
        <v>1.36813986289789</v>
      </c>
      <c r="K14" s="225">
        <v>1.5219540810249199</v>
      </c>
      <c r="L14" s="225">
        <v>1.6327345515934799</v>
      </c>
      <c r="M14" s="225"/>
      <c r="N14" s="225">
        <v>1.5127830246937</v>
      </c>
      <c r="O14" s="225">
        <v>1.5507712148339301</v>
      </c>
      <c r="P14" s="225">
        <v>1.52457606919067</v>
      </c>
      <c r="Q14" s="225">
        <v>1.58358705708322</v>
      </c>
      <c r="R14" s="225"/>
      <c r="S14" s="225">
        <v>2.0193731985425298</v>
      </c>
      <c r="T14" s="225">
        <v>1.60492588430395</v>
      </c>
      <c r="U14" s="225">
        <v>1.23630005037262</v>
      </c>
      <c r="V14" s="225">
        <v>1.35808312965605</v>
      </c>
      <c r="W14" s="225">
        <v>1.4112104796149201</v>
      </c>
      <c r="X14" s="225">
        <v>1.57640489343742</v>
      </c>
      <c r="Y14" s="225">
        <v>1.59136069248538</v>
      </c>
      <c r="Z14" s="225">
        <v>1.4145797879428901</v>
      </c>
      <c r="AA14" s="225">
        <v>1.48102104884998</v>
      </c>
      <c r="AB14" s="225">
        <v>1.2716690920336899</v>
      </c>
      <c r="AC14" s="225">
        <v>1.7815922583997601</v>
      </c>
      <c r="AD14" s="225">
        <v>1.1895663003602199</v>
      </c>
      <c r="AE14" s="225"/>
      <c r="AF14" s="225">
        <v>1.82270153285392</v>
      </c>
      <c r="AG14" s="225">
        <v>1.4529011434488599</v>
      </c>
      <c r="AH14" s="225">
        <v>1.6745844274516499</v>
      </c>
      <c r="AI14" s="225">
        <v>1.53498317806477</v>
      </c>
      <c r="AJ14" s="225">
        <v>1.1689460418505</v>
      </c>
      <c r="AK14" s="225">
        <v>1.3762495442477101</v>
      </c>
      <c r="AL14" s="225"/>
      <c r="AM14" s="225">
        <v>1.49955583326062</v>
      </c>
      <c r="AN14" s="225">
        <v>1.50414588073452</v>
      </c>
      <c r="AO14" s="225">
        <v>1.75261786524021</v>
      </c>
      <c r="AP14" s="225"/>
      <c r="AQ14" s="225">
        <v>1.4168288673615801</v>
      </c>
      <c r="AR14" s="225">
        <v>1.6534846673532999</v>
      </c>
      <c r="AS14" s="225">
        <v>1.9159004588099799</v>
      </c>
    </row>
    <row r="15" spans="2:45" x14ac:dyDescent="0.25">
      <c r="B15" s="16" t="s">
        <v>267</v>
      </c>
      <c r="C15" s="226">
        <v>1.76513245126944</v>
      </c>
      <c r="D15" s="226">
        <v>1.74945392086656</v>
      </c>
      <c r="E15" s="226">
        <v>1.7718406749772</v>
      </c>
      <c r="F15" s="226"/>
      <c r="G15" s="226">
        <v>1.5481162521990099</v>
      </c>
      <c r="H15" s="226">
        <v>1.59207956043448</v>
      </c>
      <c r="I15" s="226">
        <v>1.67624098568697</v>
      </c>
      <c r="J15" s="226">
        <v>1.63358502886581</v>
      </c>
      <c r="K15" s="226">
        <v>1.7419200185339101</v>
      </c>
      <c r="L15" s="226">
        <v>2.2148013087979299</v>
      </c>
      <c r="M15" s="226"/>
      <c r="N15" s="226">
        <v>1.8600894381730599</v>
      </c>
      <c r="O15" s="226">
        <v>1.86717609828794</v>
      </c>
      <c r="P15" s="226">
        <v>1.58333514644538</v>
      </c>
      <c r="Q15" s="226">
        <v>1.7344934720285401</v>
      </c>
      <c r="R15" s="226"/>
      <c r="S15" s="226">
        <v>1.7456272840017799</v>
      </c>
      <c r="T15" s="226">
        <v>1.7790447766339501</v>
      </c>
      <c r="U15" s="226">
        <v>1.56030898102266</v>
      </c>
      <c r="V15" s="226">
        <v>1.8978281687402501</v>
      </c>
      <c r="W15" s="226">
        <v>1.3157014744128099</v>
      </c>
      <c r="X15" s="226">
        <v>1.7642649937967401</v>
      </c>
      <c r="Y15" s="226">
        <v>1.6803439510540701</v>
      </c>
      <c r="Z15" s="226">
        <v>1.7230912440825299</v>
      </c>
      <c r="AA15" s="226">
        <v>1.8354154299577701</v>
      </c>
      <c r="AB15" s="226">
        <v>1.8012264988892299</v>
      </c>
      <c r="AC15" s="226">
        <v>1.7426366816384899</v>
      </c>
      <c r="AD15" s="226">
        <v>1.64050127376664</v>
      </c>
      <c r="AE15" s="226"/>
      <c r="AF15" s="226">
        <v>1.57706677352406</v>
      </c>
      <c r="AG15" s="226">
        <v>1.7780680099651001</v>
      </c>
      <c r="AH15" s="226">
        <v>1.5251316680271101</v>
      </c>
      <c r="AI15" s="226">
        <v>2.00973827174814</v>
      </c>
      <c r="AJ15" s="226">
        <v>1.7103001934269899</v>
      </c>
      <c r="AK15" s="226">
        <v>1.7811004598440701</v>
      </c>
      <c r="AL15" s="226"/>
      <c r="AM15" s="226">
        <v>1.7298090596801901</v>
      </c>
      <c r="AN15" s="226">
        <v>1.73429851604883</v>
      </c>
      <c r="AO15" s="226">
        <v>2.0521689906070302</v>
      </c>
      <c r="AP15" s="226"/>
      <c r="AQ15" s="226">
        <v>1.77637636415957</v>
      </c>
      <c r="AR15" s="226">
        <v>1.7657127716724099</v>
      </c>
      <c r="AS15" s="226">
        <v>2.2352486643921399</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S22"/>
  <sheetViews>
    <sheetView showGridLines="0" workbookViewId="0">
      <pane xSplit="2" topLeftCell="C1" activePane="topRight" state="frozen"/>
      <selection pane="topRight" activeCell="D2" sqref="D2:AN2"/>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314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31" t="s">
        <v>8</v>
      </c>
      <c r="C7" s="231">
        <v>1005</v>
      </c>
      <c r="D7" s="231">
        <v>484</v>
      </c>
      <c r="E7" s="231">
        <v>515</v>
      </c>
      <c r="F7" s="231"/>
      <c r="G7" s="231">
        <v>152</v>
      </c>
      <c r="H7" s="231">
        <v>174</v>
      </c>
      <c r="I7" s="231">
        <v>153</v>
      </c>
      <c r="J7" s="231">
        <v>172</v>
      </c>
      <c r="K7" s="231">
        <v>142</v>
      </c>
      <c r="L7" s="231">
        <v>212</v>
      </c>
      <c r="M7" s="231"/>
      <c r="N7" s="231">
        <v>279</v>
      </c>
      <c r="O7" s="231">
        <v>270</v>
      </c>
      <c r="P7" s="231">
        <v>207</v>
      </c>
      <c r="Q7" s="231">
        <v>245</v>
      </c>
      <c r="R7" s="231"/>
      <c r="S7" s="231">
        <v>146</v>
      </c>
      <c r="T7" s="231">
        <v>136</v>
      </c>
      <c r="U7" s="231">
        <v>83</v>
      </c>
      <c r="V7" s="231">
        <v>95</v>
      </c>
      <c r="W7" s="231">
        <v>70</v>
      </c>
      <c r="X7" s="231">
        <v>76</v>
      </c>
      <c r="Y7" s="231">
        <v>81</v>
      </c>
      <c r="Z7" s="231">
        <v>40</v>
      </c>
      <c r="AA7" s="231">
        <v>112</v>
      </c>
      <c r="AB7" s="231">
        <v>93</v>
      </c>
      <c r="AC7" s="231">
        <v>45</v>
      </c>
      <c r="AD7" s="231">
        <v>28</v>
      </c>
      <c r="AE7" s="231"/>
      <c r="AF7" s="231">
        <v>204</v>
      </c>
      <c r="AG7" s="231">
        <v>290</v>
      </c>
      <c r="AH7" s="231">
        <v>150</v>
      </c>
      <c r="AI7" s="231">
        <v>190</v>
      </c>
      <c r="AJ7" s="231">
        <v>109</v>
      </c>
      <c r="AK7" s="231">
        <v>62</v>
      </c>
      <c r="AL7" s="231"/>
      <c r="AM7" s="231">
        <v>415</v>
      </c>
      <c r="AN7" s="231">
        <v>426</v>
      </c>
      <c r="AO7" s="231">
        <v>111</v>
      </c>
      <c r="AP7" s="231"/>
      <c r="AQ7" s="231">
        <v>312</v>
      </c>
      <c r="AR7" s="231">
        <v>332</v>
      </c>
      <c r="AS7" s="231">
        <v>36</v>
      </c>
    </row>
    <row r="8" spans="2:45" ht="30" customHeight="1" x14ac:dyDescent="0.25">
      <c r="B8" s="232" t="s">
        <v>9</v>
      </c>
      <c r="C8" s="232">
        <v>1005</v>
      </c>
      <c r="D8" s="232">
        <v>494</v>
      </c>
      <c r="E8" s="232">
        <v>505</v>
      </c>
      <c r="F8" s="232"/>
      <c r="G8" s="232">
        <v>140</v>
      </c>
      <c r="H8" s="232">
        <v>173</v>
      </c>
      <c r="I8" s="232">
        <v>170</v>
      </c>
      <c r="J8" s="232">
        <v>170</v>
      </c>
      <c r="K8" s="232">
        <v>141</v>
      </c>
      <c r="L8" s="232">
        <v>211</v>
      </c>
      <c r="M8" s="232"/>
      <c r="N8" s="232">
        <v>270</v>
      </c>
      <c r="O8" s="232">
        <v>260</v>
      </c>
      <c r="P8" s="232">
        <v>220</v>
      </c>
      <c r="Q8" s="232">
        <v>251</v>
      </c>
      <c r="R8" s="232"/>
      <c r="S8" s="232">
        <v>141</v>
      </c>
      <c r="T8" s="232">
        <v>135</v>
      </c>
      <c r="U8" s="232">
        <v>80</v>
      </c>
      <c r="V8" s="232">
        <v>90</v>
      </c>
      <c r="W8" s="232">
        <v>71</v>
      </c>
      <c r="X8" s="232">
        <v>90</v>
      </c>
      <c r="Y8" s="232">
        <v>80</v>
      </c>
      <c r="Z8" s="232">
        <v>41</v>
      </c>
      <c r="AA8" s="232">
        <v>110</v>
      </c>
      <c r="AB8" s="232">
        <v>85</v>
      </c>
      <c r="AC8" s="232">
        <v>51</v>
      </c>
      <c r="AD8" s="232">
        <v>31</v>
      </c>
      <c r="AE8" s="232"/>
      <c r="AF8" s="232">
        <v>205</v>
      </c>
      <c r="AG8" s="232">
        <v>289</v>
      </c>
      <c r="AH8" s="232">
        <v>149</v>
      </c>
      <c r="AI8" s="232">
        <v>189</v>
      </c>
      <c r="AJ8" s="232">
        <v>110</v>
      </c>
      <c r="AK8" s="232">
        <v>63</v>
      </c>
      <c r="AL8" s="232"/>
      <c r="AM8" s="232">
        <v>420</v>
      </c>
      <c r="AN8" s="232">
        <v>424</v>
      </c>
      <c r="AO8" s="232">
        <v>111</v>
      </c>
      <c r="AP8" s="232"/>
      <c r="AQ8" s="232">
        <v>315</v>
      </c>
      <c r="AR8" s="232">
        <v>332</v>
      </c>
      <c r="AS8" s="232">
        <v>36</v>
      </c>
    </row>
    <row r="9" spans="2:45" x14ac:dyDescent="0.25">
      <c r="B9" s="16" t="s">
        <v>306</v>
      </c>
      <c r="C9" s="229">
        <v>2.9912163017804999E-2</v>
      </c>
      <c r="D9" s="229">
        <v>3.2410381826941802E-2</v>
      </c>
      <c r="E9" s="229">
        <v>2.7826313101598599E-2</v>
      </c>
      <c r="F9" s="229"/>
      <c r="G9" s="229">
        <v>3.9692868102210503E-2</v>
      </c>
      <c r="H9" s="229">
        <v>3.91799838678022E-2</v>
      </c>
      <c r="I9" s="229">
        <v>4.3520874997512803E-2</v>
      </c>
      <c r="J9" s="229">
        <v>2.7279223535340499E-2</v>
      </c>
      <c r="K9" s="229">
        <v>2.45473317410097E-2</v>
      </c>
      <c r="L9" s="229">
        <v>1.0534675403671E-2</v>
      </c>
      <c r="M9" s="229"/>
      <c r="N9" s="229">
        <v>4.3654419730660497E-2</v>
      </c>
      <c r="O9" s="229">
        <v>6.8115531817717397E-3</v>
      </c>
      <c r="P9" s="229">
        <v>1.4948340707263801E-2</v>
      </c>
      <c r="Q9" s="229">
        <v>5.2650963038872699E-2</v>
      </c>
      <c r="R9" s="229"/>
      <c r="S9" s="229">
        <v>3.42146446886155E-2</v>
      </c>
      <c r="T9" s="229">
        <v>5.1309647338453897E-2</v>
      </c>
      <c r="U9" s="229">
        <v>2.6858571492159599E-2</v>
      </c>
      <c r="V9" s="229">
        <v>0</v>
      </c>
      <c r="W9" s="229">
        <v>5.61974230803029E-2</v>
      </c>
      <c r="X9" s="229">
        <v>2.6502108116211599E-2</v>
      </c>
      <c r="Y9" s="229">
        <v>1.2084215089962901E-2</v>
      </c>
      <c r="Z9" s="229">
        <v>0</v>
      </c>
      <c r="AA9" s="229">
        <v>3.2791209840044203E-2</v>
      </c>
      <c r="AB9" s="229">
        <v>2.0708120045313201E-2</v>
      </c>
      <c r="AC9" s="229">
        <v>2.1687473428927601E-2</v>
      </c>
      <c r="AD9" s="229">
        <v>7.5910063561688196E-2</v>
      </c>
      <c r="AE9" s="229"/>
      <c r="AF9" s="229">
        <v>4.26668302050753E-2</v>
      </c>
      <c r="AG9" s="229">
        <v>2.24794550886823E-2</v>
      </c>
      <c r="AH9" s="229">
        <v>4.51887345278092E-2</v>
      </c>
      <c r="AI9" s="229">
        <v>2.6152913693336399E-2</v>
      </c>
      <c r="AJ9" s="229">
        <v>1.8520116640444902E-2</v>
      </c>
      <c r="AK9" s="229">
        <v>1.7507804875901999E-2</v>
      </c>
      <c r="AL9" s="229"/>
      <c r="AM9" s="229">
        <v>3.10263691820226E-2</v>
      </c>
      <c r="AN9" s="229">
        <v>3.3682088331334903E-2</v>
      </c>
      <c r="AO9" s="229">
        <v>9.3903485114236497E-3</v>
      </c>
      <c r="AP9" s="229"/>
      <c r="AQ9" s="229">
        <v>3.0786150115447799E-2</v>
      </c>
      <c r="AR9" s="229">
        <v>3.2624780076278899E-2</v>
      </c>
      <c r="AS9" s="229">
        <v>6.1917382489909301E-2</v>
      </c>
    </row>
    <row r="10" spans="2:45" x14ac:dyDescent="0.25">
      <c r="B10" s="16" t="s">
        <v>307</v>
      </c>
      <c r="C10" s="229">
        <v>6.8329711015733596E-2</v>
      </c>
      <c r="D10" s="229">
        <v>6.8764385341508694E-2</v>
      </c>
      <c r="E10" s="229">
        <v>6.6810075728313295E-2</v>
      </c>
      <c r="F10" s="229"/>
      <c r="G10" s="229">
        <v>0.11759929267920601</v>
      </c>
      <c r="H10" s="229">
        <v>0.12595033546576401</v>
      </c>
      <c r="I10" s="229">
        <v>7.0755252101959196E-2</v>
      </c>
      <c r="J10" s="229">
        <v>6.8469380429444907E-2</v>
      </c>
      <c r="K10" s="229">
        <v>2.6734661616366999E-2</v>
      </c>
      <c r="L10" s="229">
        <v>1.39656126511519E-2</v>
      </c>
      <c r="M10" s="229"/>
      <c r="N10" s="229">
        <v>6.0432210146495899E-2</v>
      </c>
      <c r="O10" s="229">
        <v>5.5407647418684702E-2</v>
      </c>
      <c r="P10" s="229">
        <v>9.8872261822287297E-2</v>
      </c>
      <c r="Q10" s="229">
        <v>6.4528991639430697E-2</v>
      </c>
      <c r="R10" s="229"/>
      <c r="S10" s="229">
        <v>0.11715826444908201</v>
      </c>
      <c r="T10" s="229">
        <v>4.8789233427466099E-2</v>
      </c>
      <c r="U10" s="229">
        <v>6.2949346406945397E-2</v>
      </c>
      <c r="V10" s="229">
        <v>5.05494365899576E-2</v>
      </c>
      <c r="W10" s="229">
        <v>8.6491622895274803E-2</v>
      </c>
      <c r="X10" s="229">
        <v>2.4361015762059499E-2</v>
      </c>
      <c r="Y10" s="229">
        <v>7.7485389836845595E-2</v>
      </c>
      <c r="Z10" s="229">
        <v>4.9655175572676701E-2</v>
      </c>
      <c r="AA10" s="229">
        <v>8.8793718891756496E-2</v>
      </c>
      <c r="AB10" s="229">
        <v>7.5214968804979104E-2</v>
      </c>
      <c r="AC10" s="229">
        <v>4.3487269149640503E-2</v>
      </c>
      <c r="AD10" s="229">
        <v>3.3428329507214798E-2</v>
      </c>
      <c r="AE10" s="229"/>
      <c r="AF10" s="229">
        <v>0.117529185784099</v>
      </c>
      <c r="AG10" s="229">
        <v>7.8928149783682996E-2</v>
      </c>
      <c r="AH10" s="229">
        <v>6.6718065752875505E-2</v>
      </c>
      <c r="AI10" s="229">
        <v>3.75079721285713E-2</v>
      </c>
      <c r="AJ10" s="229">
        <v>1.7273711400087599E-2</v>
      </c>
      <c r="AK10" s="229">
        <v>4.4558751955312899E-2</v>
      </c>
      <c r="AL10" s="229"/>
      <c r="AM10" s="229">
        <v>7.96137363064955E-2</v>
      </c>
      <c r="AN10" s="229">
        <v>6.48311027349322E-2</v>
      </c>
      <c r="AO10" s="229">
        <v>2.7148940580787199E-2</v>
      </c>
      <c r="AP10" s="229"/>
      <c r="AQ10" s="229">
        <v>5.7678972790078997E-2</v>
      </c>
      <c r="AR10" s="229">
        <v>0.101142763787039</v>
      </c>
      <c r="AS10" s="229">
        <v>2.8592847910719199E-2</v>
      </c>
    </row>
    <row r="11" spans="2:45" x14ac:dyDescent="0.25">
      <c r="B11" s="16" t="s">
        <v>308</v>
      </c>
      <c r="C11" s="229">
        <v>0.111961865874634</v>
      </c>
      <c r="D11" s="229">
        <v>9.7834523650532093E-2</v>
      </c>
      <c r="E11" s="229">
        <v>0.127080351384145</v>
      </c>
      <c r="F11" s="229"/>
      <c r="G11" s="229">
        <v>0.18667006525745899</v>
      </c>
      <c r="H11" s="229">
        <v>0.127126573856325</v>
      </c>
      <c r="I11" s="229">
        <v>0.118616502865847</v>
      </c>
      <c r="J11" s="229">
        <v>0.125361266001868</v>
      </c>
      <c r="K11" s="229">
        <v>6.9683459198694106E-2</v>
      </c>
      <c r="L11" s="229">
        <v>6.1864526958509497E-2</v>
      </c>
      <c r="M11" s="229"/>
      <c r="N11" s="229">
        <v>9.17363102939356E-2</v>
      </c>
      <c r="O11" s="229">
        <v>0.108923896645109</v>
      </c>
      <c r="P11" s="229">
        <v>0.129846731762464</v>
      </c>
      <c r="Q11" s="229">
        <v>0.11875943576112501</v>
      </c>
      <c r="R11" s="229"/>
      <c r="S11" s="229">
        <v>0.10569260485573501</v>
      </c>
      <c r="T11" s="229">
        <v>0.103809932652544</v>
      </c>
      <c r="U11" s="229">
        <v>0.107306789826141</v>
      </c>
      <c r="V11" s="229">
        <v>6.9818064273061795E-2</v>
      </c>
      <c r="W11" s="229">
        <v>4.2037876062736297E-2</v>
      </c>
      <c r="X11" s="229">
        <v>0.110329519264767</v>
      </c>
      <c r="Y11" s="229">
        <v>0.119073511742512</v>
      </c>
      <c r="Z11" s="229">
        <v>0.147668222615192</v>
      </c>
      <c r="AA11" s="229">
        <v>0.184639620682128</v>
      </c>
      <c r="AB11" s="229">
        <v>0.13040213403489501</v>
      </c>
      <c r="AC11" s="229">
        <v>0.11081983953739601</v>
      </c>
      <c r="AD11" s="229">
        <v>0.10311096404270401</v>
      </c>
      <c r="AE11" s="229"/>
      <c r="AF11" s="229">
        <v>0.12624729003375301</v>
      </c>
      <c r="AG11" s="229">
        <v>0.13275674654446701</v>
      </c>
      <c r="AH11" s="229">
        <v>0.160018682917659</v>
      </c>
      <c r="AI11" s="229">
        <v>6.8727625021431302E-2</v>
      </c>
      <c r="AJ11" s="229">
        <v>5.5439058677384898E-2</v>
      </c>
      <c r="AK11" s="229">
        <v>8.4054625462416502E-2</v>
      </c>
      <c r="AL11" s="229"/>
      <c r="AM11" s="229">
        <v>9.12675830698393E-2</v>
      </c>
      <c r="AN11" s="229">
        <v>0.13070802791486499</v>
      </c>
      <c r="AO11" s="229">
        <v>0.119737700539725</v>
      </c>
      <c r="AP11" s="229"/>
      <c r="AQ11" s="229">
        <v>0.11911997223687699</v>
      </c>
      <c r="AR11" s="229">
        <v>0.128184141158634</v>
      </c>
      <c r="AS11" s="229">
        <v>0</v>
      </c>
    </row>
    <row r="12" spans="2:45" x14ac:dyDescent="0.25">
      <c r="B12" s="16" t="s">
        <v>309</v>
      </c>
      <c r="C12" s="229">
        <v>0.13071266865947301</v>
      </c>
      <c r="D12" s="229">
        <v>0.11513762677395099</v>
      </c>
      <c r="E12" s="229">
        <v>0.14531106947713399</v>
      </c>
      <c r="F12" s="229"/>
      <c r="G12" s="229">
        <v>0.15832789029215699</v>
      </c>
      <c r="H12" s="229">
        <v>0.20549992603377901</v>
      </c>
      <c r="I12" s="229">
        <v>0.18673961110758799</v>
      </c>
      <c r="J12" s="229">
        <v>8.4577175635083005E-2</v>
      </c>
      <c r="K12" s="229">
        <v>7.7631044975796301E-2</v>
      </c>
      <c r="L12" s="229">
        <v>7.8427893851325897E-2</v>
      </c>
      <c r="M12" s="229"/>
      <c r="N12" s="229">
        <v>0.135827427180678</v>
      </c>
      <c r="O12" s="229">
        <v>0.103584202253113</v>
      </c>
      <c r="P12" s="229">
        <v>0.148918991124738</v>
      </c>
      <c r="Q12" s="229">
        <v>0.13943727502285</v>
      </c>
      <c r="R12" s="229"/>
      <c r="S12" s="229">
        <v>0.15358972299097401</v>
      </c>
      <c r="T12" s="229">
        <v>0.118862833256227</v>
      </c>
      <c r="U12" s="229">
        <v>0.15097911605751199</v>
      </c>
      <c r="V12" s="229">
        <v>7.3921035493675902E-2</v>
      </c>
      <c r="W12" s="229">
        <v>0.121952061591604</v>
      </c>
      <c r="X12" s="229">
        <v>0.116118473083464</v>
      </c>
      <c r="Y12" s="229">
        <v>0.130652227986017</v>
      </c>
      <c r="Z12" s="229">
        <v>0.178174190700048</v>
      </c>
      <c r="AA12" s="229">
        <v>0.120089968722686</v>
      </c>
      <c r="AB12" s="229">
        <v>0.195338150264531</v>
      </c>
      <c r="AC12" s="229">
        <v>0.11151322451217301</v>
      </c>
      <c r="AD12" s="229">
        <v>8.2649684178233596E-2</v>
      </c>
      <c r="AE12" s="229"/>
      <c r="AF12" s="229">
        <v>0.16044052855719099</v>
      </c>
      <c r="AG12" s="229">
        <v>0.12992918778054799</v>
      </c>
      <c r="AH12" s="229">
        <v>0.118092736615351</v>
      </c>
      <c r="AI12" s="229">
        <v>0.13517430943872899</v>
      </c>
      <c r="AJ12" s="229">
        <v>0.118547443852639</v>
      </c>
      <c r="AK12" s="229">
        <v>7.5395174327637302E-2</v>
      </c>
      <c r="AL12" s="229"/>
      <c r="AM12" s="229">
        <v>0.103356373553901</v>
      </c>
      <c r="AN12" s="229">
        <v>0.152659880796366</v>
      </c>
      <c r="AO12" s="229">
        <v>0.15714131261350001</v>
      </c>
      <c r="AP12" s="229"/>
      <c r="AQ12" s="229">
        <v>0.107956574211874</v>
      </c>
      <c r="AR12" s="229">
        <v>0.156178319818323</v>
      </c>
      <c r="AS12" s="229">
        <v>0.15500676584185399</v>
      </c>
    </row>
    <row r="13" spans="2:45" ht="30" x14ac:dyDescent="0.25">
      <c r="B13" s="16" t="s">
        <v>310</v>
      </c>
      <c r="C13" s="229">
        <v>0.15193032459733299</v>
      </c>
      <c r="D13" s="229">
        <v>0.122404979623461</v>
      </c>
      <c r="E13" s="229">
        <v>0.17859944299174499</v>
      </c>
      <c r="F13" s="229"/>
      <c r="G13" s="229">
        <v>0.15097887394286499</v>
      </c>
      <c r="H13" s="229">
        <v>0.20819890247128101</v>
      </c>
      <c r="I13" s="229">
        <v>0.18837394314580999</v>
      </c>
      <c r="J13" s="229">
        <v>0.122335111564626</v>
      </c>
      <c r="K13" s="229">
        <v>0.121426026235953</v>
      </c>
      <c r="L13" s="229">
        <v>0.121238685497111</v>
      </c>
      <c r="M13" s="229"/>
      <c r="N13" s="229">
        <v>0.12535009270705</v>
      </c>
      <c r="O13" s="229">
        <v>0.18180573092239299</v>
      </c>
      <c r="P13" s="229">
        <v>0.16141996970139999</v>
      </c>
      <c r="Q13" s="229">
        <v>0.143679553048949</v>
      </c>
      <c r="R13" s="229"/>
      <c r="S13" s="229">
        <v>0.156333709827923</v>
      </c>
      <c r="T13" s="229">
        <v>0.15727982321412001</v>
      </c>
      <c r="U13" s="229">
        <v>0.166545288768912</v>
      </c>
      <c r="V13" s="229">
        <v>0.15475553711155299</v>
      </c>
      <c r="W13" s="229">
        <v>0.15234792706476799</v>
      </c>
      <c r="X13" s="229">
        <v>0.18323137396881001</v>
      </c>
      <c r="Y13" s="229">
        <v>0.16250420985240999</v>
      </c>
      <c r="Z13" s="229">
        <v>0.19852877686040099</v>
      </c>
      <c r="AA13" s="229">
        <v>0.13195083826130999</v>
      </c>
      <c r="AB13" s="229">
        <v>8.4289273771359793E-2</v>
      </c>
      <c r="AC13" s="229">
        <v>0.132507872124735</v>
      </c>
      <c r="AD13" s="229">
        <v>0.17035482101895699</v>
      </c>
      <c r="AE13" s="229"/>
      <c r="AF13" s="229">
        <v>0.14681995748548199</v>
      </c>
      <c r="AG13" s="229">
        <v>0.132987159548552</v>
      </c>
      <c r="AH13" s="229">
        <v>0.20557299328144801</v>
      </c>
      <c r="AI13" s="229">
        <v>0.17016783390170401</v>
      </c>
      <c r="AJ13" s="229">
        <v>0.124020927242888</v>
      </c>
      <c r="AK13" s="229">
        <v>0.122625856742656</v>
      </c>
      <c r="AL13" s="229"/>
      <c r="AM13" s="229">
        <v>0.156723724985844</v>
      </c>
      <c r="AN13" s="229">
        <v>0.13398424001709999</v>
      </c>
      <c r="AO13" s="229">
        <v>0.18126139884317499</v>
      </c>
      <c r="AP13" s="229"/>
      <c r="AQ13" s="229">
        <v>0.130800955591172</v>
      </c>
      <c r="AR13" s="229">
        <v>0.16171394015354201</v>
      </c>
      <c r="AS13" s="229">
        <v>5.5424817760164703E-2</v>
      </c>
    </row>
    <row r="14" spans="2:45" x14ac:dyDescent="0.25">
      <c r="B14" s="16" t="s">
        <v>311</v>
      </c>
      <c r="C14" s="229">
        <v>0.14704323649529999</v>
      </c>
      <c r="D14" s="229">
        <v>0.14697266182673399</v>
      </c>
      <c r="E14" s="229">
        <v>0.14885036206910099</v>
      </c>
      <c r="F14" s="229"/>
      <c r="G14" s="229">
        <v>0.125354162874107</v>
      </c>
      <c r="H14" s="229">
        <v>0.13054120408599701</v>
      </c>
      <c r="I14" s="229">
        <v>0.12010931515357499</v>
      </c>
      <c r="J14" s="229">
        <v>0.178880094029679</v>
      </c>
      <c r="K14" s="229">
        <v>0.17901099089519501</v>
      </c>
      <c r="L14" s="229">
        <v>0.14973631178420799</v>
      </c>
      <c r="M14" s="229"/>
      <c r="N14" s="229">
        <v>0.13963207364966199</v>
      </c>
      <c r="O14" s="229">
        <v>0.15094940834360901</v>
      </c>
      <c r="P14" s="229">
        <v>0.14575572185400501</v>
      </c>
      <c r="Q14" s="229">
        <v>0.15049171589499299</v>
      </c>
      <c r="R14" s="229"/>
      <c r="S14" s="229">
        <v>9.82706379605639E-2</v>
      </c>
      <c r="T14" s="229">
        <v>0.18160773099187799</v>
      </c>
      <c r="U14" s="229">
        <v>0.12609525081703901</v>
      </c>
      <c r="V14" s="229">
        <v>0.25017968346036501</v>
      </c>
      <c r="W14" s="229">
        <v>0.13897720456958901</v>
      </c>
      <c r="X14" s="229">
        <v>0.16586151464124499</v>
      </c>
      <c r="Y14" s="229">
        <v>0.106612775453578</v>
      </c>
      <c r="Z14" s="229">
        <v>0.12447717716720499</v>
      </c>
      <c r="AA14" s="229">
        <v>4.4445739256454203E-2</v>
      </c>
      <c r="AB14" s="229">
        <v>0.17157151580782601</v>
      </c>
      <c r="AC14" s="229">
        <v>0.24340087049793399</v>
      </c>
      <c r="AD14" s="229">
        <v>0.20909927679333801</v>
      </c>
      <c r="AE14" s="229"/>
      <c r="AF14" s="229">
        <v>0.12503905661428599</v>
      </c>
      <c r="AG14" s="229">
        <v>0.114292542719676</v>
      </c>
      <c r="AH14" s="229">
        <v>0.124465121590592</v>
      </c>
      <c r="AI14" s="229">
        <v>0.18244707674834301</v>
      </c>
      <c r="AJ14" s="229">
        <v>0.227150526688078</v>
      </c>
      <c r="AK14" s="229">
        <v>0.177090038564406</v>
      </c>
      <c r="AL14" s="229"/>
      <c r="AM14" s="229">
        <v>0.145757005793131</v>
      </c>
      <c r="AN14" s="229">
        <v>0.13834871539417001</v>
      </c>
      <c r="AO14" s="229">
        <v>0.178360292835815</v>
      </c>
      <c r="AP14" s="229"/>
      <c r="AQ14" s="229">
        <v>0.152932291839176</v>
      </c>
      <c r="AR14" s="229">
        <v>0.107766107574</v>
      </c>
      <c r="AS14" s="229">
        <v>0.26127223298778401</v>
      </c>
    </row>
    <row r="15" spans="2:45" ht="30" x14ac:dyDescent="0.25">
      <c r="B15" s="16" t="s">
        <v>312</v>
      </c>
      <c r="C15" s="229">
        <v>0.160929869911204</v>
      </c>
      <c r="D15" s="229">
        <v>0.16482135944978499</v>
      </c>
      <c r="E15" s="229">
        <v>0.157010642307991</v>
      </c>
      <c r="F15" s="229"/>
      <c r="G15" s="229">
        <v>0.103882621285921</v>
      </c>
      <c r="H15" s="229">
        <v>7.4724607075881605E-2</v>
      </c>
      <c r="I15" s="229">
        <v>0.120130748045029</v>
      </c>
      <c r="J15" s="229">
        <v>0.15875854801259001</v>
      </c>
      <c r="K15" s="229">
        <v>0.27428866693606002</v>
      </c>
      <c r="L15" s="229">
        <v>0.228557732076655</v>
      </c>
      <c r="M15" s="229"/>
      <c r="N15" s="229">
        <v>0.170536376688634</v>
      </c>
      <c r="O15" s="229">
        <v>0.19907242996001401</v>
      </c>
      <c r="P15" s="229">
        <v>0.15878889341997601</v>
      </c>
      <c r="Q15" s="229">
        <v>0.111407834079814</v>
      </c>
      <c r="R15" s="229"/>
      <c r="S15" s="229">
        <v>0.15124025472655001</v>
      </c>
      <c r="T15" s="229">
        <v>0.16502263604749201</v>
      </c>
      <c r="U15" s="229">
        <v>0.19156180760316299</v>
      </c>
      <c r="V15" s="229">
        <v>0.226664991061888</v>
      </c>
      <c r="W15" s="229">
        <v>0.20624280529906999</v>
      </c>
      <c r="X15" s="229">
        <v>0.141792875671375</v>
      </c>
      <c r="Y15" s="229">
        <v>0.206663782424791</v>
      </c>
      <c r="Z15" s="229">
        <v>0.13072474335043499</v>
      </c>
      <c r="AA15" s="229">
        <v>0.11265528454884099</v>
      </c>
      <c r="AB15" s="229">
        <v>0.138462754210326</v>
      </c>
      <c r="AC15" s="229">
        <v>8.44421563603273E-2</v>
      </c>
      <c r="AD15" s="229">
        <v>0.14966742626962901</v>
      </c>
      <c r="AE15" s="229"/>
      <c r="AF15" s="229">
        <v>0.116643328672593</v>
      </c>
      <c r="AG15" s="229">
        <v>0.16779036076036499</v>
      </c>
      <c r="AH15" s="229">
        <v>0.114311071516427</v>
      </c>
      <c r="AI15" s="229">
        <v>0.18741726203478101</v>
      </c>
      <c r="AJ15" s="229">
        <v>0.22289074298779099</v>
      </c>
      <c r="AK15" s="229">
        <v>0.19664883210401801</v>
      </c>
      <c r="AL15" s="229"/>
      <c r="AM15" s="229">
        <v>0.180298597307054</v>
      </c>
      <c r="AN15" s="229">
        <v>0.14419161545711101</v>
      </c>
      <c r="AO15" s="229">
        <v>0.15363680394280499</v>
      </c>
      <c r="AP15" s="229"/>
      <c r="AQ15" s="229">
        <v>0.18709725116673601</v>
      </c>
      <c r="AR15" s="229">
        <v>0.14049946882443201</v>
      </c>
      <c r="AS15" s="229">
        <v>5.4675454703006797E-2</v>
      </c>
    </row>
    <row r="16" spans="2:45" x14ac:dyDescent="0.25">
      <c r="B16" s="16" t="s">
        <v>313</v>
      </c>
      <c r="C16" s="229">
        <v>0.18698832835139101</v>
      </c>
      <c r="D16" s="229">
        <v>0.23363263681327101</v>
      </c>
      <c r="E16" s="229">
        <v>0.14186825192261701</v>
      </c>
      <c r="F16" s="229"/>
      <c r="G16" s="229">
        <v>7.5233326004549794E-2</v>
      </c>
      <c r="H16" s="229">
        <v>6.8410778700928307E-2</v>
      </c>
      <c r="I16" s="229">
        <v>0.15175375258267801</v>
      </c>
      <c r="J16" s="229">
        <v>0.234339200791368</v>
      </c>
      <c r="K16" s="229">
        <v>0.20683516868808599</v>
      </c>
      <c r="L16" s="229">
        <v>0.33567456177736898</v>
      </c>
      <c r="M16" s="229"/>
      <c r="N16" s="229">
        <v>0.22221743091882901</v>
      </c>
      <c r="O16" s="229">
        <v>0.17732305771121401</v>
      </c>
      <c r="P16" s="229">
        <v>0.121885114938402</v>
      </c>
      <c r="Q16" s="229">
        <v>0.21549327598060999</v>
      </c>
      <c r="R16" s="229"/>
      <c r="S16" s="229">
        <v>0.164662350201318</v>
      </c>
      <c r="T16" s="229">
        <v>0.17331816307181899</v>
      </c>
      <c r="U16" s="229">
        <v>0.15780095759503299</v>
      </c>
      <c r="V16" s="229">
        <v>0.163111995109781</v>
      </c>
      <c r="W16" s="229">
        <v>0.19575307943665499</v>
      </c>
      <c r="X16" s="229">
        <v>0.20454553272718301</v>
      </c>
      <c r="Y16" s="229">
        <v>0.174181751965858</v>
      </c>
      <c r="Z16" s="229">
        <v>0.17077171373404301</v>
      </c>
      <c r="AA16" s="229">
        <v>0.26649427925934799</v>
      </c>
      <c r="AB16" s="229">
        <v>0.154535978674121</v>
      </c>
      <c r="AC16" s="229">
        <v>0.25214129438886601</v>
      </c>
      <c r="AD16" s="229">
        <v>0.175779434628234</v>
      </c>
      <c r="AE16" s="229"/>
      <c r="AF16" s="229">
        <v>0.13621754403783701</v>
      </c>
      <c r="AG16" s="229">
        <v>0.214523424826253</v>
      </c>
      <c r="AH16" s="229">
        <v>0.14583078781011499</v>
      </c>
      <c r="AI16" s="229">
        <v>0.18820171793304699</v>
      </c>
      <c r="AJ16" s="229">
        <v>0.208325110417929</v>
      </c>
      <c r="AK16" s="229">
        <v>0.28211891596765098</v>
      </c>
      <c r="AL16" s="229"/>
      <c r="AM16" s="229">
        <v>0.207210210809049</v>
      </c>
      <c r="AN16" s="229">
        <v>0.18944866167385699</v>
      </c>
      <c r="AO16" s="229">
        <v>0.151137783612876</v>
      </c>
      <c r="AP16" s="229"/>
      <c r="AQ16" s="229">
        <v>0.20415615470945001</v>
      </c>
      <c r="AR16" s="229">
        <v>0.16093378283072701</v>
      </c>
      <c r="AS16" s="229">
        <v>0.38311049830656202</v>
      </c>
    </row>
    <row r="17" spans="2:45" x14ac:dyDescent="0.25">
      <c r="B17" s="16" t="s">
        <v>78</v>
      </c>
      <c r="C17" s="230">
        <v>1.21918320771269E-2</v>
      </c>
      <c r="D17" s="230">
        <v>1.8021444693815399E-2</v>
      </c>
      <c r="E17" s="230">
        <v>6.6434910173540102E-3</v>
      </c>
      <c r="F17" s="230"/>
      <c r="G17" s="230">
        <v>4.2260899561524602E-2</v>
      </c>
      <c r="H17" s="230">
        <v>2.0367688442242099E-2</v>
      </c>
      <c r="I17" s="230">
        <v>0</v>
      </c>
      <c r="J17" s="230">
        <v>0</v>
      </c>
      <c r="K17" s="230">
        <v>1.9842649712838601E-2</v>
      </c>
      <c r="L17" s="230">
        <v>0</v>
      </c>
      <c r="M17" s="230"/>
      <c r="N17" s="230">
        <v>1.06136586840533E-2</v>
      </c>
      <c r="O17" s="230">
        <v>1.6122073564091999E-2</v>
      </c>
      <c r="P17" s="230">
        <v>1.95639746694647E-2</v>
      </c>
      <c r="Q17" s="230">
        <v>3.55095553335453E-3</v>
      </c>
      <c r="R17" s="230"/>
      <c r="S17" s="230">
        <v>1.8837810299240101E-2</v>
      </c>
      <c r="T17" s="230">
        <v>0</v>
      </c>
      <c r="U17" s="230">
        <v>9.9028714330949997E-3</v>
      </c>
      <c r="V17" s="230">
        <v>1.0999256899718E-2</v>
      </c>
      <c r="W17" s="230">
        <v>0</v>
      </c>
      <c r="X17" s="230">
        <v>2.7257586764884E-2</v>
      </c>
      <c r="Y17" s="230">
        <v>1.07421356480256E-2</v>
      </c>
      <c r="Z17" s="230">
        <v>0</v>
      </c>
      <c r="AA17" s="230">
        <v>1.81393405374317E-2</v>
      </c>
      <c r="AB17" s="230">
        <v>2.9477104386649099E-2</v>
      </c>
      <c r="AC17" s="230">
        <v>0</v>
      </c>
      <c r="AD17" s="230">
        <v>0</v>
      </c>
      <c r="AE17" s="230"/>
      <c r="AF17" s="230">
        <v>2.83962786096837E-2</v>
      </c>
      <c r="AG17" s="230">
        <v>6.3129729477737397E-3</v>
      </c>
      <c r="AH17" s="230">
        <v>1.9801805987722899E-2</v>
      </c>
      <c r="AI17" s="230">
        <v>4.2032891000562504E-3</v>
      </c>
      <c r="AJ17" s="230">
        <v>7.8323620927571499E-3</v>
      </c>
      <c r="AK17" s="230">
        <v>0</v>
      </c>
      <c r="AL17" s="230"/>
      <c r="AM17" s="230">
        <v>4.7463989926643298E-3</v>
      </c>
      <c r="AN17" s="230">
        <v>1.2145667680264E-2</v>
      </c>
      <c r="AO17" s="230">
        <v>2.21854185198932E-2</v>
      </c>
      <c r="AP17" s="230"/>
      <c r="AQ17" s="230">
        <v>9.4716773391882707E-3</v>
      </c>
      <c r="AR17" s="230">
        <v>1.0956695777024E-2</v>
      </c>
      <c r="AS17" s="230">
        <v>0</v>
      </c>
    </row>
    <row r="18" spans="2:45" x14ac:dyDescent="0.25">
      <c r="B18" s="17"/>
    </row>
    <row r="19" spans="2:45" x14ac:dyDescent="0.25">
      <c r="B19" t="s">
        <v>69</v>
      </c>
    </row>
    <row r="20" spans="2:45" x14ac:dyDescent="0.25">
      <c r="B20" t="s">
        <v>70</v>
      </c>
    </row>
    <row r="22" spans="2:45" x14ac:dyDescent="0.25">
      <c r="B22"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S20"/>
  <sheetViews>
    <sheetView showGridLines="0" workbookViewId="0">
      <pane xSplit="2" topLeftCell="C1" activePane="topRight" state="frozen"/>
      <selection pane="topRight" activeCell="D2" sqref="D2:AN2"/>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321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35" t="s">
        <v>8</v>
      </c>
      <c r="C7" s="235">
        <v>1005</v>
      </c>
      <c r="D7" s="235">
        <v>484</v>
      </c>
      <c r="E7" s="235">
        <v>515</v>
      </c>
      <c r="F7" s="235"/>
      <c r="G7" s="235">
        <v>152</v>
      </c>
      <c r="H7" s="235">
        <v>174</v>
      </c>
      <c r="I7" s="235">
        <v>153</v>
      </c>
      <c r="J7" s="235">
        <v>172</v>
      </c>
      <c r="K7" s="235">
        <v>142</v>
      </c>
      <c r="L7" s="235">
        <v>212</v>
      </c>
      <c r="M7" s="235"/>
      <c r="N7" s="235">
        <v>279</v>
      </c>
      <c r="O7" s="235">
        <v>270</v>
      </c>
      <c r="P7" s="235">
        <v>207</v>
      </c>
      <c r="Q7" s="235">
        <v>245</v>
      </c>
      <c r="R7" s="235"/>
      <c r="S7" s="235">
        <v>146</v>
      </c>
      <c r="T7" s="235">
        <v>136</v>
      </c>
      <c r="U7" s="235">
        <v>83</v>
      </c>
      <c r="V7" s="235">
        <v>95</v>
      </c>
      <c r="W7" s="235">
        <v>70</v>
      </c>
      <c r="X7" s="235">
        <v>76</v>
      </c>
      <c r="Y7" s="235">
        <v>81</v>
      </c>
      <c r="Z7" s="235">
        <v>40</v>
      </c>
      <c r="AA7" s="235">
        <v>112</v>
      </c>
      <c r="AB7" s="235">
        <v>93</v>
      </c>
      <c r="AC7" s="235">
        <v>45</v>
      </c>
      <c r="AD7" s="235">
        <v>28</v>
      </c>
      <c r="AE7" s="235"/>
      <c r="AF7" s="235">
        <v>204</v>
      </c>
      <c r="AG7" s="235">
        <v>290</v>
      </c>
      <c r="AH7" s="235">
        <v>150</v>
      </c>
      <c r="AI7" s="235">
        <v>190</v>
      </c>
      <c r="AJ7" s="235">
        <v>109</v>
      </c>
      <c r="AK7" s="235">
        <v>62</v>
      </c>
      <c r="AL7" s="235"/>
      <c r="AM7" s="235">
        <v>415</v>
      </c>
      <c r="AN7" s="235">
        <v>426</v>
      </c>
      <c r="AO7" s="235">
        <v>111</v>
      </c>
      <c r="AP7" s="235"/>
      <c r="AQ7" s="235">
        <v>312</v>
      </c>
      <c r="AR7" s="235">
        <v>332</v>
      </c>
      <c r="AS7" s="235">
        <v>36</v>
      </c>
    </row>
    <row r="8" spans="2:45" ht="30" customHeight="1" x14ac:dyDescent="0.25">
      <c r="B8" s="236" t="s">
        <v>9</v>
      </c>
      <c r="C8" s="236">
        <v>1005</v>
      </c>
      <c r="D8" s="236">
        <v>494</v>
      </c>
      <c r="E8" s="236">
        <v>505</v>
      </c>
      <c r="F8" s="236"/>
      <c r="G8" s="236">
        <v>140</v>
      </c>
      <c r="H8" s="236">
        <v>173</v>
      </c>
      <c r="I8" s="236">
        <v>170</v>
      </c>
      <c r="J8" s="236">
        <v>170</v>
      </c>
      <c r="K8" s="236">
        <v>141</v>
      </c>
      <c r="L8" s="236">
        <v>211</v>
      </c>
      <c r="M8" s="236"/>
      <c r="N8" s="236">
        <v>270</v>
      </c>
      <c r="O8" s="236">
        <v>260</v>
      </c>
      <c r="P8" s="236">
        <v>220</v>
      </c>
      <c r="Q8" s="236">
        <v>251</v>
      </c>
      <c r="R8" s="236"/>
      <c r="S8" s="236">
        <v>141</v>
      </c>
      <c r="T8" s="236">
        <v>135</v>
      </c>
      <c r="U8" s="236">
        <v>80</v>
      </c>
      <c r="V8" s="236">
        <v>90</v>
      </c>
      <c r="W8" s="236">
        <v>71</v>
      </c>
      <c r="X8" s="236">
        <v>90</v>
      </c>
      <c r="Y8" s="236">
        <v>80</v>
      </c>
      <c r="Z8" s="236">
        <v>41</v>
      </c>
      <c r="AA8" s="236">
        <v>110</v>
      </c>
      <c r="AB8" s="236">
        <v>85</v>
      </c>
      <c r="AC8" s="236">
        <v>51</v>
      </c>
      <c r="AD8" s="236">
        <v>31</v>
      </c>
      <c r="AE8" s="236"/>
      <c r="AF8" s="236">
        <v>205</v>
      </c>
      <c r="AG8" s="236">
        <v>289</v>
      </c>
      <c r="AH8" s="236">
        <v>149</v>
      </c>
      <c r="AI8" s="236">
        <v>189</v>
      </c>
      <c r="AJ8" s="236">
        <v>110</v>
      </c>
      <c r="AK8" s="236">
        <v>63</v>
      </c>
      <c r="AL8" s="236"/>
      <c r="AM8" s="236">
        <v>420</v>
      </c>
      <c r="AN8" s="236">
        <v>424</v>
      </c>
      <c r="AO8" s="236">
        <v>111</v>
      </c>
      <c r="AP8" s="236"/>
      <c r="AQ8" s="236">
        <v>315</v>
      </c>
      <c r="AR8" s="236">
        <v>332</v>
      </c>
      <c r="AS8" s="236">
        <v>36</v>
      </c>
    </row>
    <row r="9" spans="2:45" x14ac:dyDescent="0.25">
      <c r="B9" s="16" t="s">
        <v>315</v>
      </c>
      <c r="C9" s="233">
        <v>0.25142663302544699</v>
      </c>
      <c r="D9" s="233">
        <v>0.304904343924843</v>
      </c>
      <c r="E9" s="233">
        <v>0.19837399378200499</v>
      </c>
      <c r="F9" s="233"/>
      <c r="G9" s="233">
        <v>0.12402290254813</v>
      </c>
      <c r="H9" s="233">
        <v>0.124539956465491</v>
      </c>
      <c r="I9" s="233">
        <v>0.19429298442769399</v>
      </c>
      <c r="J9" s="233">
        <v>0.28468174162163501</v>
      </c>
      <c r="K9" s="233">
        <v>0.33196432057824199</v>
      </c>
      <c r="L9" s="233">
        <v>0.40581731686881201</v>
      </c>
      <c r="M9" s="233"/>
      <c r="N9" s="233">
        <v>0.28499388430107703</v>
      </c>
      <c r="O9" s="233">
        <v>0.24825853857755201</v>
      </c>
      <c r="P9" s="233">
        <v>0.19739402417031099</v>
      </c>
      <c r="Q9" s="233">
        <v>0.26236340188677199</v>
      </c>
      <c r="R9" s="233"/>
      <c r="S9" s="233">
        <v>0.22998342549651599</v>
      </c>
      <c r="T9" s="233">
        <v>0.25065853648365299</v>
      </c>
      <c r="U9" s="233">
        <v>0.208557425932101</v>
      </c>
      <c r="V9" s="233">
        <v>0.24294272331198699</v>
      </c>
      <c r="W9" s="233">
        <v>0.27841952891710903</v>
      </c>
      <c r="X9" s="233">
        <v>0.25635014131852202</v>
      </c>
      <c r="Y9" s="233">
        <v>0.24876029663878199</v>
      </c>
      <c r="Z9" s="233">
        <v>0.19756505280542799</v>
      </c>
      <c r="AA9" s="233">
        <v>0.32858142602143098</v>
      </c>
      <c r="AB9" s="233">
        <v>0.227223715770389</v>
      </c>
      <c r="AC9" s="233">
        <v>0.27284924967979202</v>
      </c>
      <c r="AD9" s="233">
        <v>0.24697584616139301</v>
      </c>
      <c r="AE9" s="233"/>
      <c r="AF9" s="233">
        <v>0.19673595173254199</v>
      </c>
      <c r="AG9" s="233">
        <v>0.28514740713040998</v>
      </c>
      <c r="AH9" s="233">
        <v>0.20592682648004801</v>
      </c>
      <c r="AI9" s="233">
        <v>0.231496741803426</v>
      </c>
      <c r="AJ9" s="233">
        <v>0.28951330202630599</v>
      </c>
      <c r="AK9" s="233">
        <v>0.37527383761871802</v>
      </c>
      <c r="AL9" s="233"/>
      <c r="AM9" s="233">
        <v>0.27164586601249002</v>
      </c>
      <c r="AN9" s="233">
        <v>0.25764986559491199</v>
      </c>
      <c r="AO9" s="233">
        <v>0.21319095693159101</v>
      </c>
      <c r="AP9" s="233"/>
      <c r="AQ9" s="233">
        <v>0.27426314018747899</v>
      </c>
      <c r="AR9" s="233">
        <v>0.22495545164559699</v>
      </c>
      <c r="AS9" s="233">
        <v>0.38311049830656202</v>
      </c>
    </row>
    <row r="10" spans="2:45" ht="30" x14ac:dyDescent="0.25">
      <c r="B10" s="16" t="s">
        <v>316</v>
      </c>
      <c r="C10" s="233">
        <v>0.42436960504353299</v>
      </c>
      <c r="D10" s="233">
        <v>0.413819825248671</v>
      </c>
      <c r="E10" s="233">
        <v>0.43565933501630499</v>
      </c>
      <c r="F10" s="233"/>
      <c r="G10" s="233">
        <v>0.33351609034965901</v>
      </c>
      <c r="H10" s="233">
        <v>0.38613013755982001</v>
      </c>
      <c r="I10" s="233">
        <v>0.42339106241954799</v>
      </c>
      <c r="J10" s="233">
        <v>0.45250139415421498</v>
      </c>
      <c r="K10" s="233">
        <v>0.48137062065803099</v>
      </c>
      <c r="L10" s="233">
        <v>0.45629397856874399</v>
      </c>
      <c r="M10" s="233"/>
      <c r="N10" s="233">
        <v>0.467197176637422</v>
      </c>
      <c r="O10" s="233">
        <v>0.43440398102884598</v>
      </c>
      <c r="P10" s="233">
        <v>0.45482142475120901</v>
      </c>
      <c r="Q10" s="233">
        <v>0.33964448235837402</v>
      </c>
      <c r="R10" s="233"/>
      <c r="S10" s="233">
        <v>0.36519825198669698</v>
      </c>
      <c r="T10" s="233">
        <v>0.48973734793489299</v>
      </c>
      <c r="U10" s="233">
        <v>0.47837151263475203</v>
      </c>
      <c r="V10" s="233">
        <v>0.49722876576597802</v>
      </c>
      <c r="W10" s="233">
        <v>0.40654084464647</v>
      </c>
      <c r="X10" s="233">
        <v>0.380974456969285</v>
      </c>
      <c r="Y10" s="233">
        <v>0.43136294184106799</v>
      </c>
      <c r="Z10" s="233">
        <v>0.53263732169644695</v>
      </c>
      <c r="AA10" s="233">
        <v>0.33328434638763099</v>
      </c>
      <c r="AB10" s="233">
        <v>0.45098992748206601</v>
      </c>
      <c r="AC10" s="233">
        <v>0.39627573548116601</v>
      </c>
      <c r="AD10" s="233">
        <v>0.35963076455527498</v>
      </c>
      <c r="AE10" s="233"/>
      <c r="AF10" s="233">
        <v>0.39405052604364899</v>
      </c>
      <c r="AG10" s="233">
        <v>0.43652767950792198</v>
      </c>
      <c r="AH10" s="233">
        <v>0.343200314102096</v>
      </c>
      <c r="AI10" s="233">
        <v>0.49673923140029103</v>
      </c>
      <c r="AJ10" s="233">
        <v>0.479106364526038</v>
      </c>
      <c r="AK10" s="233">
        <v>0.34752136812368001</v>
      </c>
      <c r="AL10" s="233"/>
      <c r="AM10" s="233">
        <v>0.467948446994988</v>
      </c>
      <c r="AN10" s="233">
        <v>0.40769219498202902</v>
      </c>
      <c r="AO10" s="233">
        <v>0.31826657447691298</v>
      </c>
      <c r="AP10" s="233"/>
      <c r="AQ10" s="233">
        <v>0.50013003742045603</v>
      </c>
      <c r="AR10" s="233">
        <v>0.406060971475178</v>
      </c>
      <c r="AS10" s="233">
        <v>0.369956634608817</v>
      </c>
    </row>
    <row r="11" spans="2:45" ht="30" x14ac:dyDescent="0.25">
      <c r="B11" s="16" t="s">
        <v>317</v>
      </c>
      <c r="C11" s="233">
        <v>0.18017415616078</v>
      </c>
      <c r="D11" s="233">
        <v>0.14792002691841999</v>
      </c>
      <c r="E11" s="233">
        <v>0.20981179467949601</v>
      </c>
      <c r="F11" s="233"/>
      <c r="G11" s="233">
        <v>0.24456307978491901</v>
      </c>
      <c r="H11" s="233">
        <v>0.32118247729327598</v>
      </c>
      <c r="I11" s="233">
        <v>0.226195817825836</v>
      </c>
      <c r="J11" s="233">
        <v>0.12338047768367701</v>
      </c>
      <c r="K11" s="233">
        <v>0.106617895620978</v>
      </c>
      <c r="L11" s="233">
        <v>7.9396828030411995E-2</v>
      </c>
      <c r="M11" s="233"/>
      <c r="N11" s="233">
        <v>0.15778508289688001</v>
      </c>
      <c r="O11" s="233">
        <v>0.18508634502406299</v>
      </c>
      <c r="P11" s="233">
        <v>0.187573030361398</v>
      </c>
      <c r="Q11" s="233">
        <v>0.195555928978732</v>
      </c>
      <c r="R11" s="233"/>
      <c r="S11" s="233">
        <v>0.25016509094178102</v>
      </c>
      <c r="T11" s="233">
        <v>0.12971480835597701</v>
      </c>
      <c r="U11" s="233">
        <v>0.14009764038737799</v>
      </c>
      <c r="V11" s="233">
        <v>0.16229884926187499</v>
      </c>
      <c r="W11" s="233">
        <v>0.100583179127736</v>
      </c>
      <c r="X11" s="233">
        <v>0.16356153001399801</v>
      </c>
      <c r="Y11" s="233">
        <v>0.159354762633554</v>
      </c>
      <c r="Z11" s="233">
        <v>0.195185220394959</v>
      </c>
      <c r="AA11" s="233">
        <v>0.217947356957473</v>
      </c>
      <c r="AB11" s="233">
        <v>0.200006741765619</v>
      </c>
      <c r="AC11" s="233">
        <v>0.218050562714067</v>
      </c>
      <c r="AD11" s="233">
        <v>0.25070754533390699</v>
      </c>
      <c r="AE11" s="233"/>
      <c r="AF11" s="233">
        <v>0.20886693810026899</v>
      </c>
      <c r="AG11" s="233">
        <v>0.16246586501427199</v>
      </c>
      <c r="AH11" s="233">
        <v>0.28409590191210699</v>
      </c>
      <c r="AI11" s="233">
        <v>0.127623516006617</v>
      </c>
      <c r="AJ11" s="233">
        <v>0.12502227379460701</v>
      </c>
      <c r="AK11" s="233">
        <v>0.175513467512809</v>
      </c>
      <c r="AL11" s="233"/>
      <c r="AM11" s="233">
        <v>0.15747540793092901</v>
      </c>
      <c r="AN11" s="233">
        <v>0.18947836246893701</v>
      </c>
      <c r="AO11" s="233">
        <v>0.24286138304445801</v>
      </c>
      <c r="AP11" s="233"/>
      <c r="AQ11" s="233">
        <v>0.15515842729981999</v>
      </c>
      <c r="AR11" s="233">
        <v>0.191293998390304</v>
      </c>
      <c r="AS11" s="233">
        <v>0.10523393472993101</v>
      </c>
    </row>
    <row r="12" spans="2:45" x14ac:dyDescent="0.25">
      <c r="B12" s="16" t="s">
        <v>318</v>
      </c>
      <c r="C12" s="233">
        <v>8.0890656313621398E-2</v>
      </c>
      <c r="D12" s="233">
        <v>6.1043001036982701E-2</v>
      </c>
      <c r="E12" s="233">
        <v>0.101227579948774</v>
      </c>
      <c r="F12" s="233"/>
      <c r="G12" s="233">
        <v>0.16472296898990399</v>
      </c>
      <c r="H12" s="233">
        <v>0.105231095699006</v>
      </c>
      <c r="I12" s="233">
        <v>9.1209633472147902E-2</v>
      </c>
      <c r="J12" s="233">
        <v>8.1753489050601397E-2</v>
      </c>
      <c r="K12" s="233">
        <v>3.0708045269655301E-2</v>
      </c>
      <c r="L12" s="233">
        <v>2.9613146165255899E-2</v>
      </c>
      <c r="M12" s="233"/>
      <c r="N12" s="233">
        <v>4.2450462101528003E-2</v>
      </c>
      <c r="O12" s="233">
        <v>7.0375687731937794E-2</v>
      </c>
      <c r="P12" s="233">
        <v>0.10222083136054801</v>
      </c>
      <c r="Q12" s="233">
        <v>0.11572598851853599</v>
      </c>
      <c r="R12" s="233"/>
      <c r="S12" s="233">
        <v>9.1302416999327798E-2</v>
      </c>
      <c r="T12" s="233">
        <v>7.1816256136489995E-2</v>
      </c>
      <c r="U12" s="233">
        <v>6.9344400280301199E-2</v>
      </c>
      <c r="V12" s="233">
        <v>5.3015141246223897E-2</v>
      </c>
      <c r="W12" s="233">
        <v>0.112874593045542</v>
      </c>
      <c r="X12" s="233">
        <v>0.121155761985584</v>
      </c>
      <c r="Y12" s="233">
        <v>7.1823079294506806E-2</v>
      </c>
      <c r="Z12" s="233">
        <v>7.4612405103165996E-2</v>
      </c>
      <c r="AA12" s="233">
        <v>8.9305659280105296E-2</v>
      </c>
      <c r="AB12" s="233">
        <v>6.18686292789037E-2</v>
      </c>
      <c r="AC12" s="233">
        <v>4.3487269149640503E-2</v>
      </c>
      <c r="AD12" s="233">
        <v>0.10925751444221</v>
      </c>
      <c r="AE12" s="233"/>
      <c r="AF12" s="233">
        <v>0.122289033665546</v>
      </c>
      <c r="AG12" s="233">
        <v>5.7914759172943003E-2</v>
      </c>
      <c r="AH12" s="233">
        <v>7.8705901793948499E-2</v>
      </c>
      <c r="AI12" s="233">
        <v>0.10985209610452</v>
      </c>
      <c r="AJ12" s="233">
        <v>5.4692371329237099E-2</v>
      </c>
      <c r="AK12" s="233">
        <v>1.5938770532264199E-2</v>
      </c>
      <c r="AL12" s="233"/>
      <c r="AM12" s="233">
        <v>6.2664841652122702E-2</v>
      </c>
      <c r="AN12" s="233">
        <v>8.0136862511421006E-2</v>
      </c>
      <c r="AO12" s="233">
        <v>0.13902957112962999</v>
      </c>
      <c r="AP12" s="233"/>
      <c r="AQ12" s="233">
        <v>5.1695158088170198E-2</v>
      </c>
      <c r="AR12" s="233">
        <v>0.10249977630299199</v>
      </c>
      <c r="AS12" s="233">
        <v>9.3678392283068193E-2</v>
      </c>
    </row>
    <row r="13" spans="2:45" ht="30" x14ac:dyDescent="0.25">
      <c r="B13" s="16" t="s">
        <v>319</v>
      </c>
      <c r="C13" s="233">
        <v>3.3814807432416501E-2</v>
      </c>
      <c r="D13" s="233">
        <v>3.1746038453432199E-2</v>
      </c>
      <c r="E13" s="233">
        <v>3.6234633234696098E-2</v>
      </c>
      <c r="F13" s="233"/>
      <c r="G13" s="233">
        <v>6.3921941884596906E-2</v>
      </c>
      <c r="H13" s="233">
        <v>3.7424112573374801E-2</v>
      </c>
      <c r="I13" s="233">
        <v>4.5452629608378703E-2</v>
      </c>
      <c r="J13" s="233">
        <v>4.6631163927167499E-2</v>
      </c>
      <c r="K13" s="233">
        <v>6.8398531723404699E-3</v>
      </c>
      <c r="L13" s="233">
        <v>9.1247219056037106E-3</v>
      </c>
      <c r="M13" s="233"/>
      <c r="N13" s="233">
        <v>3.3364797662843199E-2</v>
      </c>
      <c r="O13" s="233">
        <v>3.69035029704936E-2</v>
      </c>
      <c r="P13" s="233">
        <v>1.46407427838827E-2</v>
      </c>
      <c r="Q13" s="233">
        <v>4.8444270580989802E-2</v>
      </c>
      <c r="R13" s="233"/>
      <c r="S13" s="233">
        <v>3.75258030310529E-2</v>
      </c>
      <c r="T13" s="233">
        <v>2.2760999561525001E-2</v>
      </c>
      <c r="U13" s="233">
        <v>4.6884692213861101E-2</v>
      </c>
      <c r="V13" s="233">
        <v>0</v>
      </c>
      <c r="W13" s="233">
        <v>5.8231870880639199E-2</v>
      </c>
      <c r="X13" s="233">
        <v>5.0700522947727797E-2</v>
      </c>
      <c r="Y13" s="233">
        <v>4.83551141137398E-2</v>
      </c>
      <c r="Z13" s="233">
        <v>0</v>
      </c>
      <c r="AA13" s="233">
        <v>3.0881211353359899E-2</v>
      </c>
      <c r="AB13" s="233">
        <v>2.99555403518607E-2</v>
      </c>
      <c r="AC13" s="233">
        <v>4.5605129845811297E-2</v>
      </c>
      <c r="AD13" s="233">
        <v>3.3428329507214798E-2</v>
      </c>
      <c r="AE13" s="233"/>
      <c r="AF13" s="233">
        <v>4.7957548241770398E-2</v>
      </c>
      <c r="AG13" s="233">
        <v>3.0817473719177001E-2</v>
      </c>
      <c r="AH13" s="233">
        <v>4.8366449658929701E-2</v>
      </c>
      <c r="AI13" s="233">
        <v>1.40832251991243E-2</v>
      </c>
      <c r="AJ13" s="233">
        <v>2.6008795773253799E-2</v>
      </c>
      <c r="AK13" s="233">
        <v>3.9779621326142899E-2</v>
      </c>
      <c r="AL13" s="233"/>
      <c r="AM13" s="233">
        <v>2.3514722159414799E-2</v>
      </c>
      <c r="AN13" s="233">
        <v>3.9912882385591E-2</v>
      </c>
      <c r="AO13" s="233">
        <v>2.9580693779224499E-2</v>
      </c>
      <c r="AP13" s="233"/>
      <c r="AQ13" s="233">
        <v>1.00864845056114E-2</v>
      </c>
      <c r="AR13" s="233">
        <v>4.6019763739757899E-2</v>
      </c>
      <c r="AS13" s="233">
        <v>2.2802345016383799E-2</v>
      </c>
    </row>
    <row r="14" spans="2:45" x14ac:dyDescent="0.25">
      <c r="B14" s="16" t="s">
        <v>320</v>
      </c>
      <c r="C14" s="233">
        <v>4.7089907688847004E-3</v>
      </c>
      <c r="D14" s="233">
        <v>3.52527221497942E-3</v>
      </c>
      <c r="E14" s="233">
        <v>5.9205258820153898E-3</v>
      </c>
      <c r="F14" s="233"/>
      <c r="G14" s="233">
        <v>1.23921559446762E-2</v>
      </c>
      <c r="H14" s="233">
        <v>0</v>
      </c>
      <c r="I14" s="233">
        <v>5.73818766746365E-3</v>
      </c>
      <c r="J14" s="233">
        <v>0</v>
      </c>
      <c r="K14" s="233">
        <v>1.43238119530392E-2</v>
      </c>
      <c r="L14" s="233">
        <v>0</v>
      </c>
      <c r="M14" s="233"/>
      <c r="N14" s="233">
        <v>0</v>
      </c>
      <c r="O14" s="233">
        <v>2.9527488133716299E-3</v>
      </c>
      <c r="P14" s="233">
        <v>8.8519522756114501E-3</v>
      </c>
      <c r="Q14" s="233">
        <v>8.0374164566453399E-3</v>
      </c>
      <c r="R14" s="233"/>
      <c r="S14" s="233">
        <v>0</v>
      </c>
      <c r="T14" s="233">
        <v>7.2088525288771799E-3</v>
      </c>
      <c r="U14" s="233">
        <v>1.22226494178091E-2</v>
      </c>
      <c r="V14" s="233">
        <v>2.23577029657324E-2</v>
      </c>
      <c r="W14" s="233">
        <v>0</v>
      </c>
      <c r="X14" s="233">
        <v>0</v>
      </c>
      <c r="Y14" s="233">
        <v>0</v>
      </c>
      <c r="Z14" s="233">
        <v>0</v>
      </c>
      <c r="AA14" s="233">
        <v>0</v>
      </c>
      <c r="AB14" s="233">
        <v>9.02657280254557E-3</v>
      </c>
      <c r="AC14" s="233">
        <v>0</v>
      </c>
      <c r="AD14" s="233">
        <v>0</v>
      </c>
      <c r="AE14" s="233"/>
      <c r="AF14" s="233">
        <v>0</v>
      </c>
      <c r="AG14" s="233">
        <v>3.3587741243098902E-3</v>
      </c>
      <c r="AH14" s="233">
        <v>1.2112227611456E-2</v>
      </c>
      <c r="AI14" s="233">
        <v>0</v>
      </c>
      <c r="AJ14" s="233">
        <v>1.78245304578009E-2</v>
      </c>
      <c r="AK14" s="233">
        <v>0</v>
      </c>
      <c r="AL14" s="233"/>
      <c r="AM14" s="233">
        <v>4.7979294874765498E-3</v>
      </c>
      <c r="AN14" s="233">
        <v>2.2996775178240202E-3</v>
      </c>
      <c r="AO14" s="233">
        <v>1.5743043776406701E-2</v>
      </c>
      <c r="AP14" s="233"/>
      <c r="AQ14" s="233">
        <v>0</v>
      </c>
      <c r="AR14" s="233">
        <v>5.2471719810634502E-3</v>
      </c>
      <c r="AS14" s="233">
        <v>0</v>
      </c>
    </row>
    <row r="15" spans="2:45" x14ac:dyDescent="0.25">
      <c r="B15" s="16" t="s">
        <v>78</v>
      </c>
      <c r="C15" s="234">
        <v>2.4615151255318199E-2</v>
      </c>
      <c r="D15" s="234">
        <v>3.7041492202671403E-2</v>
      </c>
      <c r="E15" s="234">
        <v>1.2772137456708899E-2</v>
      </c>
      <c r="F15" s="234"/>
      <c r="G15" s="234">
        <v>5.6860860498114799E-2</v>
      </c>
      <c r="H15" s="234">
        <v>2.54922204090328E-2</v>
      </c>
      <c r="I15" s="234">
        <v>1.3719684578931499E-2</v>
      </c>
      <c r="J15" s="234">
        <v>1.10517335627044E-2</v>
      </c>
      <c r="K15" s="234">
        <v>2.81754527477142E-2</v>
      </c>
      <c r="L15" s="234">
        <v>1.9754008461172898E-2</v>
      </c>
      <c r="M15" s="234"/>
      <c r="N15" s="234">
        <v>1.42085964002497E-2</v>
      </c>
      <c r="O15" s="234">
        <v>2.20191958537353E-2</v>
      </c>
      <c r="P15" s="234">
        <v>3.4497994297038898E-2</v>
      </c>
      <c r="Q15" s="234">
        <v>3.02285112199507E-2</v>
      </c>
      <c r="R15" s="234"/>
      <c r="S15" s="234">
        <v>2.58250115446251E-2</v>
      </c>
      <c r="T15" s="234">
        <v>2.8103198998584201E-2</v>
      </c>
      <c r="U15" s="234">
        <v>4.4521679133797898E-2</v>
      </c>
      <c r="V15" s="234">
        <v>2.2156817448203501E-2</v>
      </c>
      <c r="W15" s="234">
        <v>4.3349983382503697E-2</v>
      </c>
      <c r="X15" s="234">
        <v>2.7257586764884E-2</v>
      </c>
      <c r="Y15" s="234">
        <v>4.0343805478349599E-2</v>
      </c>
      <c r="Z15" s="234">
        <v>0</v>
      </c>
      <c r="AA15" s="234">
        <v>0</v>
      </c>
      <c r="AB15" s="234">
        <v>2.09288725486158E-2</v>
      </c>
      <c r="AC15" s="234">
        <v>2.3732053129523398E-2</v>
      </c>
      <c r="AD15" s="234">
        <v>0</v>
      </c>
      <c r="AE15" s="234"/>
      <c r="AF15" s="234">
        <v>3.0100002216223401E-2</v>
      </c>
      <c r="AG15" s="234">
        <v>2.37680413309658E-2</v>
      </c>
      <c r="AH15" s="234">
        <v>2.7592378441414801E-2</v>
      </c>
      <c r="AI15" s="234">
        <v>2.02051894860217E-2</v>
      </c>
      <c r="AJ15" s="234">
        <v>7.8323620927571499E-3</v>
      </c>
      <c r="AK15" s="234">
        <v>4.5972934886386103E-2</v>
      </c>
      <c r="AL15" s="234"/>
      <c r="AM15" s="234">
        <v>1.19527857625786E-2</v>
      </c>
      <c r="AN15" s="234">
        <v>2.2830154539286201E-2</v>
      </c>
      <c r="AO15" s="234">
        <v>4.1327776861776702E-2</v>
      </c>
      <c r="AP15" s="234"/>
      <c r="AQ15" s="234">
        <v>8.6667524984624603E-3</v>
      </c>
      <c r="AR15" s="234">
        <v>2.3922866465108401E-2</v>
      </c>
      <c r="AS15" s="234">
        <v>2.5218195055238E-2</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S17"/>
  <sheetViews>
    <sheetView showGridLines="0" workbookViewId="0">
      <pane xSplit="2" topLeftCell="C1" activePane="topRight" state="frozen"/>
      <selection pane="topRight" activeCell="B13" sqref="B13"/>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325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39" t="s">
        <v>8</v>
      </c>
      <c r="C7" s="239">
        <v>806</v>
      </c>
      <c r="D7" s="239">
        <v>362</v>
      </c>
      <c r="E7" s="239">
        <v>439</v>
      </c>
      <c r="F7" s="239"/>
      <c r="G7" s="239">
        <v>134</v>
      </c>
      <c r="H7" s="239">
        <v>159</v>
      </c>
      <c r="I7" s="239">
        <v>131</v>
      </c>
      <c r="J7" s="239">
        <v>132</v>
      </c>
      <c r="K7" s="239">
        <v>109</v>
      </c>
      <c r="L7" s="239">
        <v>141</v>
      </c>
      <c r="M7" s="239"/>
      <c r="N7" s="239">
        <v>214</v>
      </c>
      <c r="O7" s="239">
        <v>217</v>
      </c>
      <c r="P7" s="239">
        <v>178</v>
      </c>
      <c r="Q7" s="239">
        <v>194</v>
      </c>
      <c r="R7" s="239"/>
      <c r="S7" s="239">
        <v>119</v>
      </c>
      <c r="T7" s="239">
        <v>112</v>
      </c>
      <c r="U7" s="239">
        <v>69</v>
      </c>
      <c r="V7" s="239">
        <v>78</v>
      </c>
      <c r="W7" s="239">
        <v>57</v>
      </c>
      <c r="X7" s="239">
        <v>59</v>
      </c>
      <c r="Y7" s="239">
        <v>66</v>
      </c>
      <c r="Z7" s="239">
        <v>33</v>
      </c>
      <c r="AA7" s="239">
        <v>80</v>
      </c>
      <c r="AB7" s="239">
        <v>76</v>
      </c>
      <c r="AC7" s="239">
        <v>34</v>
      </c>
      <c r="AD7" s="239">
        <v>23</v>
      </c>
      <c r="AE7" s="239"/>
      <c r="AF7" s="239">
        <v>170</v>
      </c>
      <c r="AG7" s="239">
        <v>226</v>
      </c>
      <c r="AH7" s="239">
        <v>125</v>
      </c>
      <c r="AI7" s="239">
        <v>154</v>
      </c>
      <c r="AJ7" s="239">
        <v>86</v>
      </c>
      <c r="AK7" s="239">
        <v>45</v>
      </c>
      <c r="AL7" s="239"/>
      <c r="AM7" s="239">
        <v>327</v>
      </c>
      <c r="AN7" s="239">
        <v>341</v>
      </c>
      <c r="AO7" s="239">
        <v>92</v>
      </c>
      <c r="AP7" s="239"/>
      <c r="AQ7" s="239">
        <v>245</v>
      </c>
      <c r="AR7" s="239">
        <v>276</v>
      </c>
      <c r="AS7" s="239">
        <v>22</v>
      </c>
    </row>
    <row r="8" spans="2:45" ht="30" customHeight="1" x14ac:dyDescent="0.25">
      <c r="B8" s="240" t="s">
        <v>9</v>
      </c>
      <c r="C8" s="240">
        <v>805</v>
      </c>
      <c r="D8" s="240">
        <v>369</v>
      </c>
      <c r="E8" s="240">
        <v>430</v>
      </c>
      <c r="F8" s="240"/>
      <c r="G8" s="240">
        <v>124</v>
      </c>
      <c r="H8" s="240">
        <v>158</v>
      </c>
      <c r="I8" s="240">
        <v>144</v>
      </c>
      <c r="J8" s="240">
        <v>130</v>
      </c>
      <c r="K8" s="240">
        <v>109</v>
      </c>
      <c r="L8" s="240">
        <v>140</v>
      </c>
      <c r="M8" s="240"/>
      <c r="N8" s="240">
        <v>207</v>
      </c>
      <c r="O8" s="240">
        <v>210</v>
      </c>
      <c r="P8" s="240">
        <v>189</v>
      </c>
      <c r="Q8" s="240">
        <v>196</v>
      </c>
      <c r="R8" s="240"/>
      <c r="S8" s="240">
        <v>115</v>
      </c>
      <c r="T8" s="240">
        <v>111</v>
      </c>
      <c r="U8" s="240">
        <v>67</v>
      </c>
      <c r="V8" s="240">
        <v>74</v>
      </c>
      <c r="W8" s="240">
        <v>57</v>
      </c>
      <c r="X8" s="240">
        <v>69</v>
      </c>
      <c r="Y8" s="240">
        <v>65</v>
      </c>
      <c r="Z8" s="240">
        <v>34</v>
      </c>
      <c r="AA8" s="240">
        <v>79</v>
      </c>
      <c r="AB8" s="240">
        <v>69</v>
      </c>
      <c r="AC8" s="240">
        <v>38</v>
      </c>
      <c r="AD8" s="240">
        <v>26</v>
      </c>
      <c r="AE8" s="240"/>
      <c r="AF8" s="240">
        <v>171</v>
      </c>
      <c r="AG8" s="240">
        <v>226</v>
      </c>
      <c r="AH8" s="240">
        <v>124</v>
      </c>
      <c r="AI8" s="240">
        <v>152</v>
      </c>
      <c r="AJ8" s="240">
        <v>86</v>
      </c>
      <c r="AK8" s="240">
        <v>45</v>
      </c>
      <c r="AL8" s="240"/>
      <c r="AM8" s="240">
        <v>331</v>
      </c>
      <c r="AN8" s="240">
        <v>339</v>
      </c>
      <c r="AO8" s="240">
        <v>91</v>
      </c>
      <c r="AP8" s="240"/>
      <c r="AQ8" s="240">
        <v>248</v>
      </c>
      <c r="AR8" s="240">
        <v>275</v>
      </c>
      <c r="AS8" s="240">
        <v>23</v>
      </c>
    </row>
    <row r="9" spans="2:45" x14ac:dyDescent="0.25">
      <c r="B9" s="16" t="s">
        <v>322</v>
      </c>
      <c r="C9" s="237">
        <v>0.513292341394333</v>
      </c>
      <c r="D9" s="237">
        <v>0.481818366777989</v>
      </c>
      <c r="E9" s="237">
        <v>0.54167084507156904</v>
      </c>
      <c r="F9" s="237"/>
      <c r="G9" s="237">
        <v>0.39693185585152002</v>
      </c>
      <c r="H9" s="237">
        <v>0.40861857319403</v>
      </c>
      <c r="I9" s="237">
        <v>0.550052519631688</v>
      </c>
      <c r="J9" s="237">
        <v>0.63599702799632796</v>
      </c>
      <c r="K9" s="237">
        <v>0.57344679781263996</v>
      </c>
      <c r="L9" s="237">
        <v>0.53551432776098196</v>
      </c>
      <c r="M9" s="237"/>
      <c r="N9" s="237">
        <v>0.51247687934553399</v>
      </c>
      <c r="O9" s="237">
        <v>0.54225720037821901</v>
      </c>
      <c r="P9" s="237">
        <v>0.51439299680361805</v>
      </c>
      <c r="Q9" s="237">
        <v>0.48490484112964199</v>
      </c>
      <c r="R9" s="237"/>
      <c r="S9" s="237">
        <v>0.583380256740194</v>
      </c>
      <c r="T9" s="237">
        <v>0.560594856447865</v>
      </c>
      <c r="U9" s="237">
        <v>0.46309132177288798</v>
      </c>
      <c r="V9" s="237">
        <v>0.48340828114305601</v>
      </c>
      <c r="W9" s="237">
        <v>0.53550158842847295</v>
      </c>
      <c r="X9" s="237">
        <v>0.38776210514059101</v>
      </c>
      <c r="Y9" s="237">
        <v>0.44923888737528</v>
      </c>
      <c r="Z9" s="237">
        <v>0.57960238278204801</v>
      </c>
      <c r="AA9" s="237">
        <v>0.60176573675020395</v>
      </c>
      <c r="AB9" s="237">
        <v>0.48980324472269698</v>
      </c>
      <c r="AC9" s="237">
        <v>0.36099684384876801</v>
      </c>
      <c r="AD9" s="237">
        <v>0.59297676935757804</v>
      </c>
      <c r="AE9" s="237"/>
      <c r="AF9" s="237">
        <v>0.58056872739502496</v>
      </c>
      <c r="AG9" s="237">
        <v>0.596146552778824</v>
      </c>
      <c r="AH9" s="237">
        <v>0.51054077408629495</v>
      </c>
      <c r="AI9" s="237">
        <v>0.47141233034692498</v>
      </c>
      <c r="AJ9" s="237">
        <v>0.298908683616397</v>
      </c>
      <c r="AK9" s="237">
        <v>0.40159532155266803</v>
      </c>
      <c r="AL9" s="237"/>
      <c r="AM9" s="237">
        <v>0.51418548284080401</v>
      </c>
      <c r="AN9" s="237">
        <v>0.51469091741690798</v>
      </c>
      <c r="AO9" s="237">
        <v>0.52202178575666203</v>
      </c>
      <c r="AP9" s="237"/>
      <c r="AQ9" s="237">
        <v>0.53647645556725299</v>
      </c>
      <c r="AR9" s="237">
        <v>0.49171769942253801</v>
      </c>
      <c r="AS9" s="237">
        <v>0.411791741781033</v>
      </c>
    </row>
    <row r="10" spans="2:45" x14ac:dyDescent="0.25">
      <c r="B10" s="16" t="s">
        <v>323</v>
      </c>
      <c r="C10" s="237">
        <v>0.38774149641008598</v>
      </c>
      <c r="D10" s="237">
        <v>0.43500381466710197</v>
      </c>
      <c r="E10" s="237">
        <v>0.34702120055602098</v>
      </c>
      <c r="F10" s="237"/>
      <c r="G10" s="237">
        <v>0.46790376029920899</v>
      </c>
      <c r="H10" s="237">
        <v>0.437861308214469</v>
      </c>
      <c r="I10" s="237">
        <v>0.37582374873788099</v>
      </c>
      <c r="J10" s="237">
        <v>0.30313927117999701</v>
      </c>
      <c r="K10" s="237">
        <v>0.35550197928301802</v>
      </c>
      <c r="L10" s="237">
        <v>0.37629790212388903</v>
      </c>
      <c r="M10" s="237"/>
      <c r="N10" s="237">
        <v>0.41160645241435601</v>
      </c>
      <c r="O10" s="237">
        <v>0.38317225624588303</v>
      </c>
      <c r="P10" s="237">
        <v>0.37147572758998898</v>
      </c>
      <c r="Q10" s="237">
        <v>0.37873003316989301</v>
      </c>
      <c r="R10" s="237"/>
      <c r="S10" s="237">
        <v>0.35188864536402997</v>
      </c>
      <c r="T10" s="237">
        <v>0.36885791256427197</v>
      </c>
      <c r="U10" s="237">
        <v>0.44005366931425299</v>
      </c>
      <c r="V10" s="237">
        <v>0.38291923115649701</v>
      </c>
      <c r="W10" s="237">
        <v>0.30178204131270497</v>
      </c>
      <c r="X10" s="237">
        <v>0.51215548580728198</v>
      </c>
      <c r="Y10" s="237">
        <v>0.40442722774989298</v>
      </c>
      <c r="Z10" s="237">
        <v>0.42039761721795199</v>
      </c>
      <c r="AA10" s="237">
        <v>0.36289072337268902</v>
      </c>
      <c r="AB10" s="237">
        <v>0.37762199212664899</v>
      </c>
      <c r="AC10" s="237">
        <v>0.39919453243229602</v>
      </c>
      <c r="AD10" s="237">
        <v>0.36560588962002799</v>
      </c>
      <c r="AE10" s="237"/>
      <c r="AF10" s="237">
        <v>0.33181851003402402</v>
      </c>
      <c r="AG10" s="237">
        <v>0.342835319915337</v>
      </c>
      <c r="AH10" s="237">
        <v>0.37828336001367102</v>
      </c>
      <c r="AI10" s="237">
        <v>0.41166759098779898</v>
      </c>
      <c r="AJ10" s="237">
        <v>0.54764627747683903</v>
      </c>
      <c r="AK10" s="237">
        <v>0.46486723907064298</v>
      </c>
      <c r="AL10" s="237"/>
      <c r="AM10" s="237">
        <v>0.40134690143323198</v>
      </c>
      <c r="AN10" s="237">
        <v>0.38359083879848399</v>
      </c>
      <c r="AO10" s="237">
        <v>0.37029312392930203</v>
      </c>
      <c r="AP10" s="237"/>
      <c r="AQ10" s="237">
        <v>0.39927179208619901</v>
      </c>
      <c r="AR10" s="237">
        <v>0.39471948343427299</v>
      </c>
      <c r="AS10" s="237">
        <v>0.46302835190580999</v>
      </c>
    </row>
    <row r="11" spans="2:45" x14ac:dyDescent="0.25">
      <c r="B11" s="16" t="s">
        <v>324</v>
      </c>
      <c r="C11" s="237">
        <v>7.9689472585499896E-2</v>
      </c>
      <c r="D11" s="237">
        <v>6.1581525932710997E-2</v>
      </c>
      <c r="E11" s="237">
        <v>9.6168954165459994E-2</v>
      </c>
      <c r="F11" s="237"/>
      <c r="G11" s="237">
        <v>8.90843785647734E-2</v>
      </c>
      <c r="H11" s="237">
        <v>0.12686095815892201</v>
      </c>
      <c r="I11" s="237">
        <v>5.4851483362531303E-2</v>
      </c>
      <c r="J11" s="237">
        <v>4.6429458435756701E-2</v>
      </c>
      <c r="K11" s="237">
        <v>7.1051222904342404E-2</v>
      </c>
      <c r="L11" s="237">
        <v>8.1438785647481901E-2</v>
      </c>
      <c r="M11" s="237"/>
      <c r="N11" s="237">
        <v>6.20263974258215E-2</v>
      </c>
      <c r="O11" s="237">
        <v>7.0022971864851805E-2</v>
      </c>
      <c r="P11" s="237">
        <v>9.8705277138181599E-2</v>
      </c>
      <c r="Q11" s="237">
        <v>9.1625558741302904E-2</v>
      </c>
      <c r="R11" s="237"/>
      <c r="S11" s="237">
        <v>4.0885381839183402E-2</v>
      </c>
      <c r="T11" s="237">
        <v>5.3273577403873403E-2</v>
      </c>
      <c r="U11" s="237">
        <v>6.8656581414817702E-2</v>
      </c>
      <c r="V11" s="237">
        <v>0.10682713501086399</v>
      </c>
      <c r="W11" s="237">
        <v>0.144551573351441</v>
      </c>
      <c r="X11" s="237">
        <v>8.2095187566303393E-2</v>
      </c>
      <c r="Y11" s="237">
        <v>0.117236944068058</v>
      </c>
      <c r="Z11" s="237">
        <v>0</v>
      </c>
      <c r="AA11" s="237">
        <v>3.5343539877106797E-2</v>
      </c>
      <c r="AB11" s="237">
        <v>9.2351799237816307E-2</v>
      </c>
      <c r="AC11" s="237">
        <v>0.23980862371893599</v>
      </c>
      <c r="AD11" s="237">
        <v>4.1417341022394E-2</v>
      </c>
      <c r="AE11" s="237"/>
      <c r="AF11" s="237">
        <v>7.0515726959262198E-2</v>
      </c>
      <c r="AG11" s="237">
        <v>3.2047352756405897E-2</v>
      </c>
      <c r="AH11" s="237">
        <v>8.0365852014699396E-2</v>
      </c>
      <c r="AI11" s="237">
        <v>0.116920078665275</v>
      </c>
      <c r="AJ11" s="237">
        <v>0.14209571533219401</v>
      </c>
      <c r="AK11" s="237">
        <v>0.10610231064072</v>
      </c>
      <c r="AL11" s="237"/>
      <c r="AM11" s="237">
        <v>8.1680735496636001E-2</v>
      </c>
      <c r="AN11" s="237">
        <v>8.1368920643695997E-2</v>
      </c>
      <c r="AO11" s="237">
        <v>6.5355708908769794E-2</v>
      </c>
      <c r="AP11" s="237"/>
      <c r="AQ11" s="237">
        <v>6.42517523465478E-2</v>
      </c>
      <c r="AR11" s="237">
        <v>8.8497840035421799E-2</v>
      </c>
      <c r="AS11" s="237">
        <v>8.4148423362252506E-2</v>
      </c>
    </row>
    <row r="12" spans="2:45" x14ac:dyDescent="0.25">
      <c r="B12" s="16" t="s">
        <v>78</v>
      </c>
      <c r="C12" s="238">
        <v>1.92766896100812E-2</v>
      </c>
      <c r="D12" s="238">
        <v>2.15962926221979E-2</v>
      </c>
      <c r="E12" s="238">
        <v>1.5139000206950101E-2</v>
      </c>
      <c r="F12" s="238"/>
      <c r="G12" s="238">
        <v>4.6080005284497502E-2</v>
      </c>
      <c r="H12" s="238">
        <v>2.6659160432579501E-2</v>
      </c>
      <c r="I12" s="238">
        <v>1.92722482678995E-2</v>
      </c>
      <c r="J12" s="238">
        <v>1.4434242387918E-2</v>
      </c>
      <c r="K12" s="238">
        <v>0</v>
      </c>
      <c r="L12" s="238">
        <v>6.7489844676474004E-3</v>
      </c>
      <c r="M12" s="238"/>
      <c r="N12" s="238">
        <v>1.3890270814289001E-2</v>
      </c>
      <c r="O12" s="238">
        <v>4.5475715110453799E-3</v>
      </c>
      <c r="P12" s="238">
        <v>1.5425998468211201E-2</v>
      </c>
      <c r="Q12" s="238">
        <v>4.4739566959162397E-2</v>
      </c>
      <c r="R12" s="238"/>
      <c r="S12" s="238">
        <v>2.38457160565923E-2</v>
      </c>
      <c r="T12" s="238">
        <v>1.7273653583989901E-2</v>
      </c>
      <c r="U12" s="238">
        <v>2.81984274980412E-2</v>
      </c>
      <c r="V12" s="238">
        <v>2.6845352689584299E-2</v>
      </c>
      <c r="W12" s="238">
        <v>1.8164796907381299E-2</v>
      </c>
      <c r="X12" s="238">
        <v>1.7987221485824299E-2</v>
      </c>
      <c r="Y12" s="238">
        <v>2.9096940806769701E-2</v>
      </c>
      <c r="Z12" s="238">
        <v>0</v>
      </c>
      <c r="AA12" s="238">
        <v>0</v>
      </c>
      <c r="AB12" s="238">
        <v>4.0222963912837001E-2</v>
      </c>
      <c r="AC12" s="238">
        <v>0</v>
      </c>
      <c r="AD12" s="238">
        <v>0</v>
      </c>
      <c r="AE12" s="238"/>
      <c r="AF12" s="238">
        <v>1.70970356116887E-2</v>
      </c>
      <c r="AG12" s="238">
        <v>2.8970774549433601E-2</v>
      </c>
      <c r="AH12" s="238">
        <v>3.08100138853349E-2</v>
      </c>
      <c r="AI12" s="238">
        <v>0</v>
      </c>
      <c r="AJ12" s="238">
        <v>1.1349323574569701E-2</v>
      </c>
      <c r="AK12" s="238">
        <v>2.74351287359684E-2</v>
      </c>
      <c r="AL12" s="238"/>
      <c r="AM12" s="238">
        <v>2.7868802293284402E-3</v>
      </c>
      <c r="AN12" s="238">
        <v>2.03493231409126E-2</v>
      </c>
      <c r="AO12" s="238">
        <v>4.23293814052665E-2</v>
      </c>
      <c r="AP12" s="238"/>
      <c r="AQ12" s="238">
        <v>0</v>
      </c>
      <c r="AR12" s="238">
        <v>2.5064977107766701E-2</v>
      </c>
      <c r="AS12" s="238">
        <v>4.1031482950904703E-2</v>
      </c>
    </row>
    <row r="13" spans="2:45" x14ac:dyDescent="0.25">
      <c r="B13" s="17" t="s">
        <v>326</v>
      </c>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S19"/>
  <sheetViews>
    <sheetView showGridLines="0" workbookViewId="0">
      <pane xSplit="2" topLeftCell="C1" activePane="topRight" state="frozen"/>
      <selection pane="topRight" activeCell="B15" sqref="B15"/>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332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43" t="s">
        <v>8</v>
      </c>
      <c r="C7" s="243">
        <v>806</v>
      </c>
      <c r="D7" s="243">
        <v>362</v>
      </c>
      <c r="E7" s="243">
        <v>439</v>
      </c>
      <c r="F7" s="243"/>
      <c r="G7" s="243">
        <v>134</v>
      </c>
      <c r="H7" s="243">
        <v>159</v>
      </c>
      <c r="I7" s="243">
        <v>131</v>
      </c>
      <c r="J7" s="243">
        <v>132</v>
      </c>
      <c r="K7" s="243">
        <v>109</v>
      </c>
      <c r="L7" s="243">
        <v>141</v>
      </c>
      <c r="M7" s="243"/>
      <c r="N7" s="243">
        <v>214</v>
      </c>
      <c r="O7" s="243">
        <v>217</v>
      </c>
      <c r="P7" s="243">
        <v>178</v>
      </c>
      <c r="Q7" s="243">
        <v>194</v>
      </c>
      <c r="R7" s="243"/>
      <c r="S7" s="243">
        <v>119</v>
      </c>
      <c r="T7" s="243">
        <v>112</v>
      </c>
      <c r="U7" s="243">
        <v>69</v>
      </c>
      <c r="V7" s="243">
        <v>78</v>
      </c>
      <c r="W7" s="243">
        <v>57</v>
      </c>
      <c r="X7" s="243">
        <v>59</v>
      </c>
      <c r="Y7" s="243">
        <v>66</v>
      </c>
      <c r="Z7" s="243">
        <v>33</v>
      </c>
      <c r="AA7" s="243">
        <v>80</v>
      </c>
      <c r="AB7" s="243">
        <v>76</v>
      </c>
      <c r="AC7" s="243">
        <v>34</v>
      </c>
      <c r="AD7" s="243">
        <v>23</v>
      </c>
      <c r="AE7" s="243"/>
      <c r="AF7" s="243">
        <v>170</v>
      </c>
      <c r="AG7" s="243">
        <v>226</v>
      </c>
      <c r="AH7" s="243">
        <v>125</v>
      </c>
      <c r="AI7" s="243">
        <v>154</v>
      </c>
      <c r="AJ7" s="243">
        <v>86</v>
      </c>
      <c r="AK7" s="243">
        <v>45</v>
      </c>
      <c r="AL7" s="243"/>
      <c r="AM7" s="243">
        <v>327</v>
      </c>
      <c r="AN7" s="243">
        <v>341</v>
      </c>
      <c r="AO7" s="243">
        <v>92</v>
      </c>
      <c r="AP7" s="243"/>
      <c r="AQ7" s="243">
        <v>245</v>
      </c>
      <c r="AR7" s="243">
        <v>276</v>
      </c>
      <c r="AS7" s="243">
        <v>22</v>
      </c>
    </row>
    <row r="8" spans="2:45" ht="30" customHeight="1" x14ac:dyDescent="0.25">
      <c r="B8" s="244" t="s">
        <v>9</v>
      </c>
      <c r="C8" s="244">
        <v>805</v>
      </c>
      <c r="D8" s="244">
        <v>369</v>
      </c>
      <c r="E8" s="244">
        <v>430</v>
      </c>
      <c r="F8" s="244"/>
      <c r="G8" s="244">
        <v>124</v>
      </c>
      <c r="H8" s="244">
        <v>158</v>
      </c>
      <c r="I8" s="244">
        <v>144</v>
      </c>
      <c r="J8" s="244">
        <v>130</v>
      </c>
      <c r="K8" s="244">
        <v>109</v>
      </c>
      <c r="L8" s="244">
        <v>140</v>
      </c>
      <c r="M8" s="244"/>
      <c r="N8" s="244">
        <v>207</v>
      </c>
      <c r="O8" s="244">
        <v>210</v>
      </c>
      <c r="P8" s="244">
        <v>189</v>
      </c>
      <c r="Q8" s="244">
        <v>196</v>
      </c>
      <c r="R8" s="244"/>
      <c r="S8" s="244">
        <v>115</v>
      </c>
      <c r="T8" s="244">
        <v>111</v>
      </c>
      <c r="U8" s="244">
        <v>67</v>
      </c>
      <c r="V8" s="244">
        <v>74</v>
      </c>
      <c r="W8" s="244">
        <v>57</v>
      </c>
      <c r="X8" s="244">
        <v>69</v>
      </c>
      <c r="Y8" s="244">
        <v>65</v>
      </c>
      <c r="Z8" s="244">
        <v>34</v>
      </c>
      <c r="AA8" s="244">
        <v>79</v>
      </c>
      <c r="AB8" s="244">
        <v>69</v>
      </c>
      <c r="AC8" s="244">
        <v>38</v>
      </c>
      <c r="AD8" s="244">
        <v>26</v>
      </c>
      <c r="AE8" s="244"/>
      <c r="AF8" s="244">
        <v>171</v>
      </c>
      <c r="AG8" s="244">
        <v>226</v>
      </c>
      <c r="AH8" s="244">
        <v>124</v>
      </c>
      <c r="AI8" s="244">
        <v>152</v>
      </c>
      <c r="AJ8" s="244">
        <v>86</v>
      </c>
      <c r="AK8" s="244">
        <v>45</v>
      </c>
      <c r="AL8" s="244"/>
      <c r="AM8" s="244">
        <v>331</v>
      </c>
      <c r="AN8" s="244">
        <v>339</v>
      </c>
      <c r="AO8" s="244">
        <v>91</v>
      </c>
      <c r="AP8" s="244"/>
      <c r="AQ8" s="244">
        <v>248</v>
      </c>
      <c r="AR8" s="244">
        <v>275</v>
      </c>
      <c r="AS8" s="244">
        <v>23</v>
      </c>
    </row>
    <row r="9" spans="2:45" ht="30" x14ac:dyDescent="0.25">
      <c r="B9" s="16" t="s">
        <v>327</v>
      </c>
      <c r="C9" s="241">
        <v>0.28749665115016498</v>
      </c>
      <c r="D9" s="241">
        <v>0.28631844948098001</v>
      </c>
      <c r="E9" s="241">
        <v>0.287213852535806</v>
      </c>
      <c r="F9" s="241"/>
      <c r="G9" s="241">
        <v>0.351392830222997</v>
      </c>
      <c r="H9" s="241">
        <v>0.27509782172756803</v>
      </c>
      <c r="I9" s="241">
        <v>0.286129754970191</v>
      </c>
      <c r="J9" s="241">
        <v>0.36492488925655903</v>
      </c>
      <c r="K9" s="241">
        <v>0.20551695189187999</v>
      </c>
      <c r="L9" s="241">
        <v>0.23820593029502299</v>
      </c>
      <c r="M9" s="241"/>
      <c r="N9" s="241">
        <v>0.293391972796127</v>
      </c>
      <c r="O9" s="241">
        <v>0.27216795372341301</v>
      </c>
      <c r="P9" s="241">
        <v>0.32092980620831502</v>
      </c>
      <c r="Q9" s="241">
        <v>0.26491498382710699</v>
      </c>
      <c r="R9" s="241"/>
      <c r="S9" s="241">
        <v>0.37952545477169602</v>
      </c>
      <c r="T9" s="241">
        <v>0.41438601037301298</v>
      </c>
      <c r="U9" s="241">
        <v>0.229217419601316</v>
      </c>
      <c r="V9" s="241">
        <v>0.28953875950949798</v>
      </c>
      <c r="W9" s="241">
        <v>0.20206033633119699</v>
      </c>
      <c r="X9" s="241">
        <v>0.27110779622526598</v>
      </c>
      <c r="Y9" s="241">
        <v>0.19408097520180601</v>
      </c>
      <c r="Z9" s="241">
        <v>0.24251385179900101</v>
      </c>
      <c r="AA9" s="241">
        <v>0.29798223663596601</v>
      </c>
      <c r="AB9" s="241">
        <v>0.28572502659047999</v>
      </c>
      <c r="AC9" s="241">
        <v>0.121537996988639</v>
      </c>
      <c r="AD9" s="241">
        <v>0.21920889116933601</v>
      </c>
      <c r="AE9" s="241"/>
      <c r="AF9" s="241">
        <v>0.45257607972205</v>
      </c>
      <c r="AG9" s="241">
        <v>0.28156422294550798</v>
      </c>
      <c r="AH9" s="241">
        <v>0.368815997008896</v>
      </c>
      <c r="AI9" s="241">
        <v>0.16822980541923899</v>
      </c>
      <c r="AJ9" s="241">
        <v>0.123763089693315</v>
      </c>
      <c r="AK9" s="241">
        <v>0.18141127482588901</v>
      </c>
      <c r="AL9" s="241"/>
      <c r="AM9" s="241">
        <v>0.27439116147963399</v>
      </c>
      <c r="AN9" s="241">
        <v>0.30358355079304</v>
      </c>
      <c r="AO9" s="241">
        <v>0.24817884977225199</v>
      </c>
      <c r="AP9" s="241"/>
      <c r="AQ9" s="241">
        <v>0.26951151425990899</v>
      </c>
      <c r="AR9" s="241">
        <v>0.314154445884749</v>
      </c>
      <c r="AS9" s="241">
        <v>4.3701122637340301E-2</v>
      </c>
    </row>
    <row r="10" spans="2:45" ht="30" x14ac:dyDescent="0.25">
      <c r="B10" s="16" t="s">
        <v>328</v>
      </c>
      <c r="C10" s="241">
        <v>0.130322183234269</v>
      </c>
      <c r="D10" s="241">
        <v>0.158407743654324</v>
      </c>
      <c r="E10" s="241">
        <v>0.105556008301417</v>
      </c>
      <c r="F10" s="241"/>
      <c r="G10" s="241">
        <v>0.16955237718444399</v>
      </c>
      <c r="H10" s="241">
        <v>0.18267260894887699</v>
      </c>
      <c r="I10" s="241">
        <v>0.11487616542943099</v>
      </c>
      <c r="J10" s="241">
        <v>0.112651367293714</v>
      </c>
      <c r="K10" s="241">
        <v>0.106451109898374</v>
      </c>
      <c r="L10" s="241">
        <v>8.7566344916681901E-2</v>
      </c>
      <c r="M10" s="241"/>
      <c r="N10" s="241">
        <v>0.15150804773395901</v>
      </c>
      <c r="O10" s="241">
        <v>9.7586013481397393E-2</v>
      </c>
      <c r="P10" s="241">
        <v>0.15793373999356999</v>
      </c>
      <c r="Q10" s="241">
        <v>0.113125459484733</v>
      </c>
      <c r="R10" s="241"/>
      <c r="S10" s="241">
        <v>0.17139290022994799</v>
      </c>
      <c r="T10" s="241">
        <v>6.2722029421529796E-2</v>
      </c>
      <c r="U10" s="241">
        <v>9.5550409413966295E-2</v>
      </c>
      <c r="V10" s="241">
        <v>0.118085963831324</v>
      </c>
      <c r="W10" s="241">
        <v>0.17733939222567599</v>
      </c>
      <c r="X10" s="241">
        <v>0.18369904746632101</v>
      </c>
      <c r="Y10" s="241">
        <v>0.19173558863940801</v>
      </c>
      <c r="Z10" s="241">
        <v>9.0881272373415298E-2</v>
      </c>
      <c r="AA10" s="241">
        <v>0.11073638964202</v>
      </c>
      <c r="AB10" s="241">
        <v>9.3882359130296994E-2</v>
      </c>
      <c r="AC10" s="241">
        <v>0.18819173108516801</v>
      </c>
      <c r="AD10" s="241">
        <v>8.5922242693581299E-2</v>
      </c>
      <c r="AE10" s="241"/>
      <c r="AF10" s="241">
        <v>0.13827637555394401</v>
      </c>
      <c r="AG10" s="241">
        <v>0.160868553350625</v>
      </c>
      <c r="AH10" s="241">
        <v>0.18394752748850601</v>
      </c>
      <c r="AI10" s="241">
        <v>8.9912968745744504E-2</v>
      </c>
      <c r="AJ10" s="241">
        <v>3.6135218628651301E-2</v>
      </c>
      <c r="AK10" s="241">
        <v>0.115439066204174</v>
      </c>
      <c r="AL10" s="241"/>
      <c r="AM10" s="241">
        <v>0.13682736325320499</v>
      </c>
      <c r="AN10" s="241">
        <v>0.13749944806303599</v>
      </c>
      <c r="AO10" s="241">
        <v>0.10115620223757101</v>
      </c>
      <c r="AP10" s="241"/>
      <c r="AQ10" s="241">
        <v>0.12737804617259799</v>
      </c>
      <c r="AR10" s="241">
        <v>0.15507344785832899</v>
      </c>
      <c r="AS10" s="241">
        <v>0.28472118273331198</v>
      </c>
    </row>
    <row r="11" spans="2:45" ht="60" x14ac:dyDescent="0.25">
      <c r="B11" s="16" t="s">
        <v>329</v>
      </c>
      <c r="C11" s="241">
        <v>0.32833818206543403</v>
      </c>
      <c r="D11" s="241">
        <v>0.32641598566518398</v>
      </c>
      <c r="E11" s="241">
        <v>0.33385831883855899</v>
      </c>
      <c r="F11" s="241"/>
      <c r="G11" s="241">
        <v>0.22468386950438199</v>
      </c>
      <c r="H11" s="241">
        <v>0.34981802590140099</v>
      </c>
      <c r="I11" s="241">
        <v>0.32054838242149097</v>
      </c>
      <c r="J11" s="241">
        <v>0.28346656439336398</v>
      </c>
      <c r="K11" s="241">
        <v>0.44578066350332801</v>
      </c>
      <c r="L11" s="241">
        <v>0.35420538568284898</v>
      </c>
      <c r="M11" s="241"/>
      <c r="N11" s="241">
        <v>0.32279775754218198</v>
      </c>
      <c r="O11" s="241">
        <v>0.351285672323215</v>
      </c>
      <c r="P11" s="241">
        <v>0.28024061265067701</v>
      </c>
      <c r="Q11" s="241">
        <v>0.35575711641021501</v>
      </c>
      <c r="R11" s="241"/>
      <c r="S11" s="241">
        <v>0.29533059667448103</v>
      </c>
      <c r="T11" s="241">
        <v>0.31307090486965999</v>
      </c>
      <c r="U11" s="241">
        <v>0.457520603090245</v>
      </c>
      <c r="V11" s="241">
        <v>0.33117549178109501</v>
      </c>
      <c r="W11" s="241">
        <v>0.34291820393306899</v>
      </c>
      <c r="X11" s="241">
        <v>0.25359463478285399</v>
      </c>
      <c r="Y11" s="241">
        <v>0.26809110302054801</v>
      </c>
      <c r="Z11" s="241">
        <v>0.451585376883888</v>
      </c>
      <c r="AA11" s="241">
        <v>0.36181850401071602</v>
      </c>
      <c r="AB11" s="241">
        <v>0.25987543566319199</v>
      </c>
      <c r="AC11" s="241">
        <v>0.428108747679804</v>
      </c>
      <c r="AD11" s="241">
        <v>0.29127587176408398</v>
      </c>
      <c r="AE11" s="241"/>
      <c r="AF11" s="241">
        <v>0.248339062687262</v>
      </c>
      <c r="AG11" s="241">
        <v>0.33226732486572402</v>
      </c>
      <c r="AH11" s="241">
        <v>0.221367150093642</v>
      </c>
      <c r="AI11" s="241">
        <v>0.38631670397397999</v>
      </c>
      <c r="AJ11" s="241">
        <v>0.471888754563143</v>
      </c>
      <c r="AK11" s="241">
        <v>0.43766132401097402</v>
      </c>
      <c r="AL11" s="241"/>
      <c r="AM11" s="241">
        <v>0.373031943757068</v>
      </c>
      <c r="AN11" s="241">
        <v>0.30522477176078</v>
      </c>
      <c r="AO11" s="241">
        <v>0.33713285517958302</v>
      </c>
      <c r="AP11" s="241"/>
      <c r="AQ11" s="241">
        <v>0.33902405422054999</v>
      </c>
      <c r="AR11" s="241">
        <v>0.31085905692703503</v>
      </c>
      <c r="AS11" s="241">
        <v>0.46116094316807799</v>
      </c>
    </row>
    <row r="12" spans="2:45" ht="45" x14ac:dyDescent="0.25">
      <c r="B12" s="16" t="s">
        <v>330</v>
      </c>
      <c r="C12" s="241">
        <v>0.18941222120618501</v>
      </c>
      <c r="D12" s="241">
        <v>0.18858781646189701</v>
      </c>
      <c r="E12" s="241">
        <v>0.18982124317374899</v>
      </c>
      <c r="F12" s="241"/>
      <c r="G12" s="241">
        <v>0.17202552698163801</v>
      </c>
      <c r="H12" s="241">
        <v>0.14965833963186201</v>
      </c>
      <c r="I12" s="241">
        <v>0.22156555941525399</v>
      </c>
      <c r="J12" s="241">
        <v>0.17026475243279199</v>
      </c>
      <c r="K12" s="241">
        <v>0.161227599016638</v>
      </c>
      <c r="L12" s="241">
        <v>0.25612557799406599</v>
      </c>
      <c r="M12" s="241"/>
      <c r="N12" s="241">
        <v>0.17422852472597999</v>
      </c>
      <c r="O12" s="241">
        <v>0.195407063931887</v>
      </c>
      <c r="P12" s="241">
        <v>0.22843011591811899</v>
      </c>
      <c r="Q12" s="241">
        <v>0.16442570314366101</v>
      </c>
      <c r="R12" s="241"/>
      <c r="S12" s="241">
        <v>8.0780655044635094E-2</v>
      </c>
      <c r="T12" s="241">
        <v>0.14773609778828201</v>
      </c>
      <c r="U12" s="241">
        <v>0.13628565920452099</v>
      </c>
      <c r="V12" s="241">
        <v>0.20891457106723499</v>
      </c>
      <c r="W12" s="241">
        <v>0.20591103245268899</v>
      </c>
      <c r="X12" s="241">
        <v>0.24324152959713399</v>
      </c>
      <c r="Y12" s="241">
        <v>0.30202325510400801</v>
      </c>
      <c r="Z12" s="241">
        <v>0.122462477367992</v>
      </c>
      <c r="AA12" s="241">
        <v>0.20462162441479301</v>
      </c>
      <c r="AB12" s="241">
        <v>0.252204949410265</v>
      </c>
      <c r="AC12" s="241">
        <v>0.17681946950997601</v>
      </c>
      <c r="AD12" s="241">
        <v>0.36330325353181497</v>
      </c>
      <c r="AE12" s="241"/>
      <c r="AF12" s="241">
        <v>0.12323594532287201</v>
      </c>
      <c r="AG12" s="241">
        <v>0.16530976713189999</v>
      </c>
      <c r="AH12" s="241">
        <v>0.15857177102669001</v>
      </c>
      <c r="AI12" s="241">
        <v>0.28616261017738598</v>
      </c>
      <c r="AJ12" s="241">
        <v>0.240044015998927</v>
      </c>
      <c r="AK12" s="241">
        <v>0.222819619388543</v>
      </c>
      <c r="AL12" s="241"/>
      <c r="AM12" s="241">
        <v>0.16935908289327001</v>
      </c>
      <c r="AN12" s="241">
        <v>0.19788402161235999</v>
      </c>
      <c r="AO12" s="241">
        <v>0.20350335504088499</v>
      </c>
      <c r="AP12" s="241"/>
      <c r="AQ12" s="241">
        <v>0.20233991286875</v>
      </c>
      <c r="AR12" s="241">
        <v>0.169352176688432</v>
      </c>
      <c r="AS12" s="241">
        <v>0.16953715311178999</v>
      </c>
    </row>
    <row r="13" spans="2:45" ht="30" x14ac:dyDescent="0.25">
      <c r="B13" s="16" t="s">
        <v>331</v>
      </c>
      <c r="C13" s="241">
        <v>4.7374576617357299E-2</v>
      </c>
      <c r="D13" s="241">
        <v>2.6878054065572098E-2</v>
      </c>
      <c r="E13" s="241">
        <v>6.5522978237755602E-2</v>
      </c>
      <c r="F13" s="241"/>
      <c r="G13" s="241">
        <v>2.8296285423921801E-2</v>
      </c>
      <c r="H13" s="241">
        <v>3.0360984116110799E-2</v>
      </c>
      <c r="I13" s="241">
        <v>4.2238970011278597E-2</v>
      </c>
      <c r="J13" s="241">
        <v>5.31619968702262E-2</v>
      </c>
      <c r="K13" s="241">
        <v>8.1023675689779695E-2</v>
      </c>
      <c r="L13" s="241">
        <v>5.7147776643732703E-2</v>
      </c>
      <c r="M13" s="241"/>
      <c r="N13" s="241">
        <v>3.2608109792926603E-2</v>
      </c>
      <c r="O13" s="241">
        <v>6.9843299356203301E-2</v>
      </c>
      <c r="P13" s="241">
        <v>1.24657252293199E-2</v>
      </c>
      <c r="Q13" s="241">
        <v>7.3323749109987596E-2</v>
      </c>
      <c r="R13" s="241"/>
      <c r="S13" s="241">
        <v>3.0780253417413202E-2</v>
      </c>
      <c r="T13" s="241">
        <v>5.3531530061226698E-2</v>
      </c>
      <c r="U13" s="241">
        <v>8.1425908689951906E-2</v>
      </c>
      <c r="V13" s="241">
        <v>3.8548814599671098E-2</v>
      </c>
      <c r="W13" s="241">
        <v>5.5530681031945202E-2</v>
      </c>
      <c r="X13" s="241">
        <v>3.3433275109998599E-2</v>
      </c>
      <c r="Y13" s="241">
        <v>2.9146878594126801E-2</v>
      </c>
      <c r="Z13" s="241">
        <v>9.2557021575703696E-2</v>
      </c>
      <c r="AA13" s="241">
        <v>2.4841245296504898E-2</v>
      </c>
      <c r="AB13" s="241">
        <v>8.1429963027112306E-2</v>
      </c>
      <c r="AC13" s="241">
        <v>3.0296183275714601E-2</v>
      </c>
      <c r="AD13" s="241">
        <v>4.0289740841183898E-2</v>
      </c>
      <c r="AE13" s="241"/>
      <c r="AF13" s="241">
        <v>3.2377493646234497E-2</v>
      </c>
      <c r="AG13" s="241">
        <v>3.3494228072924799E-2</v>
      </c>
      <c r="AH13" s="241">
        <v>3.6487540496929899E-2</v>
      </c>
      <c r="AI13" s="241">
        <v>6.3287720323516594E-2</v>
      </c>
      <c r="AJ13" s="241">
        <v>0.10372826791331601</v>
      </c>
      <c r="AK13" s="241">
        <v>4.26687155704207E-2</v>
      </c>
      <c r="AL13" s="241"/>
      <c r="AM13" s="241">
        <v>4.04761512791975E-2</v>
      </c>
      <c r="AN13" s="241">
        <v>4.6354903671654901E-2</v>
      </c>
      <c r="AO13" s="241">
        <v>6.7961362457707994E-2</v>
      </c>
      <c r="AP13" s="241"/>
      <c r="AQ13" s="241">
        <v>5.8004185684454597E-2</v>
      </c>
      <c r="AR13" s="241">
        <v>3.5408306599809897E-2</v>
      </c>
      <c r="AS13" s="241">
        <v>0</v>
      </c>
    </row>
    <row r="14" spans="2:45" x14ac:dyDescent="0.25">
      <c r="B14" s="16" t="s">
        <v>78</v>
      </c>
      <c r="C14" s="242">
        <v>1.7056185726591001E-2</v>
      </c>
      <c r="D14" s="242">
        <v>1.3391950672044E-2</v>
      </c>
      <c r="E14" s="242">
        <v>1.8027598912713098E-2</v>
      </c>
      <c r="F14" s="242"/>
      <c r="G14" s="242">
        <v>5.4049110682618202E-2</v>
      </c>
      <c r="H14" s="242">
        <v>1.2392219674181301E-2</v>
      </c>
      <c r="I14" s="242">
        <v>1.46411677523548E-2</v>
      </c>
      <c r="J14" s="242">
        <v>1.5530429753344401E-2</v>
      </c>
      <c r="K14" s="242">
        <v>0</v>
      </c>
      <c r="L14" s="242">
        <v>6.7489844676474004E-3</v>
      </c>
      <c r="M14" s="242"/>
      <c r="N14" s="242">
        <v>2.54655874088256E-2</v>
      </c>
      <c r="O14" s="242">
        <v>1.3709997183884E-2</v>
      </c>
      <c r="P14" s="242">
        <v>0</v>
      </c>
      <c r="Q14" s="242">
        <v>2.8452988024297399E-2</v>
      </c>
      <c r="R14" s="242"/>
      <c r="S14" s="242">
        <v>4.2190139861827097E-2</v>
      </c>
      <c r="T14" s="242">
        <v>8.5534274862881197E-3</v>
      </c>
      <c r="U14" s="242">
        <v>0</v>
      </c>
      <c r="V14" s="242">
        <v>1.3736399211176E-2</v>
      </c>
      <c r="W14" s="242">
        <v>1.6240354025424199E-2</v>
      </c>
      <c r="X14" s="242">
        <v>1.49237168184268E-2</v>
      </c>
      <c r="Y14" s="242">
        <v>1.49221994401034E-2</v>
      </c>
      <c r="Z14" s="242">
        <v>0</v>
      </c>
      <c r="AA14" s="242">
        <v>0</v>
      </c>
      <c r="AB14" s="242">
        <v>2.6882266178653798E-2</v>
      </c>
      <c r="AC14" s="242">
        <v>5.5045871460698802E-2</v>
      </c>
      <c r="AD14" s="242">
        <v>0</v>
      </c>
      <c r="AE14" s="242"/>
      <c r="AF14" s="242">
        <v>5.1950430676366401E-3</v>
      </c>
      <c r="AG14" s="242">
        <v>2.6495903633318E-2</v>
      </c>
      <c r="AH14" s="242">
        <v>3.08100138853349E-2</v>
      </c>
      <c r="AI14" s="242">
        <v>6.0901913601340398E-3</v>
      </c>
      <c r="AJ14" s="242">
        <v>2.4440653202647902E-2</v>
      </c>
      <c r="AK14" s="242">
        <v>0</v>
      </c>
      <c r="AL14" s="242"/>
      <c r="AM14" s="242">
        <v>5.91429733762545E-3</v>
      </c>
      <c r="AN14" s="242">
        <v>9.4533040991290705E-3</v>
      </c>
      <c r="AO14" s="242">
        <v>4.2067375312000901E-2</v>
      </c>
      <c r="AP14" s="242"/>
      <c r="AQ14" s="242">
        <v>3.74228679373846E-3</v>
      </c>
      <c r="AR14" s="242">
        <v>1.51525660416465E-2</v>
      </c>
      <c r="AS14" s="242">
        <v>4.0879598349478997E-2</v>
      </c>
    </row>
    <row r="15" spans="2:45" x14ac:dyDescent="0.25">
      <c r="B15" s="17" t="s">
        <v>326</v>
      </c>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S27"/>
  <sheetViews>
    <sheetView showGridLines="0" workbookViewId="0">
      <pane xSplit="2" topLeftCell="C1" activePane="topRight" state="frozen"/>
      <selection pane="topRight" activeCell="B23" sqref="B23"/>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345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47" t="s">
        <v>8</v>
      </c>
      <c r="C7" s="247">
        <v>806</v>
      </c>
      <c r="D7" s="247">
        <v>362</v>
      </c>
      <c r="E7" s="247">
        <v>439</v>
      </c>
      <c r="F7" s="247"/>
      <c r="G7" s="247">
        <v>134</v>
      </c>
      <c r="H7" s="247">
        <v>159</v>
      </c>
      <c r="I7" s="247">
        <v>131</v>
      </c>
      <c r="J7" s="247">
        <v>132</v>
      </c>
      <c r="K7" s="247">
        <v>109</v>
      </c>
      <c r="L7" s="247">
        <v>141</v>
      </c>
      <c r="M7" s="247"/>
      <c r="N7" s="247">
        <v>214</v>
      </c>
      <c r="O7" s="247">
        <v>217</v>
      </c>
      <c r="P7" s="247">
        <v>178</v>
      </c>
      <c r="Q7" s="247">
        <v>194</v>
      </c>
      <c r="R7" s="247"/>
      <c r="S7" s="247">
        <v>119</v>
      </c>
      <c r="T7" s="247">
        <v>112</v>
      </c>
      <c r="U7" s="247">
        <v>69</v>
      </c>
      <c r="V7" s="247">
        <v>78</v>
      </c>
      <c r="W7" s="247">
        <v>57</v>
      </c>
      <c r="X7" s="247">
        <v>59</v>
      </c>
      <c r="Y7" s="247">
        <v>66</v>
      </c>
      <c r="Z7" s="247">
        <v>33</v>
      </c>
      <c r="AA7" s="247">
        <v>80</v>
      </c>
      <c r="AB7" s="247">
        <v>76</v>
      </c>
      <c r="AC7" s="247">
        <v>34</v>
      </c>
      <c r="AD7" s="247">
        <v>23</v>
      </c>
      <c r="AE7" s="247"/>
      <c r="AF7" s="247">
        <v>170</v>
      </c>
      <c r="AG7" s="247">
        <v>226</v>
      </c>
      <c r="AH7" s="247">
        <v>125</v>
      </c>
      <c r="AI7" s="247">
        <v>154</v>
      </c>
      <c r="AJ7" s="247">
        <v>86</v>
      </c>
      <c r="AK7" s="247">
        <v>45</v>
      </c>
      <c r="AL7" s="247"/>
      <c r="AM7" s="247">
        <v>327</v>
      </c>
      <c r="AN7" s="247">
        <v>341</v>
      </c>
      <c r="AO7" s="247">
        <v>92</v>
      </c>
      <c r="AP7" s="247"/>
      <c r="AQ7" s="247">
        <v>245</v>
      </c>
      <c r="AR7" s="247">
        <v>276</v>
      </c>
      <c r="AS7" s="247">
        <v>22</v>
      </c>
    </row>
    <row r="8" spans="2:45" ht="30" customHeight="1" x14ac:dyDescent="0.25">
      <c r="B8" s="248" t="s">
        <v>9</v>
      </c>
      <c r="C8" s="248">
        <v>805</v>
      </c>
      <c r="D8" s="248">
        <v>369</v>
      </c>
      <c r="E8" s="248">
        <v>430</v>
      </c>
      <c r="F8" s="248"/>
      <c r="G8" s="248">
        <v>124</v>
      </c>
      <c r="H8" s="248">
        <v>158</v>
      </c>
      <c r="I8" s="248">
        <v>144</v>
      </c>
      <c r="J8" s="248">
        <v>130</v>
      </c>
      <c r="K8" s="248">
        <v>109</v>
      </c>
      <c r="L8" s="248">
        <v>140</v>
      </c>
      <c r="M8" s="248"/>
      <c r="N8" s="248">
        <v>207</v>
      </c>
      <c r="O8" s="248">
        <v>210</v>
      </c>
      <c r="P8" s="248">
        <v>189</v>
      </c>
      <c r="Q8" s="248">
        <v>196</v>
      </c>
      <c r="R8" s="248"/>
      <c r="S8" s="248">
        <v>115</v>
      </c>
      <c r="T8" s="248">
        <v>111</v>
      </c>
      <c r="U8" s="248">
        <v>67</v>
      </c>
      <c r="V8" s="248">
        <v>74</v>
      </c>
      <c r="W8" s="248">
        <v>57</v>
      </c>
      <c r="X8" s="248">
        <v>69</v>
      </c>
      <c r="Y8" s="248">
        <v>65</v>
      </c>
      <c r="Z8" s="248">
        <v>34</v>
      </c>
      <c r="AA8" s="248">
        <v>79</v>
      </c>
      <c r="AB8" s="248">
        <v>69</v>
      </c>
      <c r="AC8" s="248">
        <v>38</v>
      </c>
      <c r="AD8" s="248">
        <v>26</v>
      </c>
      <c r="AE8" s="248"/>
      <c r="AF8" s="248">
        <v>171</v>
      </c>
      <c r="AG8" s="248">
        <v>226</v>
      </c>
      <c r="AH8" s="248">
        <v>124</v>
      </c>
      <c r="AI8" s="248">
        <v>152</v>
      </c>
      <c r="AJ8" s="248">
        <v>86</v>
      </c>
      <c r="AK8" s="248">
        <v>45</v>
      </c>
      <c r="AL8" s="248"/>
      <c r="AM8" s="248">
        <v>331</v>
      </c>
      <c r="AN8" s="248">
        <v>339</v>
      </c>
      <c r="AO8" s="248">
        <v>91</v>
      </c>
      <c r="AP8" s="248"/>
      <c r="AQ8" s="248">
        <v>248</v>
      </c>
      <c r="AR8" s="248">
        <v>275</v>
      </c>
      <c r="AS8" s="248">
        <v>23</v>
      </c>
    </row>
    <row r="9" spans="2:45" x14ac:dyDescent="0.25">
      <c r="B9" s="16" t="s">
        <v>333</v>
      </c>
      <c r="C9" s="245">
        <v>0.71447423025875001</v>
      </c>
      <c r="D9" s="245">
        <v>0.63811311654147396</v>
      </c>
      <c r="E9" s="245">
        <v>0.78162032960873595</v>
      </c>
      <c r="F9" s="245"/>
      <c r="G9" s="245">
        <v>0.62585940193771505</v>
      </c>
      <c r="H9" s="245">
        <v>0.63447332071697904</v>
      </c>
      <c r="I9" s="245">
        <v>0.64339767779045298</v>
      </c>
      <c r="J9" s="245">
        <v>0.86275547189220203</v>
      </c>
      <c r="K9" s="245">
        <v>0.73609578363832995</v>
      </c>
      <c r="L9" s="245">
        <v>0.80155601885304795</v>
      </c>
      <c r="M9" s="245"/>
      <c r="N9" s="245">
        <v>0.69316851055078299</v>
      </c>
      <c r="O9" s="245">
        <v>0.76664012677188897</v>
      </c>
      <c r="P9" s="245">
        <v>0.64925244416467198</v>
      </c>
      <c r="Q9" s="245">
        <v>0.74986795485110702</v>
      </c>
      <c r="R9" s="245"/>
      <c r="S9" s="245">
        <v>0.64168716227427602</v>
      </c>
      <c r="T9" s="245">
        <v>0.70733864202493901</v>
      </c>
      <c r="U9" s="245">
        <v>0.72197362852302704</v>
      </c>
      <c r="V9" s="245">
        <v>0.74561557942678403</v>
      </c>
      <c r="W9" s="245">
        <v>0.70403079780690203</v>
      </c>
      <c r="X9" s="245">
        <v>0.77634017594686999</v>
      </c>
      <c r="Y9" s="245">
        <v>0.78869188031787296</v>
      </c>
      <c r="Z9" s="245">
        <v>0.73520423466372298</v>
      </c>
      <c r="AA9" s="245">
        <v>0.71037828150179005</v>
      </c>
      <c r="AB9" s="245">
        <v>0.62782281568754705</v>
      </c>
      <c r="AC9" s="245">
        <v>0.67230052668713702</v>
      </c>
      <c r="AD9" s="245">
        <v>0.91338510537289197</v>
      </c>
      <c r="AE9" s="245"/>
      <c r="AF9" s="245">
        <v>0.63487459855287198</v>
      </c>
      <c r="AG9" s="245">
        <v>0.73958681641212998</v>
      </c>
      <c r="AH9" s="245">
        <v>0.74077605854194595</v>
      </c>
      <c r="AI9" s="245">
        <v>0.72752599740946999</v>
      </c>
      <c r="AJ9" s="245">
        <v>0.76217548178919303</v>
      </c>
      <c r="AK9" s="245">
        <v>0.68373274298873299</v>
      </c>
      <c r="AL9" s="245"/>
      <c r="AM9" s="245">
        <v>0.73120782613698798</v>
      </c>
      <c r="AN9" s="245">
        <v>0.687837045033176</v>
      </c>
      <c r="AO9" s="245">
        <v>0.73058244382097004</v>
      </c>
      <c r="AP9" s="245"/>
      <c r="AQ9" s="245">
        <v>0.71573828929828598</v>
      </c>
      <c r="AR9" s="245">
        <v>0.66054268896690604</v>
      </c>
      <c r="AS9" s="245">
        <v>0.71774366795863198</v>
      </c>
    </row>
    <row r="10" spans="2:45" x14ac:dyDescent="0.25">
      <c r="B10" s="16" t="s">
        <v>334</v>
      </c>
      <c r="C10" s="245">
        <v>0.136455650514725</v>
      </c>
      <c r="D10" s="245">
        <v>9.7725203552256099E-2</v>
      </c>
      <c r="E10" s="245">
        <v>0.168771048085778</v>
      </c>
      <c r="F10" s="245"/>
      <c r="G10" s="245">
        <v>0.19024040819369301</v>
      </c>
      <c r="H10" s="245">
        <v>0.18808478758560901</v>
      </c>
      <c r="I10" s="245">
        <v>0.10846673788837</v>
      </c>
      <c r="J10" s="245">
        <v>0.15812188627044499</v>
      </c>
      <c r="K10" s="245">
        <v>9.9730534505115903E-2</v>
      </c>
      <c r="L10" s="245">
        <v>6.8024202208068693E-2</v>
      </c>
      <c r="M10" s="245"/>
      <c r="N10" s="245">
        <v>0.12555283723316199</v>
      </c>
      <c r="O10" s="245">
        <v>0.16860261143705799</v>
      </c>
      <c r="P10" s="245">
        <v>0.13277734961669199</v>
      </c>
      <c r="Q10" s="245">
        <v>0.113879868315948</v>
      </c>
      <c r="R10" s="245"/>
      <c r="S10" s="245">
        <v>0.18538423068962101</v>
      </c>
      <c r="T10" s="245">
        <v>7.7336351994096303E-2</v>
      </c>
      <c r="U10" s="245">
        <v>0.19648328086446301</v>
      </c>
      <c r="V10" s="245">
        <v>0.110112596286838</v>
      </c>
      <c r="W10" s="245">
        <v>0.122113300230848</v>
      </c>
      <c r="X10" s="245">
        <v>9.9555339244341207E-2</v>
      </c>
      <c r="Y10" s="245">
        <v>0.163834427628193</v>
      </c>
      <c r="Z10" s="245">
        <v>6.1316118260430999E-2</v>
      </c>
      <c r="AA10" s="245">
        <v>0.18103614125044701</v>
      </c>
      <c r="AB10" s="245">
        <v>0.11176351545221901</v>
      </c>
      <c r="AC10" s="245">
        <v>0.17248582781146499</v>
      </c>
      <c r="AD10" s="245">
        <v>0.13236846952140299</v>
      </c>
      <c r="AE10" s="245"/>
      <c r="AF10" s="245">
        <v>0.18103722888246099</v>
      </c>
      <c r="AG10" s="245">
        <v>0.112411798444304</v>
      </c>
      <c r="AH10" s="245">
        <v>0.14117802563374399</v>
      </c>
      <c r="AI10" s="245">
        <v>0.119041175471979</v>
      </c>
      <c r="AJ10" s="245">
        <v>0.17582983682803999</v>
      </c>
      <c r="AK10" s="245">
        <v>5.8606875587398001E-2</v>
      </c>
      <c r="AL10" s="245"/>
      <c r="AM10" s="245">
        <v>0.122227737914236</v>
      </c>
      <c r="AN10" s="245">
        <v>0.135044833649067</v>
      </c>
      <c r="AO10" s="245">
        <v>0.16702655534475599</v>
      </c>
      <c r="AP10" s="245"/>
      <c r="AQ10" s="245">
        <v>9.8388441505886506E-2</v>
      </c>
      <c r="AR10" s="245">
        <v>0.17250736454771601</v>
      </c>
      <c r="AS10" s="245">
        <v>3.8165843048411301E-2</v>
      </c>
    </row>
    <row r="11" spans="2:45" x14ac:dyDescent="0.25">
      <c r="B11" s="16" t="s">
        <v>335</v>
      </c>
      <c r="C11" s="245">
        <v>0.16445070270387299</v>
      </c>
      <c r="D11" s="245">
        <v>0.203502435184784</v>
      </c>
      <c r="E11" s="245">
        <v>0.13064060815394099</v>
      </c>
      <c r="F11" s="245"/>
      <c r="G11" s="245">
        <v>0.19111496596519201</v>
      </c>
      <c r="H11" s="245">
        <v>0.174986324136854</v>
      </c>
      <c r="I11" s="245">
        <v>0.21633232788826801</v>
      </c>
      <c r="J11" s="245">
        <v>0.174443336893113</v>
      </c>
      <c r="K11" s="245">
        <v>0.12067810908910299</v>
      </c>
      <c r="L11" s="245">
        <v>0.100385777749187</v>
      </c>
      <c r="M11" s="245"/>
      <c r="N11" s="245">
        <v>0.17435642293154399</v>
      </c>
      <c r="O11" s="245">
        <v>0.155563031851885</v>
      </c>
      <c r="P11" s="245">
        <v>0.15152914127255901</v>
      </c>
      <c r="Q11" s="245">
        <v>0.17852882231464101</v>
      </c>
      <c r="R11" s="245"/>
      <c r="S11" s="245">
        <v>0.167761147819948</v>
      </c>
      <c r="T11" s="245">
        <v>0.14012016211025</v>
      </c>
      <c r="U11" s="245">
        <v>0.13688095120403199</v>
      </c>
      <c r="V11" s="245">
        <v>0.102699565427745</v>
      </c>
      <c r="W11" s="245">
        <v>0.18931675425705699</v>
      </c>
      <c r="X11" s="245">
        <v>0.158791068627818</v>
      </c>
      <c r="Y11" s="245">
        <v>8.6033801747956204E-2</v>
      </c>
      <c r="Z11" s="245">
        <v>0.30040093659009798</v>
      </c>
      <c r="AA11" s="245">
        <v>0.18814426568804399</v>
      </c>
      <c r="AB11" s="245">
        <v>0.24288593893028701</v>
      </c>
      <c r="AC11" s="245">
        <v>0.20462341987240801</v>
      </c>
      <c r="AD11" s="245">
        <v>0.13993325013972899</v>
      </c>
      <c r="AE11" s="245"/>
      <c r="AF11" s="245">
        <v>0.25083931851271102</v>
      </c>
      <c r="AG11" s="245">
        <v>0.15925570594921801</v>
      </c>
      <c r="AH11" s="245">
        <v>0.17324844326575001</v>
      </c>
      <c r="AI11" s="245">
        <v>7.8294533911622402E-2</v>
      </c>
      <c r="AJ11" s="245">
        <v>0.18835921124017599</v>
      </c>
      <c r="AK11" s="245">
        <v>8.4065032940578099E-2</v>
      </c>
      <c r="AL11" s="245"/>
      <c r="AM11" s="245">
        <v>0.16092057269993101</v>
      </c>
      <c r="AN11" s="245">
        <v>0.18052474440924399</v>
      </c>
      <c r="AO11" s="245">
        <v>0.12407867834226401</v>
      </c>
      <c r="AP11" s="245"/>
      <c r="AQ11" s="245">
        <v>0.17664296971658999</v>
      </c>
      <c r="AR11" s="245">
        <v>0.19168941503525899</v>
      </c>
      <c r="AS11" s="245">
        <v>0.23943962781185901</v>
      </c>
    </row>
    <row r="12" spans="2:45" x14ac:dyDescent="0.25">
      <c r="B12" s="16" t="s">
        <v>336</v>
      </c>
      <c r="C12" s="245">
        <v>7.3554384735924405E-2</v>
      </c>
      <c r="D12" s="245">
        <v>0.107501828534281</v>
      </c>
      <c r="E12" s="245">
        <v>4.52880559313159E-2</v>
      </c>
      <c r="F12" s="245"/>
      <c r="G12" s="245">
        <v>0.11302927265724499</v>
      </c>
      <c r="H12" s="245">
        <v>0.108249719672681</v>
      </c>
      <c r="I12" s="245">
        <v>9.1079861771481099E-2</v>
      </c>
      <c r="J12" s="245">
        <v>6.1351261951050097E-2</v>
      </c>
      <c r="K12" s="245">
        <v>4.7825345413628102E-2</v>
      </c>
      <c r="L12" s="245">
        <v>1.2896131695904501E-2</v>
      </c>
      <c r="M12" s="245"/>
      <c r="N12" s="245">
        <v>5.61638178135105E-2</v>
      </c>
      <c r="O12" s="245">
        <v>6.3579531745121806E-2</v>
      </c>
      <c r="P12" s="245">
        <v>0.11220591001442599</v>
      </c>
      <c r="Q12" s="245">
        <v>6.6515274002359195E-2</v>
      </c>
      <c r="R12" s="245"/>
      <c r="S12" s="245">
        <v>0.107352199365513</v>
      </c>
      <c r="T12" s="245">
        <v>8.6436250536124304E-2</v>
      </c>
      <c r="U12" s="245">
        <v>3.3313441086165199E-2</v>
      </c>
      <c r="V12" s="245">
        <v>6.23239212236677E-2</v>
      </c>
      <c r="W12" s="245">
        <v>0.14431035333495801</v>
      </c>
      <c r="X12" s="245">
        <v>3.5144822986927199E-2</v>
      </c>
      <c r="Y12" s="245">
        <v>7.2929373413033599E-2</v>
      </c>
      <c r="Z12" s="245">
        <v>9.1288797249376802E-2</v>
      </c>
      <c r="AA12" s="245">
        <v>7.2040390677378996E-2</v>
      </c>
      <c r="AB12" s="245">
        <v>2.3993032637127602E-2</v>
      </c>
      <c r="AC12" s="245">
        <v>5.7992690519543498E-2</v>
      </c>
      <c r="AD12" s="245">
        <v>8.9029628489631904E-2</v>
      </c>
      <c r="AE12" s="245"/>
      <c r="AF12" s="245">
        <v>0.12986594936097001</v>
      </c>
      <c r="AG12" s="245">
        <v>6.5063790908297406E-2</v>
      </c>
      <c r="AH12" s="245">
        <v>4.0198061114651802E-2</v>
      </c>
      <c r="AI12" s="245">
        <v>6.3086728613391804E-2</v>
      </c>
      <c r="AJ12" s="245">
        <v>3.88541024836246E-2</v>
      </c>
      <c r="AK12" s="245">
        <v>9.5601709254180697E-2</v>
      </c>
      <c r="AL12" s="245"/>
      <c r="AM12" s="245">
        <v>5.8577061483666697E-2</v>
      </c>
      <c r="AN12" s="245">
        <v>8.9515719062574495E-2</v>
      </c>
      <c r="AO12" s="245">
        <v>6.4457817988207503E-2</v>
      </c>
      <c r="AP12" s="245"/>
      <c r="AQ12" s="245">
        <v>7.4301954430399705E-2</v>
      </c>
      <c r="AR12" s="245">
        <v>8.2863991908585399E-2</v>
      </c>
      <c r="AS12" s="245">
        <v>9.2465209438671994E-2</v>
      </c>
    </row>
    <row r="13" spans="2:45" ht="45" x14ac:dyDescent="0.25">
      <c r="B13" s="16" t="s">
        <v>337</v>
      </c>
      <c r="C13" s="245">
        <v>4.6018820132268302E-2</v>
      </c>
      <c r="D13" s="245">
        <v>5.98908269696318E-2</v>
      </c>
      <c r="E13" s="245">
        <v>3.2208282286790402E-2</v>
      </c>
      <c r="F13" s="245"/>
      <c r="G13" s="245">
        <v>8.7367982484619605E-2</v>
      </c>
      <c r="H13" s="245">
        <v>7.7279430060357701E-2</v>
      </c>
      <c r="I13" s="245">
        <v>4.9353255530154599E-2</v>
      </c>
      <c r="J13" s="245">
        <v>1.45464871220641E-2</v>
      </c>
      <c r="K13" s="245">
        <v>2.8439359510575201E-2</v>
      </c>
      <c r="L13" s="245">
        <v>1.3719574939554899E-2</v>
      </c>
      <c r="M13" s="245"/>
      <c r="N13" s="245">
        <v>3.6811180236548897E-2</v>
      </c>
      <c r="O13" s="245">
        <v>4.2090481241002897E-2</v>
      </c>
      <c r="P13" s="245">
        <v>7.0169047089829698E-2</v>
      </c>
      <c r="Q13" s="245">
        <v>3.7404236664506603E-2</v>
      </c>
      <c r="R13" s="245"/>
      <c r="S13" s="245">
        <v>8.7517314838782306E-2</v>
      </c>
      <c r="T13" s="245">
        <v>6.4386498417263696E-2</v>
      </c>
      <c r="U13" s="245">
        <v>4.09799487427241E-2</v>
      </c>
      <c r="V13" s="245">
        <v>1.08315353874844E-2</v>
      </c>
      <c r="W13" s="245">
        <v>4.78455828030145E-2</v>
      </c>
      <c r="X13" s="245">
        <v>6.4499579780401495E-2</v>
      </c>
      <c r="Y13" s="245">
        <v>0</v>
      </c>
      <c r="Z13" s="245">
        <v>5.62811702507134E-2</v>
      </c>
      <c r="AA13" s="245">
        <v>3.51272995910831E-2</v>
      </c>
      <c r="AB13" s="245">
        <v>1.33786767515551E-2</v>
      </c>
      <c r="AC13" s="245">
        <v>6.3564042261705006E-2</v>
      </c>
      <c r="AD13" s="245">
        <v>4.0166094513394299E-2</v>
      </c>
      <c r="AE13" s="245"/>
      <c r="AF13" s="245">
        <v>4.6500127566344203E-2</v>
      </c>
      <c r="AG13" s="245">
        <v>4.88525033369204E-2</v>
      </c>
      <c r="AH13" s="245">
        <v>7.0419800783624101E-2</v>
      </c>
      <c r="AI13" s="245">
        <v>3.1862330231143397E-2</v>
      </c>
      <c r="AJ13" s="245">
        <v>2.4038132077770599E-2</v>
      </c>
      <c r="AK13" s="245">
        <v>5.2365589622928303E-2</v>
      </c>
      <c r="AL13" s="245"/>
      <c r="AM13" s="245">
        <v>4.84587566473531E-2</v>
      </c>
      <c r="AN13" s="245">
        <v>4.0560006672427602E-2</v>
      </c>
      <c r="AO13" s="245">
        <v>3.2830757705107898E-2</v>
      </c>
      <c r="AP13" s="245"/>
      <c r="AQ13" s="245">
        <v>2.4358158360404301E-2</v>
      </c>
      <c r="AR13" s="245">
        <v>7.6104351782554702E-2</v>
      </c>
      <c r="AS13" s="245">
        <v>0</v>
      </c>
    </row>
    <row r="14" spans="2:45" x14ac:dyDescent="0.25">
      <c r="B14" s="16" t="s">
        <v>338</v>
      </c>
      <c r="C14" s="245">
        <v>0.37025566860967601</v>
      </c>
      <c r="D14" s="245">
        <v>0.31215814110318602</v>
      </c>
      <c r="E14" s="245">
        <v>0.422030943352948</v>
      </c>
      <c r="F14" s="245"/>
      <c r="G14" s="245">
        <v>0.23025843160050399</v>
      </c>
      <c r="H14" s="245">
        <v>0.41762177225321601</v>
      </c>
      <c r="I14" s="245">
        <v>0.37881014590316903</v>
      </c>
      <c r="J14" s="245">
        <v>0.30774387509989998</v>
      </c>
      <c r="K14" s="245">
        <v>0.39469417969930198</v>
      </c>
      <c r="L14" s="245">
        <v>0.47098630980434802</v>
      </c>
      <c r="M14" s="245"/>
      <c r="N14" s="245">
        <v>0.31579202760252001</v>
      </c>
      <c r="O14" s="245">
        <v>0.40642109598042903</v>
      </c>
      <c r="P14" s="245">
        <v>0.33806642552402599</v>
      </c>
      <c r="Q14" s="245">
        <v>0.420561712225901</v>
      </c>
      <c r="R14" s="245"/>
      <c r="S14" s="245">
        <v>0.29968683709280902</v>
      </c>
      <c r="T14" s="245">
        <v>0.37220908748178899</v>
      </c>
      <c r="U14" s="245">
        <v>0.36030729194986799</v>
      </c>
      <c r="V14" s="245">
        <v>0.40610768357460297</v>
      </c>
      <c r="W14" s="245">
        <v>0.30796053933705803</v>
      </c>
      <c r="X14" s="245">
        <v>0.42634588133114099</v>
      </c>
      <c r="Y14" s="245">
        <v>0.36033473088775397</v>
      </c>
      <c r="Z14" s="245">
        <v>0.27159300618115001</v>
      </c>
      <c r="AA14" s="245">
        <v>0.40384904557804702</v>
      </c>
      <c r="AB14" s="245">
        <v>0.36056832195007199</v>
      </c>
      <c r="AC14" s="245">
        <v>0.44552280465175798</v>
      </c>
      <c r="AD14" s="245">
        <v>0.55593932336645402</v>
      </c>
      <c r="AE14" s="245"/>
      <c r="AF14" s="245">
        <v>0.34121826405083899</v>
      </c>
      <c r="AG14" s="245">
        <v>0.33547241720423998</v>
      </c>
      <c r="AH14" s="245">
        <v>0.39196439617915502</v>
      </c>
      <c r="AI14" s="245">
        <v>0.41724820568988602</v>
      </c>
      <c r="AJ14" s="245">
        <v>0.41492291766417799</v>
      </c>
      <c r="AK14" s="245">
        <v>0.35080419978807098</v>
      </c>
      <c r="AL14" s="245"/>
      <c r="AM14" s="245">
        <v>0.37031956983992098</v>
      </c>
      <c r="AN14" s="245">
        <v>0.36586012389618</v>
      </c>
      <c r="AO14" s="245">
        <v>0.44882022712356301</v>
      </c>
      <c r="AP14" s="245"/>
      <c r="AQ14" s="245">
        <v>0.392555113300525</v>
      </c>
      <c r="AR14" s="245">
        <v>0.335875342414101</v>
      </c>
      <c r="AS14" s="245">
        <v>0.40247076594057002</v>
      </c>
    </row>
    <row r="15" spans="2:45" ht="30" x14ac:dyDescent="0.25">
      <c r="B15" s="16" t="s">
        <v>339</v>
      </c>
      <c r="C15" s="245">
        <v>3.6233902500021099E-2</v>
      </c>
      <c r="D15" s="245">
        <v>5.0087238500133302E-2</v>
      </c>
      <c r="E15" s="245">
        <v>2.4772222028604799E-2</v>
      </c>
      <c r="F15" s="245"/>
      <c r="G15" s="245">
        <v>6.6846161461982995E-2</v>
      </c>
      <c r="H15" s="245">
        <v>5.1942837883671003E-2</v>
      </c>
      <c r="I15" s="245">
        <v>5.9335947592625199E-2</v>
      </c>
      <c r="J15" s="245">
        <v>7.40722664551784E-3</v>
      </c>
      <c r="K15" s="245">
        <v>1.07924027743161E-2</v>
      </c>
      <c r="L15" s="245">
        <v>1.4248576165741799E-2</v>
      </c>
      <c r="M15" s="245"/>
      <c r="N15" s="245">
        <v>2.7627043397689802E-2</v>
      </c>
      <c r="O15" s="245">
        <v>1.77049998083686E-2</v>
      </c>
      <c r="P15" s="245">
        <v>5.3526955418071197E-2</v>
      </c>
      <c r="Q15" s="245">
        <v>4.90578675209574E-2</v>
      </c>
      <c r="R15" s="245"/>
      <c r="S15" s="245">
        <v>5.4708301581375497E-2</v>
      </c>
      <c r="T15" s="245">
        <v>2.4692100336986999E-2</v>
      </c>
      <c r="U15" s="245">
        <v>3.4413438093003797E-2</v>
      </c>
      <c r="V15" s="245">
        <v>2.6836694137626699E-2</v>
      </c>
      <c r="W15" s="245">
        <v>5.4391595645427698E-2</v>
      </c>
      <c r="X15" s="245">
        <v>4.0279888232641101E-2</v>
      </c>
      <c r="Y15" s="245">
        <v>4.8357740713193001E-2</v>
      </c>
      <c r="Z15" s="245">
        <v>0</v>
      </c>
      <c r="AA15" s="245">
        <v>4.7214567639243497E-2</v>
      </c>
      <c r="AB15" s="245">
        <v>2.7234348501151799E-2</v>
      </c>
      <c r="AC15" s="245">
        <v>0</v>
      </c>
      <c r="AD15" s="245">
        <v>4.6049605379264502E-2</v>
      </c>
      <c r="AE15" s="245"/>
      <c r="AF15" s="245">
        <v>5.5008494924139201E-2</v>
      </c>
      <c r="AG15" s="245">
        <v>2.9710640269549601E-2</v>
      </c>
      <c r="AH15" s="245">
        <v>6.3262713116951502E-2</v>
      </c>
      <c r="AI15" s="245">
        <v>1.9703305734628199E-2</v>
      </c>
      <c r="AJ15" s="245">
        <v>1.07514473912471E-2</v>
      </c>
      <c r="AK15" s="245">
        <v>2.74351287359684E-2</v>
      </c>
      <c r="AL15" s="245"/>
      <c r="AM15" s="245">
        <v>2.99970304305801E-2</v>
      </c>
      <c r="AN15" s="245">
        <v>4.9715768954127902E-2</v>
      </c>
      <c r="AO15" s="245">
        <v>1.6869391640667801E-2</v>
      </c>
      <c r="AP15" s="245"/>
      <c r="AQ15" s="245">
        <v>2.5100582709374E-2</v>
      </c>
      <c r="AR15" s="245">
        <v>5.2878384381462001E-2</v>
      </c>
      <c r="AS15" s="245">
        <v>0.15296743936038801</v>
      </c>
    </row>
    <row r="16" spans="2:45" ht="30" x14ac:dyDescent="0.25">
      <c r="B16" s="16" t="s">
        <v>340</v>
      </c>
      <c r="C16" s="245">
        <v>2.1520352127068501E-2</v>
      </c>
      <c r="D16" s="245">
        <v>2.5874533617393902E-2</v>
      </c>
      <c r="E16" s="245">
        <v>1.8037317754630799E-2</v>
      </c>
      <c r="F16" s="245"/>
      <c r="G16" s="245">
        <v>7.5581487537002404E-2</v>
      </c>
      <c r="H16" s="245">
        <v>4.2311735016967299E-2</v>
      </c>
      <c r="I16" s="245">
        <v>8.9017619689125901E-3</v>
      </c>
      <c r="J16" s="245">
        <v>0</v>
      </c>
      <c r="K16" s="245">
        <v>0</v>
      </c>
      <c r="L16" s="245">
        <v>0</v>
      </c>
      <c r="M16" s="245"/>
      <c r="N16" s="245">
        <v>1.73821599865258E-2</v>
      </c>
      <c r="O16" s="245">
        <v>1.88764845360158E-2</v>
      </c>
      <c r="P16" s="245">
        <v>2.6169224702405701E-2</v>
      </c>
      <c r="Q16" s="245">
        <v>2.45805475427502E-2</v>
      </c>
      <c r="R16" s="245"/>
      <c r="S16" s="245">
        <v>5.5180311918548303E-2</v>
      </c>
      <c r="T16" s="245">
        <v>1.15097180963829E-2</v>
      </c>
      <c r="U16" s="245">
        <v>1.37239908428163E-2</v>
      </c>
      <c r="V16" s="245">
        <v>0</v>
      </c>
      <c r="W16" s="245">
        <v>3.2214365743631498E-2</v>
      </c>
      <c r="X16" s="245">
        <v>1.5989550971522701E-2</v>
      </c>
      <c r="Y16" s="245">
        <v>4.4314674495957398E-2</v>
      </c>
      <c r="Z16" s="245">
        <v>2.9740553133915101E-2</v>
      </c>
      <c r="AA16" s="245">
        <v>2.44984686659649E-2</v>
      </c>
      <c r="AB16" s="245">
        <v>0</v>
      </c>
      <c r="AC16" s="245">
        <v>0</v>
      </c>
      <c r="AD16" s="245">
        <v>0</v>
      </c>
      <c r="AE16" s="245"/>
      <c r="AF16" s="245">
        <v>4.5333219021184701E-2</v>
      </c>
      <c r="AG16" s="245">
        <v>1.6844273939941298E-2</v>
      </c>
      <c r="AH16" s="245">
        <v>1.5918335568543399E-2</v>
      </c>
      <c r="AI16" s="245">
        <v>1.75375369194091E-2</v>
      </c>
      <c r="AJ16" s="245">
        <v>0</v>
      </c>
      <c r="AK16" s="245">
        <v>2.43881685495324E-2</v>
      </c>
      <c r="AL16" s="245"/>
      <c r="AM16" s="245">
        <v>1.1895639780362901E-2</v>
      </c>
      <c r="AN16" s="245">
        <v>3.1221427739595398E-2</v>
      </c>
      <c r="AO16" s="245">
        <v>1.9766031603622999E-2</v>
      </c>
      <c r="AP16" s="245"/>
      <c r="AQ16" s="245">
        <v>7.78782661175956E-3</v>
      </c>
      <c r="AR16" s="245">
        <v>3.0830676765677599E-2</v>
      </c>
      <c r="AS16" s="245">
        <v>0</v>
      </c>
    </row>
    <row r="17" spans="2:45" x14ac:dyDescent="0.25">
      <c r="B17" s="16" t="s">
        <v>341</v>
      </c>
      <c r="C17" s="245">
        <v>0.23733784148870399</v>
      </c>
      <c r="D17" s="245">
        <v>0.219832261153007</v>
      </c>
      <c r="E17" s="245">
        <v>0.25072430095842402</v>
      </c>
      <c r="F17" s="245"/>
      <c r="G17" s="245">
        <v>0.243158742874613</v>
      </c>
      <c r="H17" s="245">
        <v>0.259514870334423</v>
      </c>
      <c r="I17" s="245">
        <v>0.25309684006653899</v>
      </c>
      <c r="J17" s="245">
        <v>0.161795307731633</v>
      </c>
      <c r="K17" s="245">
        <v>0.219497914503272</v>
      </c>
      <c r="L17" s="245">
        <v>0.27500599780914198</v>
      </c>
      <c r="M17" s="245"/>
      <c r="N17" s="245">
        <v>0.25332139600997899</v>
      </c>
      <c r="O17" s="245">
        <v>0.26452833927390002</v>
      </c>
      <c r="P17" s="245">
        <v>0.192841129220964</v>
      </c>
      <c r="Q17" s="245">
        <v>0.23796824169876299</v>
      </c>
      <c r="R17" s="245"/>
      <c r="S17" s="245">
        <v>0.19806016014547101</v>
      </c>
      <c r="T17" s="245">
        <v>0.235577303673562</v>
      </c>
      <c r="U17" s="245">
        <v>0.23132546259012399</v>
      </c>
      <c r="V17" s="245">
        <v>0.227776979065242</v>
      </c>
      <c r="W17" s="245">
        <v>0.156921314775891</v>
      </c>
      <c r="X17" s="245">
        <v>0.24403357594712499</v>
      </c>
      <c r="Y17" s="245">
        <v>0.25705677180150399</v>
      </c>
      <c r="Z17" s="245">
        <v>0.35256828207908603</v>
      </c>
      <c r="AA17" s="245">
        <v>0.25879437654711701</v>
      </c>
      <c r="AB17" s="245">
        <v>0.22852682838025101</v>
      </c>
      <c r="AC17" s="245">
        <v>0.29252538297710901</v>
      </c>
      <c r="AD17" s="245">
        <v>0.29883461310494303</v>
      </c>
      <c r="AE17" s="245"/>
      <c r="AF17" s="245">
        <v>0.22101151806064601</v>
      </c>
      <c r="AG17" s="245">
        <v>0.20697748734751301</v>
      </c>
      <c r="AH17" s="245">
        <v>0.25739598439914801</v>
      </c>
      <c r="AI17" s="245">
        <v>0.249739384599133</v>
      </c>
      <c r="AJ17" s="245">
        <v>0.250941236565072</v>
      </c>
      <c r="AK17" s="245">
        <v>0.32754149324035597</v>
      </c>
      <c r="AL17" s="245"/>
      <c r="AM17" s="245">
        <v>0.22301718871544199</v>
      </c>
      <c r="AN17" s="245">
        <v>0.27065683704247701</v>
      </c>
      <c r="AO17" s="245">
        <v>0.21696889751547199</v>
      </c>
      <c r="AP17" s="245"/>
      <c r="AQ17" s="245">
        <v>0.23366054623350599</v>
      </c>
      <c r="AR17" s="245">
        <v>0.23470905339913001</v>
      </c>
      <c r="AS17" s="245">
        <v>0.25281271359912599</v>
      </c>
    </row>
    <row r="18" spans="2:45" x14ac:dyDescent="0.25">
      <c r="B18" s="16" t="s">
        <v>342</v>
      </c>
      <c r="C18" s="245">
        <v>0.232046213578566</v>
      </c>
      <c r="D18" s="245">
        <v>0.24695860871105799</v>
      </c>
      <c r="E18" s="245">
        <v>0.21953575620094501</v>
      </c>
      <c r="F18" s="245"/>
      <c r="G18" s="245">
        <v>0.27185562924220502</v>
      </c>
      <c r="H18" s="245">
        <v>0.25220306795188802</v>
      </c>
      <c r="I18" s="245">
        <v>0.243594156397126</v>
      </c>
      <c r="J18" s="245">
        <v>0.238937453331515</v>
      </c>
      <c r="K18" s="245">
        <v>0.16855059586978199</v>
      </c>
      <c r="L18" s="245">
        <v>0.205237197037968</v>
      </c>
      <c r="M18" s="245"/>
      <c r="N18" s="245">
        <v>0.26442301143325297</v>
      </c>
      <c r="O18" s="245">
        <v>0.18450075699518501</v>
      </c>
      <c r="P18" s="245">
        <v>0.265889898223929</v>
      </c>
      <c r="Q18" s="245">
        <v>0.21973650874981801</v>
      </c>
      <c r="R18" s="245"/>
      <c r="S18" s="245">
        <v>0.299967101168998</v>
      </c>
      <c r="T18" s="245">
        <v>0.196194579610975</v>
      </c>
      <c r="U18" s="245">
        <v>0.21141447106328801</v>
      </c>
      <c r="V18" s="245">
        <v>0.26442968626479302</v>
      </c>
      <c r="W18" s="245">
        <v>0.25527833571117797</v>
      </c>
      <c r="X18" s="245">
        <v>0.20019633919108601</v>
      </c>
      <c r="Y18" s="245">
        <v>0.21029621293032399</v>
      </c>
      <c r="Z18" s="245">
        <v>0.26309221131878202</v>
      </c>
      <c r="AA18" s="245">
        <v>0.25327606795551899</v>
      </c>
      <c r="AB18" s="245">
        <v>0.28704652996707503</v>
      </c>
      <c r="AC18" s="245">
        <v>9.1449703510095598E-2</v>
      </c>
      <c r="AD18" s="245">
        <v>8.5508774806590401E-2</v>
      </c>
      <c r="AE18" s="245"/>
      <c r="AF18" s="245">
        <v>0.29648570643283201</v>
      </c>
      <c r="AG18" s="245">
        <v>0.27196230780842001</v>
      </c>
      <c r="AH18" s="245">
        <v>0.21336057334471101</v>
      </c>
      <c r="AI18" s="245">
        <v>0.21147697138191801</v>
      </c>
      <c r="AJ18" s="245">
        <v>0.11187878447566001</v>
      </c>
      <c r="AK18" s="245">
        <v>0.13822703192889499</v>
      </c>
      <c r="AL18" s="245"/>
      <c r="AM18" s="245">
        <v>0.23253169336959401</v>
      </c>
      <c r="AN18" s="245">
        <v>0.242266480022088</v>
      </c>
      <c r="AO18" s="245">
        <v>0.17368547059033501</v>
      </c>
      <c r="AP18" s="245"/>
      <c r="AQ18" s="245">
        <v>0.26097293561999502</v>
      </c>
      <c r="AR18" s="245">
        <v>0.24234135182500399</v>
      </c>
      <c r="AS18" s="245">
        <v>0.171605842235029</v>
      </c>
    </row>
    <row r="19" spans="2:45" x14ac:dyDescent="0.25">
      <c r="B19" s="16" t="s">
        <v>343</v>
      </c>
      <c r="C19" s="245">
        <v>0.12867374840390799</v>
      </c>
      <c r="D19" s="245">
        <v>0.14161003592930599</v>
      </c>
      <c r="E19" s="245">
        <v>0.11908877274700699</v>
      </c>
      <c r="F19" s="245"/>
      <c r="G19" s="245">
        <v>0.175208637594501</v>
      </c>
      <c r="H19" s="245">
        <v>0.103804956776868</v>
      </c>
      <c r="I19" s="245">
        <v>0.14893363304076501</v>
      </c>
      <c r="J19" s="245">
        <v>0.143943789449922</v>
      </c>
      <c r="K19" s="245">
        <v>0.110700469632283</v>
      </c>
      <c r="L19" s="245">
        <v>9.4458907947235701E-2</v>
      </c>
      <c r="M19" s="245"/>
      <c r="N19" s="245">
        <v>0.12154462230904101</v>
      </c>
      <c r="O19" s="245">
        <v>0.10790883097394099</v>
      </c>
      <c r="P19" s="245">
        <v>0.149882024531974</v>
      </c>
      <c r="Q19" s="245">
        <v>0.140009537054302</v>
      </c>
      <c r="R19" s="245"/>
      <c r="S19" s="245">
        <v>0.137566188943965</v>
      </c>
      <c r="T19" s="245">
        <v>6.76816370292838E-2</v>
      </c>
      <c r="U19" s="245">
        <v>5.4152091563975997E-2</v>
      </c>
      <c r="V19" s="245">
        <v>0.131873938684339</v>
      </c>
      <c r="W19" s="245">
        <v>0.16017513667504801</v>
      </c>
      <c r="X19" s="245">
        <v>0.13239698518847601</v>
      </c>
      <c r="Y19" s="245">
        <v>0.20067696455314801</v>
      </c>
      <c r="Z19" s="245">
        <v>8.6666638594585496E-2</v>
      </c>
      <c r="AA19" s="245">
        <v>0.15166883622896901</v>
      </c>
      <c r="AB19" s="245">
        <v>0.183692583064721</v>
      </c>
      <c r="AC19" s="245">
        <v>0.119828059499894</v>
      </c>
      <c r="AD19" s="245">
        <v>0.124624385992961</v>
      </c>
      <c r="AE19" s="245"/>
      <c r="AF19" s="245">
        <v>0.14314632931236801</v>
      </c>
      <c r="AG19" s="245">
        <v>0.125258563218169</v>
      </c>
      <c r="AH19" s="245">
        <v>0.128266543172499</v>
      </c>
      <c r="AI19" s="245">
        <v>0.146580325674148</v>
      </c>
      <c r="AJ19" s="245">
        <v>5.4445307007094899E-2</v>
      </c>
      <c r="AK19" s="245">
        <v>0.172630172605304</v>
      </c>
      <c r="AL19" s="245"/>
      <c r="AM19" s="245">
        <v>0.12208197267009099</v>
      </c>
      <c r="AN19" s="245">
        <v>0.133056224129458</v>
      </c>
      <c r="AO19" s="245">
        <v>0.14035916726011999</v>
      </c>
      <c r="AP19" s="245"/>
      <c r="AQ19" s="245">
        <v>0.101413430613192</v>
      </c>
      <c r="AR19" s="245">
        <v>0.14819640511482399</v>
      </c>
      <c r="AS19" s="245">
        <v>0.19448458782851999</v>
      </c>
    </row>
    <row r="20" spans="2:45" x14ac:dyDescent="0.25">
      <c r="B20" s="16" t="s">
        <v>344</v>
      </c>
      <c r="C20" s="245">
        <v>2.8485511005224302E-2</v>
      </c>
      <c r="D20" s="245">
        <v>3.3483546414299202E-2</v>
      </c>
      <c r="E20" s="245">
        <v>2.45320335942317E-2</v>
      </c>
      <c r="F20" s="245"/>
      <c r="G20" s="245">
        <v>5.2620756276447501E-2</v>
      </c>
      <c r="H20" s="245">
        <v>3.9800984143974601E-2</v>
      </c>
      <c r="I20" s="245">
        <v>5.1125537065192801E-2</v>
      </c>
      <c r="J20" s="245">
        <v>7.1379555567629002E-3</v>
      </c>
      <c r="K20" s="245">
        <v>8.0734653861809797E-3</v>
      </c>
      <c r="L20" s="245">
        <v>6.7959626548835103E-3</v>
      </c>
      <c r="M20" s="245"/>
      <c r="N20" s="245">
        <v>1.91610386269375E-2</v>
      </c>
      <c r="O20" s="245">
        <v>2.9387030538499E-2</v>
      </c>
      <c r="P20" s="245">
        <v>3.9196335219785702E-2</v>
      </c>
      <c r="Q20" s="245">
        <v>2.7501551480024498E-2</v>
      </c>
      <c r="R20" s="245"/>
      <c r="S20" s="245">
        <v>4.6272317990618102E-2</v>
      </c>
      <c r="T20" s="245">
        <v>3.6250184666552103E-2</v>
      </c>
      <c r="U20" s="245">
        <v>3.4340404269032503E-2</v>
      </c>
      <c r="V20" s="245">
        <v>1.3121492994533799E-2</v>
      </c>
      <c r="W20" s="245">
        <v>3.9896383645239397E-2</v>
      </c>
      <c r="X20" s="245">
        <v>0</v>
      </c>
      <c r="Y20" s="245">
        <v>1.4174741366666299E-2</v>
      </c>
      <c r="Z20" s="245">
        <v>2.9740553133915101E-2</v>
      </c>
      <c r="AA20" s="245">
        <v>2.38246997204433E-2</v>
      </c>
      <c r="AB20" s="245">
        <v>1.26704453350225E-2</v>
      </c>
      <c r="AC20" s="245">
        <v>8.7177659912373501E-2</v>
      </c>
      <c r="AD20" s="245">
        <v>0</v>
      </c>
      <c r="AE20" s="245"/>
      <c r="AF20" s="245">
        <v>2.9050783997373101E-2</v>
      </c>
      <c r="AG20" s="245">
        <v>4.4833392088320601E-2</v>
      </c>
      <c r="AH20" s="245">
        <v>3.0354266274271999E-2</v>
      </c>
      <c r="AI20" s="245">
        <v>2.05706404598048E-2</v>
      </c>
      <c r="AJ20" s="245">
        <v>1.0803781050991499E-2</v>
      </c>
      <c r="AK20" s="245">
        <v>0</v>
      </c>
      <c r="AL20" s="245"/>
      <c r="AM20" s="245">
        <v>1.7794396109568299E-2</v>
      </c>
      <c r="AN20" s="245">
        <v>3.9271222640922497E-2</v>
      </c>
      <c r="AO20" s="245">
        <v>3.0167847914446998E-2</v>
      </c>
      <c r="AP20" s="245"/>
      <c r="AQ20" s="245">
        <v>1.7754995867614701E-2</v>
      </c>
      <c r="AR20" s="245">
        <v>5.1862811444519798E-2</v>
      </c>
      <c r="AS20" s="245">
        <v>0</v>
      </c>
    </row>
    <row r="21" spans="2:45" x14ac:dyDescent="0.25">
      <c r="B21" s="16" t="s">
        <v>99</v>
      </c>
      <c r="C21" s="245">
        <v>1.7516342064139399E-2</v>
      </c>
      <c r="D21" s="245">
        <v>2.0468441591519001E-2</v>
      </c>
      <c r="E21" s="245">
        <v>1.51893622079643E-2</v>
      </c>
      <c r="F21" s="245"/>
      <c r="G21" s="245">
        <v>0</v>
      </c>
      <c r="H21" s="245">
        <v>1.2112920778434301E-2</v>
      </c>
      <c r="I21" s="245">
        <v>9.3953972697694704E-3</v>
      </c>
      <c r="J21" s="245">
        <v>1.3137793725207699E-2</v>
      </c>
      <c r="K21" s="245">
        <v>4.36874009216544E-2</v>
      </c>
      <c r="L21" s="245">
        <v>3.11634163174981E-2</v>
      </c>
      <c r="M21" s="245"/>
      <c r="N21" s="245">
        <v>2.59141458885053E-2</v>
      </c>
      <c r="O21" s="245">
        <v>1.6673420461223401E-2</v>
      </c>
      <c r="P21" s="245">
        <v>7.1707032188066304E-3</v>
      </c>
      <c r="Q21" s="245">
        <v>1.4513770535160699E-2</v>
      </c>
      <c r="R21" s="245"/>
      <c r="S21" s="245">
        <v>1.6709474899808799E-2</v>
      </c>
      <c r="T21" s="245">
        <v>0</v>
      </c>
      <c r="U21" s="245">
        <v>4.0754199068473003E-2</v>
      </c>
      <c r="V21" s="245">
        <v>4.20635985369592E-2</v>
      </c>
      <c r="W21" s="245">
        <v>0</v>
      </c>
      <c r="X21" s="245">
        <v>1.5877833061790102E-2</v>
      </c>
      <c r="Y21" s="245">
        <v>0</v>
      </c>
      <c r="Z21" s="245">
        <v>0</v>
      </c>
      <c r="AA21" s="245">
        <v>0</v>
      </c>
      <c r="AB21" s="245">
        <v>7.5388934103393798E-2</v>
      </c>
      <c r="AC21" s="245">
        <v>0</v>
      </c>
      <c r="AD21" s="245">
        <v>0</v>
      </c>
      <c r="AE21" s="245"/>
      <c r="AF21" s="245">
        <v>4.74264777640198E-3</v>
      </c>
      <c r="AG21" s="245">
        <v>1.4051001675028299E-2</v>
      </c>
      <c r="AH21" s="245">
        <v>1.5450038517180201E-2</v>
      </c>
      <c r="AI21" s="245">
        <v>3.0978173919582901E-2</v>
      </c>
      <c r="AJ21" s="245">
        <v>3.0171662724478101E-2</v>
      </c>
      <c r="AK21" s="245">
        <v>1.9449068388882999E-2</v>
      </c>
      <c r="AL21" s="245"/>
      <c r="AM21" s="245">
        <v>2.2584459580796499E-2</v>
      </c>
      <c r="AN21" s="245">
        <v>1.95359168863679E-2</v>
      </c>
      <c r="AO21" s="245">
        <v>0</v>
      </c>
      <c r="AP21" s="245"/>
      <c r="AQ21" s="245">
        <v>2.3236219588411901E-2</v>
      </c>
      <c r="AR21" s="245">
        <v>1.01560274592281E-2</v>
      </c>
      <c r="AS21" s="245">
        <v>0</v>
      </c>
    </row>
    <row r="22" spans="2:45" x14ac:dyDescent="0.25">
      <c r="B22" s="16" t="s">
        <v>85</v>
      </c>
      <c r="C22" s="246">
        <v>3.1215579640972799E-2</v>
      </c>
      <c r="D22" s="246">
        <v>3.3371762040162602E-2</v>
      </c>
      <c r="E22" s="246">
        <v>2.9733138716143501E-2</v>
      </c>
      <c r="F22" s="246"/>
      <c r="G22" s="246">
        <v>3.6501464991723701E-2</v>
      </c>
      <c r="H22" s="246">
        <v>6.5573301114271202E-3</v>
      </c>
      <c r="I22" s="246">
        <v>1.2611654142478701E-2</v>
      </c>
      <c r="J22" s="246">
        <v>1.45118995489588E-2</v>
      </c>
      <c r="K22" s="246">
        <v>0.10139806693708001</v>
      </c>
      <c r="L22" s="246">
        <v>3.4379055014015697E-2</v>
      </c>
      <c r="M22" s="246"/>
      <c r="N22" s="246">
        <v>4.0911846893159298E-2</v>
      </c>
      <c r="O22" s="246">
        <v>2.8126446604001099E-2</v>
      </c>
      <c r="P22" s="246">
        <v>2.7136259449508902E-2</v>
      </c>
      <c r="Q22" s="246">
        <v>2.3638994808182202E-2</v>
      </c>
      <c r="R22" s="246"/>
      <c r="S22" s="246">
        <v>1.6617863498165401E-2</v>
      </c>
      <c r="T22" s="246">
        <v>5.46484649314787E-2</v>
      </c>
      <c r="U22" s="246">
        <v>2.7520335390596101E-2</v>
      </c>
      <c r="V22" s="246">
        <v>4.97956372740158E-2</v>
      </c>
      <c r="W22" s="246">
        <v>6.5816266351892305E-2</v>
      </c>
      <c r="X22" s="246">
        <v>1.71918235758001E-2</v>
      </c>
      <c r="Y22" s="246">
        <v>2.9375697119601099E-2</v>
      </c>
      <c r="Z22" s="246">
        <v>0</v>
      </c>
      <c r="AA22" s="246">
        <v>2.4156285176261099E-2</v>
      </c>
      <c r="AB22" s="246">
        <v>2.5673904915485001E-2</v>
      </c>
      <c r="AC22" s="246">
        <v>2.71008160068558E-2</v>
      </c>
      <c r="AD22" s="246">
        <v>0</v>
      </c>
      <c r="AE22" s="246"/>
      <c r="AF22" s="246">
        <v>1.2931764345587E-2</v>
      </c>
      <c r="AG22" s="246">
        <v>2.5312407077450499E-2</v>
      </c>
      <c r="AH22" s="246">
        <v>4.7484390991053803E-2</v>
      </c>
      <c r="AI22" s="246">
        <v>3.4995395096111999E-2</v>
      </c>
      <c r="AJ22" s="246">
        <v>3.5852208360421002E-2</v>
      </c>
      <c r="AK22" s="246">
        <v>6.3503643526887602E-2</v>
      </c>
      <c r="AL22" s="246"/>
      <c r="AM22" s="246">
        <v>2.6521501533058E-2</v>
      </c>
      <c r="AN22" s="246">
        <v>3.4368225900340998E-2</v>
      </c>
      <c r="AO22" s="246">
        <v>2.1246878173998399E-2</v>
      </c>
      <c r="AP22" s="246"/>
      <c r="AQ22" s="246">
        <v>3.5343627493236301E-2</v>
      </c>
      <c r="AR22" s="246">
        <v>1.8316710493913299E-2</v>
      </c>
      <c r="AS22" s="246">
        <v>4.6723221062907001E-2</v>
      </c>
    </row>
    <row r="23" spans="2:45" x14ac:dyDescent="0.25">
      <c r="B23" s="17" t="s">
        <v>326</v>
      </c>
    </row>
    <row r="24" spans="2:45" x14ac:dyDescent="0.25">
      <c r="B24" t="s">
        <v>69</v>
      </c>
    </row>
    <row r="25" spans="2:45" x14ac:dyDescent="0.25">
      <c r="B25" t="s">
        <v>70</v>
      </c>
    </row>
    <row r="27" spans="2:45" x14ac:dyDescent="0.25">
      <c r="B2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S1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348</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51" t="s">
        <v>8</v>
      </c>
      <c r="C7" s="251">
        <v>1005</v>
      </c>
      <c r="D7" s="251">
        <v>484</v>
      </c>
      <c r="E7" s="251">
        <v>515</v>
      </c>
      <c r="F7" s="251"/>
      <c r="G7" s="251">
        <v>152</v>
      </c>
      <c r="H7" s="251">
        <v>174</v>
      </c>
      <c r="I7" s="251">
        <v>153</v>
      </c>
      <c r="J7" s="251">
        <v>172</v>
      </c>
      <c r="K7" s="251">
        <v>142</v>
      </c>
      <c r="L7" s="251">
        <v>212</v>
      </c>
      <c r="M7" s="251"/>
      <c r="N7" s="251">
        <v>279</v>
      </c>
      <c r="O7" s="251">
        <v>270</v>
      </c>
      <c r="P7" s="251">
        <v>207</v>
      </c>
      <c r="Q7" s="251">
        <v>245</v>
      </c>
      <c r="R7" s="251"/>
      <c r="S7" s="251">
        <v>146</v>
      </c>
      <c r="T7" s="251">
        <v>136</v>
      </c>
      <c r="U7" s="251">
        <v>83</v>
      </c>
      <c r="V7" s="251">
        <v>95</v>
      </c>
      <c r="W7" s="251">
        <v>70</v>
      </c>
      <c r="X7" s="251">
        <v>76</v>
      </c>
      <c r="Y7" s="251">
        <v>81</v>
      </c>
      <c r="Z7" s="251">
        <v>40</v>
      </c>
      <c r="AA7" s="251">
        <v>112</v>
      </c>
      <c r="AB7" s="251">
        <v>93</v>
      </c>
      <c r="AC7" s="251">
        <v>45</v>
      </c>
      <c r="AD7" s="251">
        <v>28</v>
      </c>
      <c r="AE7" s="251"/>
      <c r="AF7" s="251">
        <v>204</v>
      </c>
      <c r="AG7" s="251">
        <v>290</v>
      </c>
      <c r="AH7" s="251">
        <v>150</v>
      </c>
      <c r="AI7" s="251">
        <v>190</v>
      </c>
      <c r="AJ7" s="251">
        <v>109</v>
      </c>
      <c r="AK7" s="251">
        <v>62</v>
      </c>
      <c r="AL7" s="251"/>
      <c r="AM7" s="251">
        <v>415</v>
      </c>
      <c r="AN7" s="251">
        <v>426</v>
      </c>
      <c r="AO7" s="251">
        <v>111</v>
      </c>
      <c r="AP7" s="251"/>
      <c r="AQ7" s="251">
        <v>312</v>
      </c>
      <c r="AR7" s="251">
        <v>332</v>
      </c>
      <c r="AS7" s="251">
        <v>36</v>
      </c>
    </row>
    <row r="8" spans="2:45" ht="30" customHeight="1" x14ac:dyDescent="0.25">
      <c r="B8" s="252" t="s">
        <v>9</v>
      </c>
      <c r="C8" s="252">
        <v>1005</v>
      </c>
      <c r="D8" s="252">
        <v>494</v>
      </c>
      <c r="E8" s="252">
        <v>505</v>
      </c>
      <c r="F8" s="252"/>
      <c r="G8" s="252">
        <v>140</v>
      </c>
      <c r="H8" s="252">
        <v>173</v>
      </c>
      <c r="I8" s="252">
        <v>170</v>
      </c>
      <c r="J8" s="252">
        <v>170</v>
      </c>
      <c r="K8" s="252">
        <v>141</v>
      </c>
      <c r="L8" s="252">
        <v>211</v>
      </c>
      <c r="M8" s="252"/>
      <c r="N8" s="252">
        <v>270</v>
      </c>
      <c r="O8" s="252">
        <v>260</v>
      </c>
      <c r="P8" s="252">
        <v>220</v>
      </c>
      <c r="Q8" s="252">
        <v>251</v>
      </c>
      <c r="R8" s="252"/>
      <c r="S8" s="252">
        <v>141</v>
      </c>
      <c r="T8" s="252">
        <v>135</v>
      </c>
      <c r="U8" s="252">
        <v>80</v>
      </c>
      <c r="V8" s="252">
        <v>90</v>
      </c>
      <c r="W8" s="252">
        <v>71</v>
      </c>
      <c r="X8" s="252">
        <v>90</v>
      </c>
      <c r="Y8" s="252">
        <v>80</v>
      </c>
      <c r="Z8" s="252">
        <v>41</v>
      </c>
      <c r="AA8" s="252">
        <v>110</v>
      </c>
      <c r="AB8" s="252">
        <v>85</v>
      </c>
      <c r="AC8" s="252">
        <v>51</v>
      </c>
      <c r="AD8" s="252">
        <v>31</v>
      </c>
      <c r="AE8" s="252"/>
      <c r="AF8" s="252">
        <v>205</v>
      </c>
      <c r="AG8" s="252">
        <v>289</v>
      </c>
      <c r="AH8" s="252">
        <v>149</v>
      </c>
      <c r="AI8" s="252">
        <v>189</v>
      </c>
      <c r="AJ8" s="252">
        <v>110</v>
      </c>
      <c r="AK8" s="252">
        <v>63</v>
      </c>
      <c r="AL8" s="252"/>
      <c r="AM8" s="252">
        <v>420</v>
      </c>
      <c r="AN8" s="252">
        <v>424</v>
      </c>
      <c r="AO8" s="252">
        <v>111</v>
      </c>
      <c r="AP8" s="252"/>
      <c r="AQ8" s="252">
        <v>315</v>
      </c>
      <c r="AR8" s="252">
        <v>332</v>
      </c>
      <c r="AS8" s="252">
        <v>36</v>
      </c>
    </row>
    <row r="9" spans="2:45" x14ac:dyDescent="0.25">
      <c r="B9" s="16" t="s">
        <v>346</v>
      </c>
      <c r="C9" s="249">
        <v>0.51456040607643805</v>
      </c>
      <c r="D9" s="249">
        <v>0.51628649405020199</v>
      </c>
      <c r="E9" s="249">
        <v>0.50713650206630201</v>
      </c>
      <c r="F9" s="249"/>
      <c r="G9" s="249">
        <v>0.60424571998403698</v>
      </c>
      <c r="H9" s="249">
        <v>0.50963770887575899</v>
      </c>
      <c r="I9" s="249">
        <v>0.60002210717381199</v>
      </c>
      <c r="J9" s="249">
        <v>0.52582927932879697</v>
      </c>
      <c r="K9" s="249">
        <v>0.46316629413671201</v>
      </c>
      <c r="L9" s="249">
        <v>0.41527467025828302</v>
      </c>
      <c r="M9" s="249"/>
      <c r="N9" s="249">
        <v>0.54060011434442001</v>
      </c>
      <c r="O9" s="249">
        <v>0.49318121105934998</v>
      </c>
      <c r="P9" s="249">
        <v>0.53189692802141497</v>
      </c>
      <c r="Q9" s="249">
        <v>0.49392734761880802</v>
      </c>
      <c r="R9" s="249"/>
      <c r="S9" s="249">
        <v>0.56886688327485702</v>
      </c>
      <c r="T9" s="249">
        <v>0.42936796239816899</v>
      </c>
      <c r="U9" s="249">
        <v>0.64500202520274796</v>
      </c>
      <c r="V9" s="249">
        <v>0.619047486773454</v>
      </c>
      <c r="W9" s="249">
        <v>0.51666856770555902</v>
      </c>
      <c r="X9" s="249">
        <v>0.466838981245149</v>
      </c>
      <c r="Y9" s="249">
        <v>0.42998346800810799</v>
      </c>
      <c r="Z9" s="249">
        <v>0.58985451857230298</v>
      </c>
      <c r="AA9" s="249">
        <v>0.53893571396948703</v>
      </c>
      <c r="AB9" s="249">
        <v>0.43530762205762302</v>
      </c>
      <c r="AC9" s="249">
        <v>0.41996990228571901</v>
      </c>
      <c r="AD9" s="249">
        <v>0.536497119176363</v>
      </c>
      <c r="AE9" s="249"/>
      <c r="AF9" s="249">
        <v>0.55425985055819404</v>
      </c>
      <c r="AG9" s="249">
        <v>0.48197435431507002</v>
      </c>
      <c r="AH9" s="249">
        <v>0.47268791748573302</v>
      </c>
      <c r="AI9" s="249">
        <v>0.51763612163324202</v>
      </c>
      <c r="AJ9" s="249">
        <v>0.54737801239815198</v>
      </c>
      <c r="AK9" s="249">
        <v>0.567801646746942</v>
      </c>
      <c r="AL9" s="249"/>
      <c r="AM9" s="249">
        <v>0.50831117723452901</v>
      </c>
      <c r="AN9" s="249">
        <v>0.51760483384026501</v>
      </c>
      <c r="AO9" s="249">
        <v>0.49789541475074001</v>
      </c>
      <c r="AP9" s="249"/>
      <c r="AQ9" s="249">
        <v>0.50825910923866502</v>
      </c>
      <c r="AR9" s="249">
        <v>0.52791952593240099</v>
      </c>
      <c r="AS9" s="249">
        <v>0.422850758475523</v>
      </c>
    </row>
    <row r="10" spans="2:45" ht="45" x14ac:dyDescent="0.25">
      <c r="B10" s="16" t="s">
        <v>347</v>
      </c>
      <c r="C10" s="249">
        <v>0.36403329785983102</v>
      </c>
      <c r="D10" s="249">
        <v>0.38040954545005401</v>
      </c>
      <c r="E10" s="249">
        <v>0.35234559754198302</v>
      </c>
      <c r="F10" s="249"/>
      <c r="G10" s="249">
        <v>0.28121863865748398</v>
      </c>
      <c r="H10" s="249">
        <v>0.38800037153586198</v>
      </c>
      <c r="I10" s="249">
        <v>0.32135189470762998</v>
      </c>
      <c r="J10" s="249">
        <v>0.37197346922866698</v>
      </c>
      <c r="K10" s="249">
        <v>0.34849261035545498</v>
      </c>
      <c r="L10" s="249">
        <v>0.43787677904164501</v>
      </c>
      <c r="M10" s="249"/>
      <c r="N10" s="249">
        <v>0.38044088368951301</v>
      </c>
      <c r="O10" s="249">
        <v>0.382317347073103</v>
      </c>
      <c r="P10" s="249">
        <v>0.33833786241312103</v>
      </c>
      <c r="Q10" s="249">
        <v>0.34760382360331599</v>
      </c>
      <c r="R10" s="249"/>
      <c r="S10" s="249">
        <v>0.34795810073536199</v>
      </c>
      <c r="T10" s="249">
        <v>0.41910468918270499</v>
      </c>
      <c r="U10" s="249">
        <v>0.25307762512396098</v>
      </c>
      <c r="V10" s="249">
        <v>0.26514127425308698</v>
      </c>
      <c r="W10" s="249">
        <v>0.38246763287589403</v>
      </c>
      <c r="X10" s="249">
        <v>0.38189200986455801</v>
      </c>
      <c r="Y10" s="249">
        <v>0.370912091960729</v>
      </c>
      <c r="Z10" s="249">
        <v>0.38422787740268999</v>
      </c>
      <c r="AA10" s="249">
        <v>0.31975774497460802</v>
      </c>
      <c r="AB10" s="249">
        <v>0.45659881492740501</v>
      </c>
      <c r="AC10" s="249">
        <v>0.44838736617417801</v>
      </c>
      <c r="AD10" s="249">
        <v>0.39729149296224597</v>
      </c>
      <c r="AE10" s="249"/>
      <c r="AF10" s="249">
        <v>0.34130562098805101</v>
      </c>
      <c r="AG10" s="249">
        <v>0.38770391041672497</v>
      </c>
      <c r="AH10" s="249">
        <v>0.37864134467817701</v>
      </c>
      <c r="AI10" s="249">
        <v>0.37227311399755803</v>
      </c>
      <c r="AJ10" s="249">
        <v>0.33712165440131497</v>
      </c>
      <c r="AK10" s="249">
        <v>0.31690133404154203</v>
      </c>
      <c r="AL10" s="249"/>
      <c r="AM10" s="249">
        <v>0.39832197909558797</v>
      </c>
      <c r="AN10" s="249">
        <v>0.36074280436450601</v>
      </c>
      <c r="AO10" s="249">
        <v>0.29845649410808001</v>
      </c>
      <c r="AP10" s="249"/>
      <c r="AQ10" s="249">
        <v>0.378497073899213</v>
      </c>
      <c r="AR10" s="249">
        <v>0.375679246137686</v>
      </c>
      <c r="AS10" s="249">
        <v>0.39010447798001402</v>
      </c>
    </row>
    <row r="11" spans="2:45" x14ac:dyDescent="0.25">
      <c r="B11" s="16" t="s">
        <v>101</v>
      </c>
      <c r="C11" s="250">
        <v>0.12140629606373</v>
      </c>
      <c r="D11" s="250">
        <v>0.103303960499745</v>
      </c>
      <c r="E11" s="250">
        <v>0.140517900391714</v>
      </c>
      <c r="F11" s="250"/>
      <c r="G11" s="250">
        <v>0.114535641358479</v>
      </c>
      <c r="H11" s="250">
        <v>0.10236191958837899</v>
      </c>
      <c r="I11" s="250">
        <v>7.8625998118558596E-2</v>
      </c>
      <c r="J11" s="250">
        <v>0.102197251442536</v>
      </c>
      <c r="K11" s="250">
        <v>0.18834109550783301</v>
      </c>
      <c r="L11" s="250">
        <v>0.14684855070007199</v>
      </c>
      <c r="M11" s="250"/>
      <c r="N11" s="250">
        <v>7.8959001966066297E-2</v>
      </c>
      <c r="O11" s="250">
        <v>0.124501441867547</v>
      </c>
      <c r="P11" s="250">
        <v>0.129765209565464</v>
      </c>
      <c r="Q11" s="250">
        <v>0.15846882877787599</v>
      </c>
      <c r="R11" s="250"/>
      <c r="S11" s="250">
        <v>8.3175015989781595E-2</v>
      </c>
      <c r="T11" s="250">
        <v>0.15152734841912599</v>
      </c>
      <c r="U11" s="250">
        <v>0.101920349673291</v>
      </c>
      <c r="V11" s="250">
        <v>0.115811238973459</v>
      </c>
      <c r="W11" s="250">
        <v>0.10086379941854701</v>
      </c>
      <c r="X11" s="250">
        <v>0.15126900889029199</v>
      </c>
      <c r="Y11" s="250">
        <v>0.19910444003116301</v>
      </c>
      <c r="Z11" s="250">
        <v>2.5917604025006698E-2</v>
      </c>
      <c r="AA11" s="250">
        <v>0.14130654105590601</v>
      </c>
      <c r="AB11" s="250">
        <v>0.108093563014972</v>
      </c>
      <c r="AC11" s="250">
        <v>0.131642731540104</v>
      </c>
      <c r="AD11" s="250">
        <v>6.6211387861391302E-2</v>
      </c>
      <c r="AE11" s="250"/>
      <c r="AF11" s="250">
        <v>0.104434528453756</v>
      </c>
      <c r="AG11" s="250">
        <v>0.13032173526820401</v>
      </c>
      <c r="AH11" s="250">
        <v>0.14867073783609</v>
      </c>
      <c r="AI11" s="250">
        <v>0.1100907643692</v>
      </c>
      <c r="AJ11" s="250">
        <v>0.115500333200533</v>
      </c>
      <c r="AK11" s="250">
        <v>0.115297019211516</v>
      </c>
      <c r="AL11" s="250"/>
      <c r="AM11" s="250">
        <v>9.3366843669883196E-2</v>
      </c>
      <c r="AN11" s="250">
        <v>0.121652361795228</v>
      </c>
      <c r="AO11" s="250">
        <v>0.20364809114117999</v>
      </c>
      <c r="AP11" s="250"/>
      <c r="AQ11" s="250">
        <v>0.113243816862122</v>
      </c>
      <c r="AR11" s="250">
        <v>9.6401227929912806E-2</v>
      </c>
      <c r="AS11" s="250">
        <v>0.18704476354446301</v>
      </c>
    </row>
    <row r="12" spans="2:45" x14ac:dyDescent="0.25">
      <c r="B12" s="17"/>
    </row>
    <row r="13" spans="2:45" x14ac:dyDescent="0.25">
      <c r="B13" t="s">
        <v>69</v>
      </c>
    </row>
    <row r="14" spans="2:45" x14ac:dyDescent="0.25">
      <c r="B14" t="s">
        <v>70</v>
      </c>
    </row>
    <row r="16" spans="2:45" x14ac:dyDescent="0.25">
      <c r="B1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S24"/>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354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55" t="s">
        <v>8</v>
      </c>
      <c r="C7" s="255">
        <v>1005</v>
      </c>
      <c r="D7" s="255">
        <v>484</v>
      </c>
      <c r="E7" s="255">
        <v>515</v>
      </c>
      <c r="F7" s="255"/>
      <c r="G7" s="255">
        <v>152</v>
      </c>
      <c r="H7" s="255">
        <v>174</v>
      </c>
      <c r="I7" s="255">
        <v>153</v>
      </c>
      <c r="J7" s="255">
        <v>172</v>
      </c>
      <c r="K7" s="255">
        <v>142</v>
      </c>
      <c r="L7" s="255">
        <v>212</v>
      </c>
      <c r="M7" s="255"/>
      <c r="N7" s="255">
        <v>279</v>
      </c>
      <c r="O7" s="255">
        <v>270</v>
      </c>
      <c r="P7" s="255">
        <v>207</v>
      </c>
      <c r="Q7" s="255">
        <v>245</v>
      </c>
      <c r="R7" s="255"/>
      <c r="S7" s="255">
        <v>146</v>
      </c>
      <c r="T7" s="255">
        <v>136</v>
      </c>
      <c r="U7" s="255">
        <v>83</v>
      </c>
      <c r="V7" s="255">
        <v>95</v>
      </c>
      <c r="W7" s="255">
        <v>70</v>
      </c>
      <c r="X7" s="255">
        <v>76</v>
      </c>
      <c r="Y7" s="255">
        <v>81</v>
      </c>
      <c r="Z7" s="255">
        <v>40</v>
      </c>
      <c r="AA7" s="255">
        <v>112</v>
      </c>
      <c r="AB7" s="255">
        <v>93</v>
      </c>
      <c r="AC7" s="255">
        <v>45</v>
      </c>
      <c r="AD7" s="255">
        <v>28</v>
      </c>
      <c r="AE7" s="255"/>
      <c r="AF7" s="255">
        <v>204</v>
      </c>
      <c r="AG7" s="255">
        <v>290</v>
      </c>
      <c r="AH7" s="255">
        <v>150</v>
      </c>
      <c r="AI7" s="255">
        <v>190</v>
      </c>
      <c r="AJ7" s="255">
        <v>109</v>
      </c>
      <c r="AK7" s="255">
        <v>62</v>
      </c>
      <c r="AL7" s="255"/>
      <c r="AM7" s="255">
        <v>415</v>
      </c>
      <c r="AN7" s="255">
        <v>426</v>
      </c>
      <c r="AO7" s="255">
        <v>111</v>
      </c>
      <c r="AP7" s="255"/>
      <c r="AQ7" s="255">
        <v>312</v>
      </c>
      <c r="AR7" s="255">
        <v>332</v>
      </c>
      <c r="AS7" s="255">
        <v>36</v>
      </c>
    </row>
    <row r="8" spans="2:45" ht="30" customHeight="1" x14ac:dyDescent="0.25">
      <c r="B8" s="256" t="s">
        <v>9</v>
      </c>
      <c r="C8" s="256">
        <v>1005</v>
      </c>
      <c r="D8" s="256">
        <v>494</v>
      </c>
      <c r="E8" s="256">
        <v>505</v>
      </c>
      <c r="F8" s="256"/>
      <c r="G8" s="256">
        <v>140</v>
      </c>
      <c r="H8" s="256">
        <v>173</v>
      </c>
      <c r="I8" s="256">
        <v>170</v>
      </c>
      <c r="J8" s="256">
        <v>170</v>
      </c>
      <c r="K8" s="256">
        <v>141</v>
      </c>
      <c r="L8" s="256">
        <v>211</v>
      </c>
      <c r="M8" s="256"/>
      <c r="N8" s="256">
        <v>270</v>
      </c>
      <c r="O8" s="256">
        <v>260</v>
      </c>
      <c r="P8" s="256">
        <v>220</v>
      </c>
      <c r="Q8" s="256">
        <v>251</v>
      </c>
      <c r="R8" s="256"/>
      <c r="S8" s="256">
        <v>141</v>
      </c>
      <c r="T8" s="256">
        <v>135</v>
      </c>
      <c r="U8" s="256">
        <v>80</v>
      </c>
      <c r="V8" s="256">
        <v>90</v>
      </c>
      <c r="W8" s="256">
        <v>71</v>
      </c>
      <c r="X8" s="256">
        <v>90</v>
      </c>
      <c r="Y8" s="256">
        <v>80</v>
      </c>
      <c r="Z8" s="256">
        <v>41</v>
      </c>
      <c r="AA8" s="256">
        <v>110</v>
      </c>
      <c r="AB8" s="256">
        <v>85</v>
      </c>
      <c r="AC8" s="256">
        <v>51</v>
      </c>
      <c r="AD8" s="256">
        <v>31</v>
      </c>
      <c r="AE8" s="256"/>
      <c r="AF8" s="256">
        <v>205</v>
      </c>
      <c r="AG8" s="256">
        <v>289</v>
      </c>
      <c r="AH8" s="256">
        <v>149</v>
      </c>
      <c r="AI8" s="256">
        <v>189</v>
      </c>
      <c r="AJ8" s="256">
        <v>110</v>
      </c>
      <c r="AK8" s="256">
        <v>63</v>
      </c>
      <c r="AL8" s="256"/>
      <c r="AM8" s="256">
        <v>420</v>
      </c>
      <c r="AN8" s="256">
        <v>424</v>
      </c>
      <c r="AO8" s="256">
        <v>111</v>
      </c>
      <c r="AP8" s="256"/>
      <c r="AQ8" s="256">
        <v>315</v>
      </c>
      <c r="AR8" s="256">
        <v>332</v>
      </c>
      <c r="AS8" s="256">
        <v>36</v>
      </c>
    </row>
    <row r="9" spans="2:45" x14ac:dyDescent="0.25">
      <c r="B9" s="16" t="s">
        <v>349</v>
      </c>
      <c r="C9" s="253">
        <v>1.9990479959321999E-2</v>
      </c>
      <c r="D9" s="253">
        <v>3.1280561216269299E-2</v>
      </c>
      <c r="E9" s="253">
        <v>9.2023248985285792E-3</v>
      </c>
      <c r="F9" s="253"/>
      <c r="G9" s="253">
        <v>1.9271159332461402E-2</v>
      </c>
      <c r="H9" s="253">
        <v>3.4753716289822399E-2</v>
      </c>
      <c r="I9" s="253">
        <v>3.7445984650015599E-2</v>
      </c>
      <c r="J9" s="253">
        <v>2.3212981641402501E-2</v>
      </c>
      <c r="K9" s="253">
        <v>0</v>
      </c>
      <c r="L9" s="253">
        <v>5.0458984596452204E-3</v>
      </c>
      <c r="M9" s="253"/>
      <c r="N9" s="253">
        <v>1.7599989705828298E-2</v>
      </c>
      <c r="O9" s="253">
        <v>3.18121908289903E-3</v>
      </c>
      <c r="P9" s="253">
        <v>2.74857664354165E-2</v>
      </c>
      <c r="Q9" s="253">
        <v>3.37229066183252E-2</v>
      </c>
      <c r="R9" s="253"/>
      <c r="S9" s="253">
        <v>5.5966370055795897E-2</v>
      </c>
      <c r="T9" s="253">
        <v>2.9987071348339299E-2</v>
      </c>
      <c r="U9" s="253">
        <v>1.5849130200355201E-2</v>
      </c>
      <c r="V9" s="253">
        <v>0</v>
      </c>
      <c r="W9" s="253">
        <v>2.921796395084E-2</v>
      </c>
      <c r="X9" s="253">
        <v>0</v>
      </c>
      <c r="Y9" s="253">
        <v>0</v>
      </c>
      <c r="Z9" s="253">
        <v>0</v>
      </c>
      <c r="AA9" s="253">
        <v>1.72046432918182E-2</v>
      </c>
      <c r="AB9" s="253">
        <v>2.1314909515317199E-2</v>
      </c>
      <c r="AC9" s="253">
        <v>0</v>
      </c>
      <c r="AD9" s="253">
        <v>3.5815741148914101E-2</v>
      </c>
      <c r="AE9" s="253"/>
      <c r="AF9" s="253">
        <v>5.62483410048202E-2</v>
      </c>
      <c r="AG9" s="253">
        <v>1.0430276994418E-2</v>
      </c>
      <c r="AH9" s="253">
        <v>1.31472977168882E-2</v>
      </c>
      <c r="AI9" s="253">
        <v>4.9864262382580699E-3</v>
      </c>
      <c r="AJ9" s="253">
        <v>1.6537548152765601E-2</v>
      </c>
      <c r="AK9" s="253">
        <v>1.3099040365678299E-2</v>
      </c>
      <c r="AL9" s="253"/>
      <c r="AM9" s="253">
        <v>2.1466025645851799E-2</v>
      </c>
      <c r="AN9" s="253">
        <v>2.1203265721349802E-2</v>
      </c>
      <c r="AO9" s="253">
        <v>1.87587099736394E-2</v>
      </c>
      <c r="AP9" s="253"/>
      <c r="AQ9" s="253">
        <v>3.9021301063138503E-2</v>
      </c>
      <c r="AR9" s="253">
        <v>8.0744313058847793E-3</v>
      </c>
      <c r="AS9" s="253">
        <v>2.8447969063882601E-2</v>
      </c>
    </row>
    <row r="10" spans="2:45" x14ac:dyDescent="0.25">
      <c r="B10" s="16" t="s">
        <v>350</v>
      </c>
      <c r="C10" s="253">
        <v>4.4725352765981899E-2</v>
      </c>
      <c r="D10" s="253">
        <v>5.60475611372796E-2</v>
      </c>
      <c r="E10" s="253">
        <v>3.4198219581463803E-2</v>
      </c>
      <c r="F10" s="253"/>
      <c r="G10" s="253">
        <v>9.2656492648422004E-2</v>
      </c>
      <c r="H10" s="253">
        <v>9.6795551635330601E-2</v>
      </c>
      <c r="I10" s="253">
        <v>4.4740101171443301E-2</v>
      </c>
      <c r="J10" s="253">
        <v>3.3284275078073002E-2</v>
      </c>
      <c r="K10" s="253">
        <v>0</v>
      </c>
      <c r="L10" s="253">
        <v>9.1655487054059792E-3</v>
      </c>
      <c r="M10" s="253"/>
      <c r="N10" s="253">
        <v>4.7681097762537199E-2</v>
      </c>
      <c r="O10" s="253">
        <v>3.7641924351881503E-2</v>
      </c>
      <c r="P10" s="253">
        <v>6.5900137272586395E-2</v>
      </c>
      <c r="Q10" s="253">
        <v>3.1036464551667701E-2</v>
      </c>
      <c r="R10" s="253"/>
      <c r="S10" s="253">
        <v>8.1367963128802095E-2</v>
      </c>
      <c r="T10" s="253">
        <v>2.8905934486234498E-2</v>
      </c>
      <c r="U10" s="253">
        <v>5.8735048115228498E-2</v>
      </c>
      <c r="V10" s="253">
        <v>4.11693694838303E-2</v>
      </c>
      <c r="W10" s="253">
        <v>7.0233886668049195E-2</v>
      </c>
      <c r="X10" s="253">
        <v>1.14643527054992E-2</v>
      </c>
      <c r="Y10" s="253">
        <v>1.6236758523800399E-2</v>
      </c>
      <c r="Z10" s="253">
        <v>4.9658232292230299E-2</v>
      </c>
      <c r="AA10" s="253">
        <v>6.0035399544154801E-2</v>
      </c>
      <c r="AB10" s="253">
        <v>2.07185101729901E-2</v>
      </c>
      <c r="AC10" s="253">
        <v>6.76013563228237E-2</v>
      </c>
      <c r="AD10" s="253">
        <v>0</v>
      </c>
      <c r="AE10" s="253"/>
      <c r="AF10" s="253">
        <v>8.6925185735790597E-2</v>
      </c>
      <c r="AG10" s="253">
        <v>3.6881856910617801E-2</v>
      </c>
      <c r="AH10" s="253">
        <v>3.8846223169625799E-2</v>
      </c>
      <c r="AI10" s="253">
        <v>4.1178600908515203E-2</v>
      </c>
      <c r="AJ10" s="253">
        <v>8.8462697027640695E-3</v>
      </c>
      <c r="AK10" s="253">
        <v>3.0459692343563299E-2</v>
      </c>
      <c r="AL10" s="253"/>
      <c r="AM10" s="253">
        <v>3.0571511966858301E-2</v>
      </c>
      <c r="AN10" s="253">
        <v>5.66685403513335E-2</v>
      </c>
      <c r="AO10" s="253">
        <v>3.7869822100353299E-2</v>
      </c>
      <c r="AP10" s="253"/>
      <c r="AQ10" s="253">
        <v>2.39085781310952E-2</v>
      </c>
      <c r="AR10" s="253">
        <v>8.7879099054517504E-2</v>
      </c>
      <c r="AS10" s="253">
        <v>3.55721910251059E-2</v>
      </c>
    </row>
    <row r="11" spans="2:45" x14ac:dyDescent="0.25">
      <c r="B11" s="16" t="s">
        <v>351</v>
      </c>
      <c r="C11" s="253">
        <v>5.9683954768044001E-2</v>
      </c>
      <c r="D11" s="253">
        <v>5.8323213078093399E-2</v>
      </c>
      <c r="E11" s="253">
        <v>6.1718212248778402E-2</v>
      </c>
      <c r="F11" s="253"/>
      <c r="G11" s="253">
        <v>8.6284513466499596E-2</v>
      </c>
      <c r="H11" s="253">
        <v>8.7171514640077802E-2</v>
      </c>
      <c r="I11" s="253">
        <v>8.9166934613752497E-2</v>
      </c>
      <c r="J11" s="253">
        <v>1.66061135819425E-2</v>
      </c>
      <c r="K11" s="253">
        <v>5.0582406176609397E-2</v>
      </c>
      <c r="L11" s="253">
        <v>3.6437688820790202E-2</v>
      </c>
      <c r="M11" s="253"/>
      <c r="N11" s="253">
        <v>6.9740219336756698E-2</v>
      </c>
      <c r="O11" s="253">
        <v>4.1538166514064799E-2</v>
      </c>
      <c r="P11" s="253">
        <v>8.3848209830741399E-2</v>
      </c>
      <c r="Q11" s="253">
        <v>4.7434206631633301E-2</v>
      </c>
      <c r="R11" s="253"/>
      <c r="S11" s="253">
        <v>7.1084123896052898E-2</v>
      </c>
      <c r="T11" s="253">
        <v>7.6412322317647399E-2</v>
      </c>
      <c r="U11" s="253">
        <v>5.8745539437462503E-2</v>
      </c>
      <c r="V11" s="253">
        <v>3.8949904957117698E-2</v>
      </c>
      <c r="W11" s="253">
        <v>4.3070627524790697E-2</v>
      </c>
      <c r="X11" s="253">
        <v>6.6010128894740103E-2</v>
      </c>
      <c r="Y11" s="253">
        <v>8.5823270888759795E-2</v>
      </c>
      <c r="Z11" s="253">
        <v>0</v>
      </c>
      <c r="AA11" s="253">
        <v>5.2290037669425998E-2</v>
      </c>
      <c r="AB11" s="253">
        <v>4.7042096348850697E-2</v>
      </c>
      <c r="AC11" s="253">
        <v>0.114347940465076</v>
      </c>
      <c r="AD11" s="253">
        <v>0</v>
      </c>
      <c r="AE11" s="253"/>
      <c r="AF11" s="253">
        <v>5.56747513476053E-2</v>
      </c>
      <c r="AG11" s="253">
        <v>6.0574786650583898E-2</v>
      </c>
      <c r="AH11" s="253">
        <v>6.4116068222165798E-2</v>
      </c>
      <c r="AI11" s="253">
        <v>6.1826013811945399E-2</v>
      </c>
      <c r="AJ11" s="253">
        <v>4.6966909567784099E-2</v>
      </c>
      <c r="AK11" s="253">
        <v>7.3824576036519596E-2</v>
      </c>
      <c r="AL11" s="253"/>
      <c r="AM11" s="253">
        <v>5.3662050754579603E-2</v>
      </c>
      <c r="AN11" s="253">
        <v>7.1153293015817104E-2</v>
      </c>
      <c r="AO11" s="253">
        <v>2.44053329191752E-2</v>
      </c>
      <c r="AP11" s="253"/>
      <c r="AQ11" s="253">
        <v>5.58984091879157E-2</v>
      </c>
      <c r="AR11" s="253">
        <v>8.4016981072249794E-2</v>
      </c>
      <c r="AS11" s="253">
        <v>5.8781304497353103E-2</v>
      </c>
    </row>
    <row r="12" spans="2:45" x14ac:dyDescent="0.25">
      <c r="B12" s="16" t="s">
        <v>352</v>
      </c>
      <c r="C12" s="253">
        <v>6.8023321573805404E-2</v>
      </c>
      <c r="D12" s="253">
        <v>7.6417146324110105E-2</v>
      </c>
      <c r="E12" s="253">
        <v>5.6572785691252001E-2</v>
      </c>
      <c r="F12" s="253"/>
      <c r="G12" s="253">
        <v>0.104253588738226</v>
      </c>
      <c r="H12" s="253">
        <v>9.6079968471148899E-2</v>
      </c>
      <c r="I12" s="253">
        <v>3.71267692170155E-2</v>
      </c>
      <c r="J12" s="253">
        <v>5.1421852606933403E-2</v>
      </c>
      <c r="K12" s="253">
        <v>5.8205852111709401E-2</v>
      </c>
      <c r="L12" s="253">
        <v>6.5707280310964095E-2</v>
      </c>
      <c r="M12" s="253"/>
      <c r="N12" s="253">
        <v>7.6749983899924698E-2</v>
      </c>
      <c r="O12" s="253">
        <v>5.4297443845826E-2</v>
      </c>
      <c r="P12" s="253">
        <v>7.0247657017516396E-2</v>
      </c>
      <c r="Q12" s="253">
        <v>7.1988536194925706E-2</v>
      </c>
      <c r="R12" s="253"/>
      <c r="S12" s="253">
        <v>9.4323652671214897E-2</v>
      </c>
      <c r="T12" s="253">
        <v>7.2001367306675099E-2</v>
      </c>
      <c r="U12" s="253">
        <v>7.0830336024826496E-2</v>
      </c>
      <c r="V12" s="253">
        <v>5.2522437115078702E-2</v>
      </c>
      <c r="W12" s="253">
        <v>2.6680925137066502E-2</v>
      </c>
      <c r="X12" s="253">
        <v>6.23580103209136E-2</v>
      </c>
      <c r="Y12" s="253">
        <v>0.103951218079521</v>
      </c>
      <c r="Z12" s="253">
        <v>0.10088158485163699</v>
      </c>
      <c r="AA12" s="253">
        <v>7.3032596350316004E-2</v>
      </c>
      <c r="AB12" s="253">
        <v>1.5085873991880499E-2</v>
      </c>
      <c r="AC12" s="253">
        <v>0.111412924648288</v>
      </c>
      <c r="AD12" s="253">
        <v>0</v>
      </c>
      <c r="AE12" s="253"/>
      <c r="AF12" s="253">
        <v>8.28802487330417E-2</v>
      </c>
      <c r="AG12" s="253">
        <v>7.1848528334081896E-2</v>
      </c>
      <c r="AH12" s="253">
        <v>0.106130666298896</v>
      </c>
      <c r="AI12" s="253">
        <v>4.8592050119934997E-2</v>
      </c>
      <c r="AJ12" s="253">
        <v>3.9576046814535297E-2</v>
      </c>
      <c r="AK12" s="253">
        <v>1.9695159957543999E-2</v>
      </c>
      <c r="AL12" s="253"/>
      <c r="AM12" s="253">
        <v>8.3088487741471095E-2</v>
      </c>
      <c r="AN12" s="253">
        <v>6.7780595945887104E-2</v>
      </c>
      <c r="AO12" s="253">
        <v>1.7093624876256899E-2</v>
      </c>
      <c r="AP12" s="253"/>
      <c r="AQ12" s="253">
        <v>5.67668177181175E-2</v>
      </c>
      <c r="AR12" s="253">
        <v>8.8155319296852094E-2</v>
      </c>
      <c r="AS12" s="253">
        <v>8.6187467777347399E-2</v>
      </c>
    </row>
    <row r="13" spans="2:45" x14ac:dyDescent="0.25">
      <c r="B13" s="16" t="s">
        <v>353</v>
      </c>
      <c r="C13" s="253">
        <v>0.17689439825233699</v>
      </c>
      <c r="D13" s="253">
        <v>0.193779285497443</v>
      </c>
      <c r="E13" s="253">
        <v>0.16062485817532901</v>
      </c>
      <c r="F13" s="253"/>
      <c r="G13" s="253">
        <v>0.15643262549759601</v>
      </c>
      <c r="H13" s="253">
        <v>0.123560994539056</v>
      </c>
      <c r="I13" s="253">
        <v>0.124952581908905</v>
      </c>
      <c r="J13" s="253">
        <v>0.19573084848596001</v>
      </c>
      <c r="K13" s="253">
        <v>0.189012490820017</v>
      </c>
      <c r="L13" s="253">
        <v>0.25286398776914798</v>
      </c>
      <c r="M13" s="253"/>
      <c r="N13" s="253">
        <v>0.18708187767544299</v>
      </c>
      <c r="O13" s="253">
        <v>0.19154869475224601</v>
      </c>
      <c r="P13" s="253">
        <v>0.158717869992854</v>
      </c>
      <c r="Q13" s="253">
        <v>0.16950665831560499</v>
      </c>
      <c r="R13" s="253"/>
      <c r="S13" s="253">
        <v>0.20856433948626199</v>
      </c>
      <c r="T13" s="253">
        <v>0.179455911328464</v>
      </c>
      <c r="U13" s="253">
        <v>0.20205527776356899</v>
      </c>
      <c r="V13" s="253">
        <v>0.16830350334243299</v>
      </c>
      <c r="W13" s="253">
        <v>0.13086993458049401</v>
      </c>
      <c r="X13" s="253">
        <v>0.15671298081902901</v>
      </c>
      <c r="Y13" s="253">
        <v>0.25622725314818601</v>
      </c>
      <c r="Z13" s="253">
        <v>0.19515229098246101</v>
      </c>
      <c r="AA13" s="253">
        <v>0.15614134090760901</v>
      </c>
      <c r="AB13" s="253">
        <v>0.20069508421611401</v>
      </c>
      <c r="AC13" s="253">
        <v>8.86303820949257E-2</v>
      </c>
      <c r="AD13" s="253">
        <v>7.0610485521062902E-2</v>
      </c>
      <c r="AE13" s="253"/>
      <c r="AF13" s="253">
        <v>0.16480330039909599</v>
      </c>
      <c r="AG13" s="253">
        <v>0.177868975425267</v>
      </c>
      <c r="AH13" s="253">
        <v>0.172677872218891</v>
      </c>
      <c r="AI13" s="253">
        <v>0.223431706557745</v>
      </c>
      <c r="AJ13" s="253">
        <v>0.12289795607712101</v>
      </c>
      <c r="AK13" s="253">
        <v>0.17633522017352801</v>
      </c>
      <c r="AL13" s="253"/>
      <c r="AM13" s="253">
        <v>0.17160762925246301</v>
      </c>
      <c r="AN13" s="253">
        <v>0.18327359732519</v>
      </c>
      <c r="AO13" s="253">
        <v>0.16842276216322599</v>
      </c>
      <c r="AP13" s="253"/>
      <c r="AQ13" s="253">
        <v>0.18901480164502699</v>
      </c>
      <c r="AR13" s="253">
        <v>0.16874440075229299</v>
      </c>
      <c r="AS13" s="253">
        <v>0.15973714146293999</v>
      </c>
    </row>
    <row r="14" spans="2:45" x14ac:dyDescent="0.25">
      <c r="B14" s="16" t="s">
        <v>307</v>
      </c>
      <c r="C14" s="253">
        <v>0.20797984793978799</v>
      </c>
      <c r="D14" s="253">
        <v>0.195010811774948</v>
      </c>
      <c r="E14" s="253">
        <v>0.22310231554092499</v>
      </c>
      <c r="F14" s="253"/>
      <c r="G14" s="253">
        <v>0.12909566213013701</v>
      </c>
      <c r="H14" s="253">
        <v>0.182310822259896</v>
      </c>
      <c r="I14" s="253">
        <v>0.19441145850059899</v>
      </c>
      <c r="J14" s="253">
        <v>0.245491838606959</v>
      </c>
      <c r="K14" s="253">
        <v>0.237110270547392</v>
      </c>
      <c r="L14" s="253">
        <v>0.24282454162268299</v>
      </c>
      <c r="M14" s="253"/>
      <c r="N14" s="253">
        <v>0.21232699390479901</v>
      </c>
      <c r="O14" s="253">
        <v>0.215429156150481</v>
      </c>
      <c r="P14" s="253">
        <v>0.23140257911058301</v>
      </c>
      <c r="Q14" s="253">
        <v>0.174252462003747</v>
      </c>
      <c r="R14" s="253"/>
      <c r="S14" s="253">
        <v>0.17902291057662501</v>
      </c>
      <c r="T14" s="253">
        <v>0.16804261577430901</v>
      </c>
      <c r="U14" s="253">
        <v>0.209047605270233</v>
      </c>
      <c r="V14" s="253">
        <v>0.21014294354100599</v>
      </c>
      <c r="W14" s="253">
        <v>0.27704308573306702</v>
      </c>
      <c r="X14" s="253">
        <v>0.220989825700348</v>
      </c>
      <c r="Y14" s="253">
        <v>0.16376611814196401</v>
      </c>
      <c r="Z14" s="253">
        <v>0.22807086993918399</v>
      </c>
      <c r="AA14" s="253">
        <v>0.21256037648222201</v>
      </c>
      <c r="AB14" s="253">
        <v>0.265147586460517</v>
      </c>
      <c r="AC14" s="253">
        <v>0.19282179072300401</v>
      </c>
      <c r="AD14" s="253">
        <v>0.24754862155808699</v>
      </c>
      <c r="AE14" s="253"/>
      <c r="AF14" s="253">
        <v>0.19814166877630801</v>
      </c>
      <c r="AG14" s="253">
        <v>0.21721767374343401</v>
      </c>
      <c r="AH14" s="253">
        <v>0.166859529476095</v>
      </c>
      <c r="AI14" s="253">
        <v>0.238638698280557</v>
      </c>
      <c r="AJ14" s="253">
        <v>0.21946783534613101</v>
      </c>
      <c r="AK14" s="253">
        <v>0.183145032017169</v>
      </c>
      <c r="AL14" s="253"/>
      <c r="AM14" s="253">
        <v>0.209848697101471</v>
      </c>
      <c r="AN14" s="253">
        <v>0.216642148883087</v>
      </c>
      <c r="AO14" s="253">
        <v>0.19862427296978999</v>
      </c>
      <c r="AP14" s="253"/>
      <c r="AQ14" s="253">
        <v>0.22326666346653601</v>
      </c>
      <c r="AR14" s="253">
        <v>0.19547635393295301</v>
      </c>
      <c r="AS14" s="253">
        <v>0.16897819429917199</v>
      </c>
    </row>
    <row r="15" spans="2:45" x14ac:dyDescent="0.25">
      <c r="B15" s="16" t="s">
        <v>308</v>
      </c>
      <c r="C15" s="253">
        <v>0.16744941809970601</v>
      </c>
      <c r="D15" s="253">
        <v>0.14872077232327299</v>
      </c>
      <c r="E15" s="253">
        <v>0.18563228018089001</v>
      </c>
      <c r="F15" s="253"/>
      <c r="G15" s="253">
        <v>0.18566699585678001</v>
      </c>
      <c r="H15" s="253">
        <v>0.14320392864611101</v>
      </c>
      <c r="I15" s="253">
        <v>0.17462280675498701</v>
      </c>
      <c r="J15" s="253">
        <v>0.17874414879648701</v>
      </c>
      <c r="K15" s="253">
        <v>0.17685204668914101</v>
      </c>
      <c r="L15" s="253">
        <v>0.154057875395607</v>
      </c>
      <c r="M15" s="253"/>
      <c r="N15" s="253">
        <v>0.178755740220156</v>
      </c>
      <c r="O15" s="253">
        <v>0.16435763617110499</v>
      </c>
      <c r="P15" s="253">
        <v>0.151256864363468</v>
      </c>
      <c r="Q15" s="253">
        <v>0.167483385460613</v>
      </c>
      <c r="R15" s="253"/>
      <c r="S15" s="253">
        <v>7.4569835283380098E-2</v>
      </c>
      <c r="T15" s="253">
        <v>0.20994264180357899</v>
      </c>
      <c r="U15" s="253">
        <v>0.185739848209831</v>
      </c>
      <c r="V15" s="253">
        <v>0.197386047088385</v>
      </c>
      <c r="W15" s="253">
        <v>0.12685991403902899</v>
      </c>
      <c r="X15" s="253">
        <v>0.153398296412704</v>
      </c>
      <c r="Y15" s="253">
        <v>0.105171527089816</v>
      </c>
      <c r="Z15" s="253">
        <v>0.17317174355965001</v>
      </c>
      <c r="AA15" s="253">
        <v>0.189861846608122</v>
      </c>
      <c r="AB15" s="253">
        <v>0.174821970967459</v>
      </c>
      <c r="AC15" s="253">
        <v>0.203416019562245</v>
      </c>
      <c r="AD15" s="253">
        <v>0.39861239620940297</v>
      </c>
      <c r="AE15" s="253"/>
      <c r="AF15" s="253">
        <v>0.10376601155972499</v>
      </c>
      <c r="AG15" s="253">
        <v>0.154363944248398</v>
      </c>
      <c r="AH15" s="253">
        <v>0.21248953159780801</v>
      </c>
      <c r="AI15" s="253">
        <v>0.14592613571381799</v>
      </c>
      <c r="AJ15" s="253">
        <v>0.273222487978307</v>
      </c>
      <c r="AK15" s="253">
        <v>0.20847050478808701</v>
      </c>
      <c r="AL15" s="253"/>
      <c r="AM15" s="253">
        <v>0.17548198964269399</v>
      </c>
      <c r="AN15" s="253">
        <v>0.164100412907144</v>
      </c>
      <c r="AO15" s="253">
        <v>0.120215177972924</v>
      </c>
      <c r="AP15" s="253"/>
      <c r="AQ15" s="253">
        <v>0.16693043616349301</v>
      </c>
      <c r="AR15" s="253">
        <v>0.14837187448036501</v>
      </c>
      <c r="AS15" s="253">
        <v>0.28364035907895602</v>
      </c>
    </row>
    <row r="16" spans="2:45" x14ac:dyDescent="0.25">
      <c r="B16" s="16" t="s">
        <v>309</v>
      </c>
      <c r="C16" s="253">
        <v>0.112045949245009</v>
      </c>
      <c r="D16" s="253">
        <v>0.107333387785609</v>
      </c>
      <c r="E16" s="253">
        <v>0.117972145489617</v>
      </c>
      <c r="F16" s="253"/>
      <c r="G16" s="253">
        <v>7.5935264873440905E-2</v>
      </c>
      <c r="H16" s="253">
        <v>9.5117205061905602E-2</v>
      </c>
      <c r="I16" s="253">
        <v>0.16012025965472301</v>
      </c>
      <c r="J16" s="253">
        <v>8.7938846931281706E-2</v>
      </c>
      <c r="K16" s="253">
        <v>0.12957997613908401</v>
      </c>
      <c r="L16" s="253">
        <v>0.11894307146756899</v>
      </c>
      <c r="M16" s="253"/>
      <c r="N16" s="253">
        <v>8.6741763893453505E-2</v>
      </c>
      <c r="O16" s="253">
        <v>0.145912957228853</v>
      </c>
      <c r="P16" s="253">
        <v>0.10549080750258701</v>
      </c>
      <c r="Q16" s="253">
        <v>0.11171536338618</v>
      </c>
      <c r="R16" s="253"/>
      <c r="S16" s="253">
        <v>0.126016731360655</v>
      </c>
      <c r="T16" s="253">
        <v>0.114441717936594</v>
      </c>
      <c r="U16" s="253">
        <v>5.6408394411636101E-2</v>
      </c>
      <c r="V16" s="253">
        <v>0.141255011222021</v>
      </c>
      <c r="W16" s="253">
        <v>8.2240327791469406E-2</v>
      </c>
      <c r="X16" s="253">
        <v>0.15127090838422599</v>
      </c>
      <c r="Y16" s="253">
        <v>7.8551937550289705E-2</v>
      </c>
      <c r="Z16" s="253">
        <v>0.15661273016728899</v>
      </c>
      <c r="AA16" s="253">
        <v>9.6358959868423605E-2</v>
      </c>
      <c r="AB16" s="253">
        <v>7.2156004326924997E-2</v>
      </c>
      <c r="AC16" s="253">
        <v>0.15076557864721299</v>
      </c>
      <c r="AD16" s="253">
        <v>0.180201647585125</v>
      </c>
      <c r="AE16" s="253"/>
      <c r="AF16" s="253">
        <v>0.132560744772344</v>
      </c>
      <c r="AG16" s="253">
        <v>0.10191123245199001</v>
      </c>
      <c r="AH16" s="253">
        <v>0.10576409300940701</v>
      </c>
      <c r="AI16" s="253">
        <v>0.11950599075377701</v>
      </c>
      <c r="AJ16" s="253">
        <v>0.100282931493232</v>
      </c>
      <c r="AK16" s="253">
        <v>0.104878395587876</v>
      </c>
      <c r="AL16" s="253"/>
      <c r="AM16" s="253">
        <v>0.118152880397645</v>
      </c>
      <c r="AN16" s="253">
        <v>0.105122964641252</v>
      </c>
      <c r="AO16" s="253">
        <v>0.14237793965084</v>
      </c>
      <c r="AP16" s="253"/>
      <c r="AQ16" s="253">
        <v>0.15096603001417599</v>
      </c>
      <c r="AR16" s="253">
        <v>8.2518376129863402E-2</v>
      </c>
      <c r="AS16" s="253">
        <v>2.3544107899844399E-2</v>
      </c>
    </row>
    <row r="17" spans="2:45" ht="30" x14ac:dyDescent="0.25">
      <c r="B17" s="16" t="s">
        <v>312</v>
      </c>
      <c r="C17" s="253">
        <v>0.10546120077198599</v>
      </c>
      <c r="D17" s="253">
        <v>9.9856817366826403E-2</v>
      </c>
      <c r="E17" s="253">
        <v>0.11218039854452699</v>
      </c>
      <c r="F17" s="253"/>
      <c r="G17" s="253">
        <v>7.2922977645511797E-2</v>
      </c>
      <c r="H17" s="253">
        <v>9.21736181715192E-2</v>
      </c>
      <c r="I17" s="253">
        <v>0.105981107653835</v>
      </c>
      <c r="J17" s="253">
        <v>0.15389767498955501</v>
      </c>
      <c r="K17" s="253">
        <v>0.12469563011667301</v>
      </c>
      <c r="L17" s="253">
        <v>8.5752363165606901E-2</v>
      </c>
      <c r="M17" s="253"/>
      <c r="N17" s="253">
        <v>9.1937114958908203E-2</v>
      </c>
      <c r="O17" s="253">
        <v>0.11106549460807</v>
      </c>
      <c r="P17" s="253">
        <v>7.3442247157836302E-2</v>
      </c>
      <c r="Q17" s="253">
        <v>0.13999958421758599</v>
      </c>
      <c r="R17" s="253"/>
      <c r="S17" s="253">
        <v>6.8714787605416605E-2</v>
      </c>
      <c r="T17" s="253">
        <v>7.8526790113762804E-2</v>
      </c>
      <c r="U17" s="253">
        <v>0.132685949133763</v>
      </c>
      <c r="V17" s="253">
        <v>0.108693511296422</v>
      </c>
      <c r="W17" s="253">
        <v>0.179974554847674</v>
      </c>
      <c r="X17" s="253">
        <v>0.10884832013057801</v>
      </c>
      <c r="Y17" s="253">
        <v>0.13029388197122399</v>
      </c>
      <c r="Z17" s="253">
        <v>4.8945279884145501E-2</v>
      </c>
      <c r="AA17" s="253">
        <v>0.10664474901268001</v>
      </c>
      <c r="AB17" s="253">
        <v>0.16333299758506101</v>
      </c>
      <c r="AC17" s="253">
        <v>5.0736426356531902E-2</v>
      </c>
      <c r="AD17" s="253">
        <v>6.7211107977408299E-2</v>
      </c>
      <c r="AE17" s="253"/>
      <c r="AF17" s="253">
        <v>8.4977130062328696E-2</v>
      </c>
      <c r="AG17" s="253">
        <v>0.112989710342322</v>
      </c>
      <c r="AH17" s="253">
        <v>7.3291822191600395E-2</v>
      </c>
      <c r="AI17" s="253">
        <v>9.4161135380538996E-2</v>
      </c>
      <c r="AJ17" s="253">
        <v>0.15493775147903199</v>
      </c>
      <c r="AK17" s="253">
        <v>0.161293668080215</v>
      </c>
      <c r="AL17" s="253"/>
      <c r="AM17" s="253">
        <v>0.114074941556293</v>
      </c>
      <c r="AN17" s="253">
        <v>9.0320039087631296E-2</v>
      </c>
      <c r="AO17" s="253">
        <v>0.15411871166240301</v>
      </c>
      <c r="AP17" s="253"/>
      <c r="AQ17" s="253">
        <v>7.4063389063922902E-2</v>
      </c>
      <c r="AR17" s="253">
        <v>0.102513253940339</v>
      </c>
      <c r="AS17" s="253">
        <v>0.13040019353988</v>
      </c>
    </row>
    <row r="18" spans="2:45" x14ac:dyDescent="0.25">
      <c r="B18" s="16" t="s">
        <v>313</v>
      </c>
      <c r="C18" s="253">
        <v>2.4126956403670099E-2</v>
      </c>
      <c r="D18" s="253">
        <v>2.52530678069426E-2</v>
      </c>
      <c r="E18" s="253">
        <v>2.15289908880106E-2</v>
      </c>
      <c r="F18" s="253"/>
      <c r="G18" s="253">
        <v>3.33887617567145E-2</v>
      </c>
      <c r="H18" s="253">
        <v>2.9964523549238901E-2</v>
      </c>
      <c r="I18" s="253">
        <v>2.00061938310254E-2</v>
      </c>
      <c r="J18" s="253">
        <v>6.0833369332115696E-3</v>
      </c>
      <c r="K18" s="253">
        <v>2.68554267691836E-2</v>
      </c>
      <c r="L18" s="253">
        <v>2.9201744282580499E-2</v>
      </c>
      <c r="M18" s="253"/>
      <c r="N18" s="253">
        <v>1.7171137117939401E-2</v>
      </c>
      <c r="O18" s="253">
        <v>2.16183252013449E-2</v>
      </c>
      <c r="P18" s="253">
        <v>1.59930823819593E-2</v>
      </c>
      <c r="Q18" s="253">
        <v>4.1721679232924802E-2</v>
      </c>
      <c r="R18" s="253"/>
      <c r="S18" s="253">
        <v>2.7755266733150701E-2</v>
      </c>
      <c r="T18" s="253">
        <v>2.8217430594767799E-2</v>
      </c>
      <c r="U18" s="253">
        <v>0</v>
      </c>
      <c r="V18" s="253">
        <v>3.0232534407290901E-2</v>
      </c>
      <c r="W18" s="253">
        <v>3.3808779727520902E-2</v>
      </c>
      <c r="X18" s="253">
        <v>4.0114258716270501E-2</v>
      </c>
      <c r="Y18" s="253">
        <v>2.51608223767502E-2</v>
      </c>
      <c r="Z18" s="253">
        <v>4.7507268323404801E-2</v>
      </c>
      <c r="AA18" s="253">
        <v>2.66141773287185E-2</v>
      </c>
      <c r="AB18" s="253">
        <v>1.0658393612339299E-2</v>
      </c>
      <c r="AC18" s="253">
        <v>0</v>
      </c>
      <c r="AD18" s="253">
        <v>0</v>
      </c>
      <c r="AE18" s="253"/>
      <c r="AF18" s="253">
        <v>2.9674454880119001E-2</v>
      </c>
      <c r="AG18" s="253">
        <v>4.1126037026606402E-2</v>
      </c>
      <c r="AH18" s="253">
        <v>1.37853458368984E-2</v>
      </c>
      <c r="AI18" s="253">
        <v>1.26477380346059E-2</v>
      </c>
      <c r="AJ18" s="253">
        <v>0</v>
      </c>
      <c r="AK18" s="253">
        <v>2.8798710649820099E-2</v>
      </c>
      <c r="AL18" s="253"/>
      <c r="AM18" s="253">
        <v>1.89804407915895E-2</v>
      </c>
      <c r="AN18" s="253">
        <v>1.36791517080444E-2</v>
      </c>
      <c r="AO18" s="253">
        <v>7.7613946270884401E-2</v>
      </c>
      <c r="AP18" s="253"/>
      <c r="AQ18" s="253">
        <v>1.6075821657382999E-2</v>
      </c>
      <c r="AR18" s="253">
        <v>1.47578739150445E-2</v>
      </c>
      <c r="AS18" s="253">
        <v>2.4711071355518099E-2</v>
      </c>
    </row>
    <row r="19" spans="2:45" x14ac:dyDescent="0.25">
      <c r="B19" s="16" t="s">
        <v>85</v>
      </c>
      <c r="C19" s="254">
        <v>1.3619120220350001E-2</v>
      </c>
      <c r="D19" s="254">
        <v>7.9773756892053595E-3</v>
      </c>
      <c r="E19" s="254">
        <v>1.7267468760678702E-2</v>
      </c>
      <c r="F19" s="254"/>
      <c r="G19" s="254">
        <v>4.4091958054211101E-2</v>
      </c>
      <c r="H19" s="254">
        <v>1.88681567358941E-2</v>
      </c>
      <c r="I19" s="254">
        <v>1.14258020436985E-2</v>
      </c>
      <c r="J19" s="254">
        <v>7.5880823481936704E-3</v>
      </c>
      <c r="K19" s="254">
        <v>7.1059006301914798E-3</v>
      </c>
      <c r="L19" s="254">
        <v>0</v>
      </c>
      <c r="M19" s="254"/>
      <c r="N19" s="254">
        <v>1.42140815242529E-2</v>
      </c>
      <c r="O19" s="254">
        <v>1.3408982093229001E-2</v>
      </c>
      <c r="P19" s="254">
        <v>1.62147789344512E-2</v>
      </c>
      <c r="Q19" s="254">
        <v>1.11387533867914E-2</v>
      </c>
      <c r="R19" s="254"/>
      <c r="S19" s="254">
        <v>1.2614019202645399E-2</v>
      </c>
      <c r="T19" s="254">
        <v>1.4066196989627E-2</v>
      </c>
      <c r="U19" s="254">
        <v>9.9028714330949997E-3</v>
      </c>
      <c r="V19" s="254">
        <v>1.13447375464158E-2</v>
      </c>
      <c r="W19" s="254">
        <v>0</v>
      </c>
      <c r="X19" s="254">
        <v>2.8832917915691699E-2</v>
      </c>
      <c r="Y19" s="254">
        <v>3.4817212229688997E-2</v>
      </c>
      <c r="Z19" s="254">
        <v>0</v>
      </c>
      <c r="AA19" s="254">
        <v>9.2558729365099807E-3</v>
      </c>
      <c r="AB19" s="254">
        <v>9.02657280254557E-3</v>
      </c>
      <c r="AC19" s="254">
        <v>2.0267581179892701E-2</v>
      </c>
      <c r="AD19" s="254">
        <v>0</v>
      </c>
      <c r="AE19" s="254"/>
      <c r="AF19" s="254">
        <v>4.3481627288218397E-3</v>
      </c>
      <c r="AG19" s="254">
        <v>1.47869778722818E-2</v>
      </c>
      <c r="AH19" s="254">
        <v>3.2891550261724301E-2</v>
      </c>
      <c r="AI19" s="254">
        <v>9.1055042003042892E-3</v>
      </c>
      <c r="AJ19" s="254">
        <v>1.7264263388328999E-2</v>
      </c>
      <c r="AK19" s="254">
        <v>0</v>
      </c>
      <c r="AL19" s="254"/>
      <c r="AM19" s="254">
        <v>3.0653451490844602E-3</v>
      </c>
      <c r="AN19" s="254">
        <v>1.00559904132632E-2</v>
      </c>
      <c r="AO19" s="254">
        <v>4.0499699440507797E-2</v>
      </c>
      <c r="AP19" s="254"/>
      <c r="AQ19" s="254">
        <v>4.0877518891956803E-3</v>
      </c>
      <c r="AR19" s="254">
        <v>1.9492036119637901E-2</v>
      </c>
      <c r="AS19" s="254">
        <v>0</v>
      </c>
    </row>
    <row r="20" spans="2:45" x14ac:dyDescent="0.25">
      <c r="B20" s="17"/>
    </row>
    <row r="21" spans="2:45" x14ac:dyDescent="0.25">
      <c r="B21" t="s">
        <v>69</v>
      </c>
    </row>
    <row r="22" spans="2:45" x14ac:dyDescent="0.25">
      <c r="B22" t="s">
        <v>70</v>
      </c>
    </row>
    <row r="24" spans="2:45" x14ac:dyDescent="0.25">
      <c r="B24"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S24"/>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355</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59" t="s">
        <v>8</v>
      </c>
      <c r="C7" s="259">
        <v>1005</v>
      </c>
      <c r="D7" s="259">
        <v>484</v>
      </c>
      <c r="E7" s="259">
        <v>515</v>
      </c>
      <c r="F7" s="259"/>
      <c r="G7" s="259">
        <v>152</v>
      </c>
      <c r="H7" s="259">
        <v>174</v>
      </c>
      <c r="I7" s="259">
        <v>153</v>
      </c>
      <c r="J7" s="259">
        <v>172</v>
      </c>
      <c r="K7" s="259">
        <v>142</v>
      </c>
      <c r="L7" s="259">
        <v>212</v>
      </c>
      <c r="M7" s="259"/>
      <c r="N7" s="259">
        <v>279</v>
      </c>
      <c r="O7" s="259">
        <v>270</v>
      </c>
      <c r="P7" s="259">
        <v>207</v>
      </c>
      <c r="Q7" s="259">
        <v>245</v>
      </c>
      <c r="R7" s="259"/>
      <c r="S7" s="259">
        <v>146</v>
      </c>
      <c r="T7" s="259">
        <v>136</v>
      </c>
      <c r="U7" s="259">
        <v>83</v>
      </c>
      <c r="V7" s="259">
        <v>95</v>
      </c>
      <c r="W7" s="259">
        <v>70</v>
      </c>
      <c r="X7" s="259">
        <v>76</v>
      </c>
      <c r="Y7" s="259">
        <v>81</v>
      </c>
      <c r="Z7" s="259">
        <v>40</v>
      </c>
      <c r="AA7" s="259">
        <v>112</v>
      </c>
      <c r="AB7" s="259">
        <v>93</v>
      </c>
      <c r="AC7" s="259">
        <v>45</v>
      </c>
      <c r="AD7" s="259">
        <v>28</v>
      </c>
      <c r="AE7" s="259"/>
      <c r="AF7" s="259">
        <v>204</v>
      </c>
      <c r="AG7" s="259">
        <v>290</v>
      </c>
      <c r="AH7" s="259">
        <v>150</v>
      </c>
      <c r="AI7" s="259">
        <v>190</v>
      </c>
      <c r="AJ7" s="259">
        <v>109</v>
      </c>
      <c r="AK7" s="259">
        <v>62</v>
      </c>
      <c r="AL7" s="259"/>
      <c r="AM7" s="259">
        <v>415</v>
      </c>
      <c r="AN7" s="259">
        <v>426</v>
      </c>
      <c r="AO7" s="259">
        <v>111</v>
      </c>
      <c r="AP7" s="259"/>
      <c r="AQ7" s="259">
        <v>312</v>
      </c>
      <c r="AR7" s="259">
        <v>332</v>
      </c>
      <c r="AS7" s="259">
        <v>36</v>
      </c>
    </row>
    <row r="8" spans="2:45" ht="30" customHeight="1" x14ac:dyDescent="0.25">
      <c r="B8" s="260" t="s">
        <v>9</v>
      </c>
      <c r="C8" s="260">
        <v>1005</v>
      </c>
      <c r="D8" s="260">
        <v>494</v>
      </c>
      <c r="E8" s="260">
        <v>505</v>
      </c>
      <c r="F8" s="260"/>
      <c r="G8" s="260">
        <v>140</v>
      </c>
      <c r="H8" s="260">
        <v>173</v>
      </c>
      <c r="I8" s="260">
        <v>170</v>
      </c>
      <c r="J8" s="260">
        <v>170</v>
      </c>
      <c r="K8" s="260">
        <v>141</v>
      </c>
      <c r="L8" s="260">
        <v>211</v>
      </c>
      <c r="M8" s="260"/>
      <c r="N8" s="260">
        <v>270</v>
      </c>
      <c r="O8" s="260">
        <v>260</v>
      </c>
      <c r="P8" s="260">
        <v>220</v>
      </c>
      <c r="Q8" s="260">
        <v>251</v>
      </c>
      <c r="R8" s="260"/>
      <c r="S8" s="260">
        <v>141</v>
      </c>
      <c r="T8" s="260">
        <v>135</v>
      </c>
      <c r="U8" s="260">
        <v>80</v>
      </c>
      <c r="V8" s="260">
        <v>90</v>
      </c>
      <c r="W8" s="260">
        <v>71</v>
      </c>
      <c r="X8" s="260">
        <v>90</v>
      </c>
      <c r="Y8" s="260">
        <v>80</v>
      </c>
      <c r="Z8" s="260">
        <v>41</v>
      </c>
      <c r="AA8" s="260">
        <v>110</v>
      </c>
      <c r="AB8" s="260">
        <v>85</v>
      </c>
      <c r="AC8" s="260">
        <v>51</v>
      </c>
      <c r="AD8" s="260">
        <v>31</v>
      </c>
      <c r="AE8" s="260"/>
      <c r="AF8" s="260">
        <v>205</v>
      </c>
      <c r="AG8" s="260">
        <v>289</v>
      </c>
      <c r="AH8" s="260">
        <v>149</v>
      </c>
      <c r="AI8" s="260">
        <v>189</v>
      </c>
      <c r="AJ8" s="260">
        <v>110</v>
      </c>
      <c r="AK8" s="260">
        <v>63</v>
      </c>
      <c r="AL8" s="260"/>
      <c r="AM8" s="260">
        <v>420</v>
      </c>
      <c r="AN8" s="260">
        <v>424</v>
      </c>
      <c r="AO8" s="260">
        <v>111</v>
      </c>
      <c r="AP8" s="260"/>
      <c r="AQ8" s="260">
        <v>315</v>
      </c>
      <c r="AR8" s="260">
        <v>332</v>
      </c>
      <c r="AS8" s="260">
        <v>36</v>
      </c>
    </row>
    <row r="9" spans="2:45" x14ac:dyDescent="0.25">
      <c r="B9" s="16" t="s">
        <v>349</v>
      </c>
      <c r="C9" s="257">
        <v>7.6785413279690101E-3</v>
      </c>
      <c r="D9" s="257">
        <v>1.3914928119055101E-2</v>
      </c>
      <c r="E9" s="257">
        <v>1.67964408209174E-3</v>
      </c>
      <c r="F9" s="257"/>
      <c r="G9" s="257">
        <v>1.9133731945877499E-2</v>
      </c>
      <c r="H9" s="257">
        <v>2.9071373210229502E-2</v>
      </c>
      <c r="I9" s="257">
        <v>0</v>
      </c>
      <c r="J9" s="257">
        <v>0</v>
      </c>
      <c r="K9" s="257">
        <v>0</v>
      </c>
      <c r="L9" s="257">
        <v>0</v>
      </c>
      <c r="M9" s="257"/>
      <c r="N9" s="257">
        <v>1.3894636589309299E-2</v>
      </c>
      <c r="O9" s="257">
        <v>0</v>
      </c>
      <c r="P9" s="257">
        <v>4.9545568415980496E-3</v>
      </c>
      <c r="Q9" s="257">
        <v>1.14556958181027E-2</v>
      </c>
      <c r="R9" s="257"/>
      <c r="S9" s="257">
        <v>1.3922355045336701E-2</v>
      </c>
      <c r="T9" s="257">
        <v>1.31588668047564E-2</v>
      </c>
      <c r="U9" s="257">
        <v>0</v>
      </c>
      <c r="V9" s="257">
        <v>0</v>
      </c>
      <c r="W9" s="257">
        <v>2.99521841504907E-2</v>
      </c>
      <c r="X9" s="257">
        <v>0</v>
      </c>
      <c r="Y9" s="257">
        <v>0</v>
      </c>
      <c r="Z9" s="257">
        <v>0</v>
      </c>
      <c r="AA9" s="257">
        <v>1.6837939639379899E-2</v>
      </c>
      <c r="AB9" s="257">
        <v>0</v>
      </c>
      <c r="AC9" s="257">
        <v>0</v>
      </c>
      <c r="AD9" s="257">
        <v>0</v>
      </c>
      <c r="AE9" s="257"/>
      <c r="AF9" s="257">
        <v>5.0848619506401096E-3</v>
      </c>
      <c r="AG9" s="257">
        <v>1.6223369287203498E-2</v>
      </c>
      <c r="AH9" s="257">
        <v>6.9590276317740996E-3</v>
      </c>
      <c r="AI9" s="257">
        <v>4.9864262382580699E-3</v>
      </c>
      <c r="AJ9" s="257">
        <v>0</v>
      </c>
      <c r="AK9" s="257">
        <v>0</v>
      </c>
      <c r="AL9" s="257"/>
      <c r="AM9" s="257">
        <v>4.3885473338812903E-3</v>
      </c>
      <c r="AN9" s="257">
        <v>1.18444479017463E-2</v>
      </c>
      <c r="AO9" s="257">
        <v>0</v>
      </c>
      <c r="AP9" s="257"/>
      <c r="AQ9" s="257">
        <v>1.21415013221779E-2</v>
      </c>
      <c r="AR9" s="257">
        <v>8.5971703613908906E-3</v>
      </c>
      <c r="AS9" s="257">
        <v>2.8447969063882601E-2</v>
      </c>
    </row>
    <row r="10" spans="2:45" x14ac:dyDescent="0.25">
      <c r="B10" s="16" t="s">
        <v>350</v>
      </c>
      <c r="C10" s="257">
        <v>3.1977206196613199E-2</v>
      </c>
      <c r="D10" s="257">
        <v>4.53188168765047E-2</v>
      </c>
      <c r="E10" s="257">
        <v>1.9327483338868499E-2</v>
      </c>
      <c r="F10" s="257"/>
      <c r="G10" s="257">
        <v>5.4008880046188E-2</v>
      </c>
      <c r="H10" s="257">
        <v>7.6333204972771601E-2</v>
      </c>
      <c r="I10" s="257">
        <v>4.9094101717385798E-2</v>
      </c>
      <c r="J10" s="257">
        <v>5.3517924915619398E-3</v>
      </c>
      <c r="K10" s="257">
        <v>1.48603590229659E-2</v>
      </c>
      <c r="L10" s="257">
        <v>0</v>
      </c>
      <c r="M10" s="257"/>
      <c r="N10" s="257">
        <v>5.8749077257959699E-2</v>
      </c>
      <c r="O10" s="257">
        <v>1.76470347936609E-2</v>
      </c>
      <c r="P10" s="257">
        <v>2.4743548361176201E-2</v>
      </c>
      <c r="Q10" s="257">
        <v>2.4872636183811098E-2</v>
      </c>
      <c r="R10" s="257"/>
      <c r="S10" s="257">
        <v>8.9940823152557803E-2</v>
      </c>
      <c r="T10" s="257">
        <v>3.3372870857824803E-2</v>
      </c>
      <c r="U10" s="257">
        <v>3.9877768647489001E-2</v>
      </c>
      <c r="V10" s="257">
        <v>9.9452501522455505E-3</v>
      </c>
      <c r="W10" s="257">
        <v>1.21906154206167E-2</v>
      </c>
      <c r="X10" s="257">
        <v>2.46631707672114E-2</v>
      </c>
      <c r="Y10" s="257">
        <v>2.4311840399488801E-2</v>
      </c>
      <c r="Z10" s="257">
        <v>0</v>
      </c>
      <c r="AA10" s="257">
        <v>4.2419981499889001E-2</v>
      </c>
      <c r="AB10" s="257">
        <v>0</v>
      </c>
      <c r="AC10" s="257">
        <v>2.3077083384100399E-2</v>
      </c>
      <c r="AD10" s="257">
        <v>0</v>
      </c>
      <c r="AE10" s="257"/>
      <c r="AF10" s="257">
        <v>5.2379527341157299E-2</v>
      </c>
      <c r="AG10" s="257">
        <v>2.5015779155113601E-2</v>
      </c>
      <c r="AH10" s="257">
        <v>2.5265324915939299E-2</v>
      </c>
      <c r="AI10" s="257">
        <v>2.01102226495046E-2</v>
      </c>
      <c r="AJ10" s="257">
        <v>8.9284479818161708E-3</v>
      </c>
      <c r="AK10" s="257">
        <v>8.8980287343157299E-2</v>
      </c>
      <c r="AL10" s="257"/>
      <c r="AM10" s="257">
        <v>3.1571856574467101E-2</v>
      </c>
      <c r="AN10" s="257">
        <v>3.4839741329882101E-2</v>
      </c>
      <c r="AO10" s="257">
        <v>2.8519290963767499E-2</v>
      </c>
      <c r="AP10" s="257"/>
      <c r="AQ10" s="257">
        <v>2.38208358992868E-2</v>
      </c>
      <c r="AR10" s="257">
        <v>5.7037440949198298E-2</v>
      </c>
      <c r="AS10" s="257">
        <v>0</v>
      </c>
    </row>
    <row r="11" spans="2:45" x14ac:dyDescent="0.25">
      <c r="B11" s="16" t="s">
        <v>351</v>
      </c>
      <c r="C11" s="257">
        <v>4.3670742168300303E-2</v>
      </c>
      <c r="D11" s="257">
        <v>4.6095113138652097E-2</v>
      </c>
      <c r="E11" s="257">
        <v>4.1819644102192001E-2</v>
      </c>
      <c r="F11" s="257"/>
      <c r="G11" s="257">
        <v>7.3094775502089399E-2</v>
      </c>
      <c r="H11" s="257">
        <v>9.6485492584659202E-2</v>
      </c>
      <c r="I11" s="257">
        <v>3.2552598271414497E-2</v>
      </c>
      <c r="J11" s="257">
        <v>2.9809106334503899E-2</v>
      </c>
      <c r="K11" s="257">
        <v>7.9252513578642603E-3</v>
      </c>
      <c r="L11" s="257">
        <v>2.47442075547296E-2</v>
      </c>
      <c r="M11" s="257"/>
      <c r="N11" s="257">
        <v>2.83959705053555E-2</v>
      </c>
      <c r="O11" s="257">
        <v>2.9800956180115901E-2</v>
      </c>
      <c r="P11" s="257">
        <v>7.2433085812914105E-2</v>
      </c>
      <c r="Q11" s="257">
        <v>4.9954806203285303E-2</v>
      </c>
      <c r="R11" s="257"/>
      <c r="S11" s="257">
        <v>5.2647637028545899E-2</v>
      </c>
      <c r="T11" s="257">
        <v>2.42841654229453E-2</v>
      </c>
      <c r="U11" s="257">
        <v>4.9163500632225E-2</v>
      </c>
      <c r="V11" s="257">
        <v>1.9782536621006E-2</v>
      </c>
      <c r="W11" s="257">
        <v>5.6786616298981997E-2</v>
      </c>
      <c r="X11" s="257">
        <v>4.1013441615776601E-2</v>
      </c>
      <c r="Y11" s="257">
        <v>7.2727880248699597E-2</v>
      </c>
      <c r="Z11" s="257">
        <v>4.9658232292230299E-2</v>
      </c>
      <c r="AA11" s="257">
        <v>3.6003521542530698E-2</v>
      </c>
      <c r="AB11" s="257">
        <v>2.5181226340101E-2</v>
      </c>
      <c r="AC11" s="257">
        <v>0.113638592408237</v>
      </c>
      <c r="AD11" s="257">
        <v>0</v>
      </c>
      <c r="AE11" s="257"/>
      <c r="AF11" s="257">
        <v>7.2332104924747301E-2</v>
      </c>
      <c r="AG11" s="257">
        <v>3.5207534213438502E-2</v>
      </c>
      <c r="AH11" s="257">
        <v>3.3819788176648602E-2</v>
      </c>
      <c r="AI11" s="257">
        <v>3.9224191641244799E-2</v>
      </c>
      <c r="AJ11" s="257">
        <v>1.8097328491862501E-2</v>
      </c>
      <c r="AK11" s="257">
        <v>7.0373773790429195E-2</v>
      </c>
      <c r="AL11" s="257"/>
      <c r="AM11" s="257">
        <v>3.9965370345621497E-2</v>
      </c>
      <c r="AN11" s="257">
        <v>4.99083884316174E-2</v>
      </c>
      <c r="AO11" s="257">
        <v>2.5707247161244399E-2</v>
      </c>
      <c r="AP11" s="257"/>
      <c r="AQ11" s="257">
        <v>3.7865615575723002E-2</v>
      </c>
      <c r="AR11" s="257">
        <v>7.53250775827152E-2</v>
      </c>
      <c r="AS11" s="257">
        <v>2.5311891071326399E-2</v>
      </c>
    </row>
    <row r="12" spans="2:45" x14ac:dyDescent="0.25">
      <c r="B12" s="16" t="s">
        <v>352</v>
      </c>
      <c r="C12" s="257">
        <v>3.2336273873791503E-2</v>
      </c>
      <c r="D12" s="257">
        <v>4.2727554085881102E-2</v>
      </c>
      <c r="E12" s="257">
        <v>2.2571714884987101E-2</v>
      </c>
      <c r="F12" s="257"/>
      <c r="G12" s="257">
        <v>6.5353808913631795E-2</v>
      </c>
      <c r="H12" s="257">
        <v>4.6558051188884599E-2</v>
      </c>
      <c r="I12" s="257">
        <v>4.9414884567975E-2</v>
      </c>
      <c r="J12" s="257">
        <v>1.1726682371122701E-2</v>
      </c>
      <c r="K12" s="257">
        <v>2.0510560747010902E-2</v>
      </c>
      <c r="L12" s="257">
        <v>9.4211400937056905E-3</v>
      </c>
      <c r="M12" s="257"/>
      <c r="N12" s="257">
        <v>4.1904623728166099E-2</v>
      </c>
      <c r="O12" s="257">
        <v>2.1293459669498301E-2</v>
      </c>
      <c r="P12" s="257">
        <v>5.1679738690755803E-2</v>
      </c>
      <c r="Q12" s="257">
        <v>1.7043286097688199E-2</v>
      </c>
      <c r="R12" s="257"/>
      <c r="S12" s="257">
        <v>5.6134634461202197E-2</v>
      </c>
      <c r="T12" s="257">
        <v>3.8512569683167401E-2</v>
      </c>
      <c r="U12" s="257">
        <v>3.2494808138230698E-2</v>
      </c>
      <c r="V12" s="257">
        <v>2.0502536127760301E-2</v>
      </c>
      <c r="W12" s="257">
        <v>5.6128164874208797E-2</v>
      </c>
      <c r="X12" s="257">
        <v>0</v>
      </c>
      <c r="Y12" s="257">
        <v>2.46977870311525E-2</v>
      </c>
      <c r="Z12" s="257">
        <v>4.6197030976377701E-2</v>
      </c>
      <c r="AA12" s="257">
        <v>5.56358990114579E-2</v>
      </c>
      <c r="AB12" s="257">
        <v>1.13609138405947E-2</v>
      </c>
      <c r="AC12" s="257">
        <v>0</v>
      </c>
      <c r="AD12" s="257">
        <v>0</v>
      </c>
      <c r="AE12" s="257"/>
      <c r="AF12" s="257">
        <v>7.0514008889315499E-2</v>
      </c>
      <c r="AG12" s="257">
        <v>2.4247905011257401E-2</v>
      </c>
      <c r="AH12" s="257">
        <v>2.5956307586983501E-2</v>
      </c>
      <c r="AI12" s="257">
        <v>3.2432604587808098E-2</v>
      </c>
      <c r="AJ12" s="257">
        <v>9.4454800624847492E-3</v>
      </c>
      <c r="AK12" s="257">
        <v>0</v>
      </c>
      <c r="AL12" s="257"/>
      <c r="AM12" s="257">
        <v>1.8603563204900801E-2</v>
      </c>
      <c r="AN12" s="257">
        <v>5.1733441975063597E-2</v>
      </c>
      <c r="AO12" s="257">
        <v>2.4772538075205099E-2</v>
      </c>
      <c r="AP12" s="257"/>
      <c r="AQ12" s="257">
        <v>3.35829566378857E-2</v>
      </c>
      <c r="AR12" s="257">
        <v>4.5125422127340699E-2</v>
      </c>
      <c r="AS12" s="257">
        <v>6.2062261336745903E-2</v>
      </c>
    </row>
    <row r="13" spans="2:45" x14ac:dyDescent="0.25">
      <c r="B13" s="16" t="s">
        <v>353</v>
      </c>
      <c r="C13" s="257">
        <v>5.2660806322257302E-2</v>
      </c>
      <c r="D13" s="257">
        <v>6.1199555668035602E-2</v>
      </c>
      <c r="E13" s="257">
        <v>4.4945452614772501E-2</v>
      </c>
      <c r="F13" s="257"/>
      <c r="G13" s="257">
        <v>5.9922084257284E-2</v>
      </c>
      <c r="H13" s="257">
        <v>6.2988470875928695E-2</v>
      </c>
      <c r="I13" s="257">
        <v>5.5776502217394802E-2</v>
      </c>
      <c r="J13" s="257">
        <v>5.8159375220171797E-2</v>
      </c>
      <c r="K13" s="257">
        <v>2.1794613666528701E-2</v>
      </c>
      <c r="L13" s="257">
        <v>5.3026712758100399E-2</v>
      </c>
      <c r="M13" s="257"/>
      <c r="N13" s="257">
        <v>1.7685296675955899E-2</v>
      </c>
      <c r="O13" s="257">
        <v>6.4139512191506404E-2</v>
      </c>
      <c r="P13" s="257">
        <v>4.75169784772888E-2</v>
      </c>
      <c r="Q13" s="257">
        <v>8.3741321978347993E-2</v>
      </c>
      <c r="R13" s="257"/>
      <c r="S13" s="257">
        <v>6.4524409549733402E-2</v>
      </c>
      <c r="T13" s="257">
        <v>2.8434755325712002E-2</v>
      </c>
      <c r="U13" s="257">
        <v>9.9107512462889097E-2</v>
      </c>
      <c r="V13" s="257">
        <v>2.9363570446871601E-2</v>
      </c>
      <c r="W13" s="257">
        <v>2.83843273236195E-2</v>
      </c>
      <c r="X13" s="257">
        <v>3.7099845207906199E-2</v>
      </c>
      <c r="Y13" s="257">
        <v>0.11438995071024601</v>
      </c>
      <c r="Z13" s="257">
        <v>2.3842055318756099E-2</v>
      </c>
      <c r="AA13" s="257">
        <v>2.18366632844719E-2</v>
      </c>
      <c r="AB13" s="257">
        <v>4.3136866227215603E-2</v>
      </c>
      <c r="AC13" s="257">
        <v>0.131758828662836</v>
      </c>
      <c r="AD13" s="257">
        <v>3.7008758771809001E-2</v>
      </c>
      <c r="AE13" s="257"/>
      <c r="AF13" s="257">
        <v>6.5879820281474794E-2</v>
      </c>
      <c r="AG13" s="257">
        <v>3.8770580891843799E-2</v>
      </c>
      <c r="AH13" s="257">
        <v>6.6476714227146905E-2</v>
      </c>
      <c r="AI13" s="257">
        <v>7.4575645195401205E-2</v>
      </c>
      <c r="AJ13" s="257">
        <v>3.8442738585985903E-2</v>
      </c>
      <c r="AK13" s="257">
        <v>0</v>
      </c>
      <c r="AL13" s="257"/>
      <c r="AM13" s="257">
        <v>4.81722443621906E-2</v>
      </c>
      <c r="AN13" s="257">
        <v>5.8336406936805099E-2</v>
      </c>
      <c r="AO13" s="257">
        <v>4.5776358074762498E-2</v>
      </c>
      <c r="AP13" s="257"/>
      <c r="AQ13" s="257">
        <v>3.58745103761526E-2</v>
      </c>
      <c r="AR13" s="257">
        <v>6.11723800143706E-2</v>
      </c>
      <c r="AS13" s="257">
        <v>0.17677104217021999</v>
      </c>
    </row>
    <row r="14" spans="2:45" x14ac:dyDescent="0.25">
      <c r="B14" s="16" t="s">
        <v>307</v>
      </c>
      <c r="C14" s="257">
        <v>0.144409435576177</v>
      </c>
      <c r="D14" s="257">
        <v>0.157417456356096</v>
      </c>
      <c r="E14" s="257">
        <v>0.13154154491890099</v>
      </c>
      <c r="F14" s="257"/>
      <c r="G14" s="257">
        <v>9.9318723971801498E-2</v>
      </c>
      <c r="H14" s="257">
        <v>0.13865886447814299</v>
      </c>
      <c r="I14" s="257">
        <v>9.2223212340494798E-2</v>
      </c>
      <c r="J14" s="257">
        <v>0.18064342969087499</v>
      </c>
      <c r="K14" s="257">
        <v>0.208442593729115</v>
      </c>
      <c r="L14" s="257">
        <v>0.14925460658376399</v>
      </c>
      <c r="M14" s="257"/>
      <c r="N14" s="257">
        <v>0.131443401076976</v>
      </c>
      <c r="O14" s="257">
        <v>0.15870322996811201</v>
      </c>
      <c r="P14" s="257">
        <v>0.19795612738728899</v>
      </c>
      <c r="Q14" s="257">
        <v>9.4799337799060496E-2</v>
      </c>
      <c r="R14" s="257"/>
      <c r="S14" s="257">
        <v>0.25775373284722503</v>
      </c>
      <c r="T14" s="257">
        <v>0.12956506683427599</v>
      </c>
      <c r="U14" s="257">
        <v>0.10486475373052399</v>
      </c>
      <c r="V14" s="257">
        <v>0.16092033205623499</v>
      </c>
      <c r="W14" s="257">
        <v>0.124544006572005</v>
      </c>
      <c r="X14" s="257">
        <v>0.14403300160323901</v>
      </c>
      <c r="Y14" s="257">
        <v>0.125897728639734</v>
      </c>
      <c r="Z14" s="257">
        <v>0.158573403458974</v>
      </c>
      <c r="AA14" s="257">
        <v>8.1878538718650404E-2</v>
      </c>
      <c r="AB14" s="257">
        <v>0.11918969433964501</v>
      </c>
      <c r="AC14" s="257">
        <v>8.7550592718693407E-2</v>
      </c>
      <c r="AD14" s="257">
        <v>0.20829024231020399</v>
      </c>
      <c r="AE14" s="257"/>
      <c r="AF14" s="257">
        <v>0.18053382218891301</v>
      </c>
      <c r="AG14" s="257">
        <v>0.15500572954670699</v>
      </c>
      <c r="AH14" s="257">
        <v>0.17025490291555001</v>
      </c>
      <c r="AI14" s="257">
        <v>0.120934476725348</v>
      </c>
      <c r="AJ14" s="257">
        <v>0.11113143180592901</v>
      </c>
      <c r="AK14" s="257">
        <v>4.5429819320289097E-2</v>
      </c>
      <c r="AL14" s="257"/>
      <c r="AM14" s="257">
        <v>0.14976157339658899</v>
      </c>
      <c r="AN14" s="257">
        <v>0.14792793599611401</v>
      </c>
      <c r="AO14" s="257">
        <v>0.124304667999995</v>
      </c>
      <c r="AP14" s="257"/>
      <c r="AQ14" s="257">
        <v>0.14393837813621099</v>
      </c>
      <c r="AR14" s="257">
        <v>0.120580108750912</v>
      </c>
      <c r="AS14" s="257">
        <v>0.14604999245223199</v>
      </c>
    </row>
    <row r="15" spans="2:45" x14ac:dyDescent="0.25">
      <c r="B15" s="16" t="s">
        <v>308</v>
      </c>
      <c r="C15" s="257">
        <v>8.2219185321493596E-2</v>
      </c>
      <c r="D15" s="257">
        <v>7.6193468746333898E-2</v>
      </c>
      <c r="E15" s="257">
        <v>8.9075057788762305E-2</v>
      </c>
      <c r="F15" s="257"/>
      <c r="G15" s="257">
        <v>9.3758881919298501E-2</v>
      </c>
      <c r="H15" s="257">
        <v>5.6841681794041199E-2</v>
      </c>
      <c r="I15" s="257">
        <v>8.2353994797621302E-2</v>
      </c>
      <c r="J15" s="257">
        <v>7.9737101837750707E-2</v>
      </c>
      <c r="K15" s="257">
        <v>9.7078508347140602E-2</v>
      </c>
      <c r="L15" s="257">
        <v>8.7324890237596806E-2</v>
      </c>
      <c r="M15" s="257"/>
      <c r="N15" s="257">
        <v>8.8015516298411201E-2</v>
      </c>
      <c r="O15" s="257">
        <v>6.82898224902828E-2</v>
      </c>
      <c r="P15" s="257">
        <v>9.4508488671741095E-2</v>
      </c>
      <c r="Q15" s="257">
        <v>7.6737496251562606E-2</v>
      </c>
      <c r="R15" s="257"/>
      <c r="S15" s="257">
        <v>7.0709957304003396E-2</v>
      </c>
      <c r="T15" s="257">
        <v>9.0141540464138997E-2</v>
      </c>
      <c r="U15" s="257">
        <v>8.3358147639936195E-2</v>
      </c>
      <c r="V15" s="257">
        <v>6.3472439911761297E-2</v>
      </c>
      <c r="W15" s="257">
        <v>4.8776421418181497E-2</v>
      </c>
      <c r="X15" s="257">
        <v>8.6873484992239305E-2</v>
      </c>
      <c r="Y15" s="257">
        <v>8.9608492633787104E-2</v>
      </c>
      <c r="Z15" s="257">
        <v>0.123295349116923</v>
      </c>
      <c r="AA15" s="257">
        <v>8.1033654946708597E-2</v>
      </c>
      <c r="AB15" s="257">
        <v>9.5766116518830102E-2</v>
      </c>
      <c r="AC15" s="257">
        <v>6.4342888659566499E-2</v>
      </c>
      <c r="AD15" s="257">
        <v>0.137798765197191</v>
      </c>
      <c r="AE15" s="257"/>
      <c r="AF15" s="257">
        <v>7.6953121816121794E-2</v>
      </c>
      <c r="AG15" s="257">
        <v>6.4796322086382405E-2</v>
      </c>
      <c r="AH15" s="257">
        <v>9.7429575587193895E-2</v>
      </c>
      <c r="AI15" s="257">
        <v>0.106042250758353</v>
      </c>
      <c r="AJ15" s="257">
        <v>7.9310206101342998E-2</v>
      </c>
      <c r="AK15" s="257">
        <v>7.7132479705898205E-2</v>
      </c>
      <c r="AL15" s="257"/>
      <c r="AM15" s="257">
        <v>7.2090213504706305E-2</v>
      </c>
      <c r="AN15" s="257">
        <v>9.3038643263629997E-2</v>
      </c>
      <c r="AO15" s="257">
        <v>5.5261118532757302E-2</v>
      </c>
      <c r="AP15" s="257"/>
      <c r="AQ15" s="257">
        <v>8.6333130751560197E-2</v>
      </c>
      <c r="AR15" s="257">
        <v>7.2345791795120504E-2</v>
      </c>
      <c r="AS15" s="257">
        <v>5.5492502156258297E-2</v>
      </c>
    </row>
    <row r="16" spans="2:45" x14ac:dyDescent="0.25">
      <c r="B16" s="16" t="s">
        <v>309</v>
      </c>
      <c r="C16" s="257">
        <v>8.8981828348361394E-2</v>
      </c>
      <c r="D16" s="257">
        <v>9.4741356876909197E-2</v>
      </c>
      <c r="E16" s="257">
        <v>8.2254284110277104E-2</v>
      </c>
      <c r="F16" s="257"/>
      <c r="G16" s="257">
        <v>9.3722632434299596E-2</v>
      </c>
      <c r="H16" s="257">
        <v>8.6137667964989797E-2</v>
      </c>
      <c r="I16" s="257">
        <v>0.120859725680194</v>
      </c>
      <c r="J16" s="257">
        <v>6.7301424155366801E-2</v>
      </c>
      <c r="K16" s="257">
        <v>9.8190916028154301E-2</v>
      </c>
      <c r="L16" s="257">
        <v>7.3783347221052994E-2</v>
      </c>
      <c r="M16" s="257"/>
      <c r="N16" s="257">
        <v>0.118739005144399</v>
      </c>
      <c r="O16" s="257">
        <v>7.8995797945110496E-2</v>
      </c>
      <c r="P16" s="257">
        <v>5.9224971427866799E-2</v>
      </c>
      <c r="Q16" s="257">
        <v>9.4815955861577705E-2</v>
      </c>
      <c r="R16" s="257"/>
      <c r="S16" s="257">
        <v>7.5271543437853097E-2</v>
      </c>
      <c r="T16" s="257">
        <v>8.4189524135667604E-2</v>
      </c>
      <c r="U16" s="257">
        <v>0.106836181001741</v>
      </c>
      <c r="V16" s="257">
        <v>0.15490495993542699</v>
      </c>
      <c r="W16" s="257">
        <v>7.6102587373231695E-2</v>
      </c>
      <c r="X16" s="257">
        <v>0.116530721360946</v>
      </c>
      <c r="Y16" s="257">
        <v>7.3770392226230205E-2</v>
      </c>
      <c r="Z16" s="257">
        <v>2.67933390713847E-2</v>
      </c>
      <c r="AA16" s="257">
        <v>8.10860599186599E-2</v>
      </c>
      <c r="AB16" s="257">
        <v>7.3375403583346294E-2</v>
      </c>
      <c r="AC16" s="257">
        <v>6.7269653632286999E-2</v>
      </c>
      <c r="AD16" s="257">
        <v>0.112168439318684</v>
      </c>
      <c r="AE16" s="257"/>
      <c r="AF16" s="257">
        <v>6.5899021062826094E-2</v>
      </c>
      <c r="AG16" s="257">
        <v>0.100566656921738</v>
      </c>
      <c r="AH16" s="257">
        <v>7.9456548948154404E-2</v>
      </c>
      <c r="AI16" s="257">
        <v>8.7087786431830003E-2</v>
      </c>
      <c r="AJ16" s="257">
        <v>0.113312433845196</v>
      </c>
      <c r="AK16" s="257">
        <v>9.6724808474143803E-2</v>
      </c>
      <c r="AL16" s="257"/>
      <c r="AM16" s="257">
        <v>8.74068454291482E-2</v>
      </c>
      <c r="AN16" s="257">
        <v>8.8793237082056206E-2</v>
      </c>
      <c r="AO16" s="257">
        <v>7.9302733948383802E-2</v>
      </c>
      <c r="AP16" s="257"/>
      <c r="AQ16" s="257">
        <v>9.2075982149300004E-2</v>
      </c>
      <c r="AR16" s="257">
        <v>0.102851032100572</v>
      </c>
      <c r="AS16" s="257">
        <v>5.3026937124084898E-2</v>
      </c>
    </row>
    <row r="17" spans="2:45" ht="30" x14ac:dyDescent="0.25">
      <c r="B17" s="16" t="s">
        <v>312</v>
      </c>
      <c r="C17" s="257">
        <v>0.15709167851241601</v>
      </c>
      <c r="D17" s="257">
        <v>0.155055128078155</v>
      </c>
      <c r="E17" s="257">
        <v>0.15885271331047901</v>
      </c>
      <c r="F17" s="257"/>
      <c r="G17" s="257">
        <v>0.13070322924323299</v>
      </c>
      <c r="H17" s="257">
        <v>0.174619376240881</v>
      </c>
      <c r="I17" s="257">
        <v>0.14179868882842001</v>
      </c>
      <c r="J17" s="257">
        <v>0.204537971174866</v>
      </c>
      <c r="K17" s="257">
        <v>0.189501005467616</v>
      </c>
      <c r="L17" s="257">
        <v>0.112748251597137</v>
      </c>
      <c r="M17" s="257"/>
      <c r="N17" s="257">
        <v>0.125717033463979</v>
      </c>
      <c r="O17" s="257">
        <v>0.14738094067663901</v>
      </c>
      <c r="P17" s="257">
        <v>0.17347649357574499</v>
      </c>
      <c r="Q17" s="257">
        <v>0.18904248887296299</v>
      </c>
      <c r="R17" s="257"/>
      <c r="S17" s="257">
        <v>0.103241970629178</v>
      </c>
      <c r="T17" s="257">
        <v>0.1232355951474</v>
      </c>
      <c r="U17" s="257">
        <v>0.105151116530132</v>
      </c>
      <c r="V17" s="257">
        <v>0.20495477478945501</v>
      </c>
      <c r="W17" s="257">
        <v>0.16872655802282299</v>
      </c>
      <c r="X17" s="257">
        <v>0.183560276054582</v>
      </c>
      <c r="Y17" s="257">
        <v>0.13418169574952299</v>
      </c>
      <c r="Z17" s="257">
        <v>0.17155629349461499</v>
      </c>
      <c r="AA17" s="257">
        <v>0.243454539791612</v>
      </c>
      <c r="AB17" s="257">
        <v>0.17685587769316599</v>
      </c>
      <c r="AC17" s="257">
        <v>7.6118767884974098E-2</v>
      </c>
      <c r="AD17" s="257">
        <v>0.25327494559930303</v>
      </c>
      <c r="AE17" s="257"/>
      <c r="AF17" s="257">
        <v>0.11249028093216</v>
      </c>
      <c r="AG17" s="257">
        <v>0.19299234645282201</v>
      </c>
      <c r="AH17" s="257">
        <v>0.201039299931524</v>
      </c>
      <c r="AI17" s="257">
        <v>0.15194698182088701</v>
      </c>
      <c r="AJ17" s="257">
        <v>0.11642437597619799</v>
      </c>
      <c r="AK17" s="257">
        <v>0.11947645434552</v>
      </c>
      <c r="AL17" s="257"/>
      <c r="AM17" s="257">
        <v>0.171491403293794</v>
      </c>
      <c r="AN17" s="257">
        <v>0.128634253190343</v>
      </c>
      <c r="AO17" s="257">
        <v>0.22035847079004001</v>
      </c>
      <c r="AP17" s="257"/>
      <c r="AQ17" s="257">
        <v>0.15465750876213399</v>
      </c>
      <c r="AR17" s="257">
        <v>0.15648987318034899</v>
      </c>
      <c r="AS17" s="257">
        <v>0.16654208197776499</v>
      </c>
    </row>
    <row r="18" spans="2:45" x14ac:dyDescent="0.25">
      <c r="B18" s="16" t="s">
        <v>313</v>
      </c>
      <c r="C18" s="257">
        <v>0.34009115373443799</v>
      </c>
      <c r="D18" s="257">
        <v>0.29028437240438498</v>
      </c>
      <c r="E18" s="257">
        <v>0.38703826865034202</v>
      </c>
      <c r="F18" s="257"/>
      <c r="G18" s="257">
        <v>0.234514459754251</v>
      </c>
      <c r="H18" s="257">
        <v>0.213437659953577</v>
      </c>
      <c r="I18" s="257">
        <v>0.36450048953540098</v>
      </c>
      <c r="J18" s="257">
        <v>0.349793241884026</v>
      </c>
      <c r="K18" s="257">
        <v>0.34169619163360399</v>
      </c>
      <c r="L18" s="257">
        <v>0.48573233872077798</v>
      </c>
      <c r="M18" s="257"/>
      <c r="N18" s="257">
        <v>0.35537718315334299</v>
      </c>
      <c r="O18" s="257">
        <v>0.40086640752247299</v>
      </c>
      <c r="P18" s="257">
        <v>0.25323527115720801</v>
      </c>
      <c r="Q18" s="257">
        <v>0.33463922802074803</v>
      </c>
      <c r="R18" s="257"/>
      <c r="S18" s="257">
        <v>0.20323891734171901</v>
      </c>
      <c r="T18" s="257">
        <v>0.41463249602302199</v>
      </c>
      <c r="U18" s="257">
        <v>0.35809997202891097</v>
      </c>
      <c r="V18" s="257">
        <v>0.32651389813116499</v>
      </c>
      <c r="W18" s="257">
        <v>0.39840851854584097</v>
      </c>
      <c r="X18" s="257">
        <v>0.32511001730536099</v>
      </c>
      <c r="Y18" s="257">
        <v>0.30588586304398402</v>
      </c>
      <c r="Z18" s="257">
        <v>0.40008429627073899</v>
      </c>
      <c r="AA18" s="257">
        <v>0.32229497347255198</v>
      </c>
      <c r="AB18" s="257">
        <v>0.42616446308762101</v>
      </c>
      <c r="AC18" s="257">
        <v>0.41597601146941399</v>
      </c>
      <c r="AD18" s="257">
        <v>0.251458848802809</v>
      </c>
      <c r="AE18" s="257"/>
      <c r="AF18" s="257">
        <v>0.28461994181170702</v>
      </c>
      <c r="AG18" s="257">
        <v>0.33270382652547298</v>
      </c>
      <c r="AH18" s="257">
        <v>0.26730284592697001</v>
      </c>
      <c r="AI18" s="257">
        <v>0.33865944065426001</v>
      </c>
      <c r="AJ18" s="257">
        <v>0.47950324360149699</v>
      </c>
      <c r="AK18" s="257">
        <v>0.48819905333139102</v>
      </c>
      <c r="AL18" s="257"/>
      <c r="AM18" s="257">
        <v>0.36495231168299203</v>
      </c>
      <c r="AN18" s="257">
        <v>0.32309578848472198</v>
      </c>
      <c r="AO18" s="257">
        <v>0.35549787501333802</v>
      </c>
      <c r="AP18" s="257"/>
      <c r="AQ18" s="257">
        <v>0.37005160103616302</v>
      </c>
      <c r="AR18" s="257">
        <v>0.28139353004479301</v>
      </c>
      <c r="AS18" s="257">
        <v>0.28629532264748497</v>
      </c>
    </row>
    <row r="19" spans="2:45" x14ac:dyDescent="0.25">
      <c r="B19" s="16" t="s">
        <v>85</v>
      </c>
      <c r="C19" s="258">
        <v>1.8883148618182698E-2</v>
      </c>
      <c r="D19" s="258">
        <v>1.7052249649991601E-2</v>
      </c>
      <c r="E19" s="258">
        <v>2.0894192198327499E-2</v>
      </c>
      <c r="F19" s="258"/>
      <c r="G19" s="258">
        <v>7.64687920120459E-2</v>
      </c>
      <c r="H19" s="258">
        <v>1.88681567358941E-2</v>
      </c>
      <c r="I19" s="258">
        <v>1.14258020436985E-2</v>
      </c>
      <c r="J19" s="258">
        <v>1.2939874839755601E-2</v>
      </c>
      <c r="K19" s="258">
        <v>0</v>
      </c>
      <c r="L19" s="258">
        <v>3.9645052331366603E-3</v>
      </c>
      <c r="M19" s="258"/>
      <c r="N19" s="258">
        <v>2.00782561061459E-2</v>
      </c>
      <c r="O19" s="258">
        <v>1.28828385626016E-2</v>
      </c>
      <c r="P19" s="258">
        <v>2.0270739596417901E-2</v>
      </c>
      <c r="Q19" s="258">
        <v>2.28977469128521E-2</v>
      </c>
      <c r="R19" s="258"/>
      <c r="S19" s="258">
        <v>1.2614019202645399E-2</v>
      </c>
      <c r="T19" s="258">
        <v>2.0472549301089299E-2</v>
      </c>
      <c r="U19" s="258">
        <v>2.1046239187922301E-2</v>
      </c>
      <c r="V19" s="258">
        <v>9.6397018280735408E-3</v>
      </c>
      <c r="W19" s="258">
        <v>0</v>
      </c>
      <c r="X19" s="258">
        <v>4.1116041092737997E-2</v>
      </c>
      <c r="Y19" s="258">
        <v>3.4528369317154403E-2</v>
      </c>
      <c r="Z19" s="258">
        <v>0</v>
      </c>
      <c r="AA19" s="258">
        <v>1.75182281740878E-2</v>
      </c>
      <c r="AB19" s="258">
        <v>2.8969438369479399E-2</v>
      </c>
      <c r="AC19" s="258">
        <v>2.0267581179892701E-2</v>
      </c>
      <c r="AD19" s="258">
        <v>0</v>
      </c>
      <c r="AE19" s="258"/>
      <c r="AF19" s="258">
        <v>1.3313488800936499E-2</v>
      </c>
      <c r="AG19" s="258">
        <v>1.44699499080213E-2</v>
      </c>
      <c r="AH19" s="258">
        <v>2.6039664152115598E-2</v>
      </c>
      <c r="AI19" s="258">
        <v>2.3999973297105199E-2</v>
      </c>
      <c r="AJ19" s="258">
        <v>2.5404313547687699E-2</v>
      </c>
      <c r="AK19" s="258">
        <v>1.36833236891715E-2</v>
      </c>
      <c r="AL19" s="258"/>
      <c r="AM19" s="258">
        <v>1.1596070871709699E-2</v>
      </c>
      <c r="AN19" s="258">
        <v>1.18477154080198E-2</v>
      </c>
      <c r="AO19" s="258">
        <v>4.0499699440507797E-2</v>
      </c>
      <c r="AP19" s="258"/>
      <c r="AQ19" s="258">
        <v>9.6579793534059804E-3</v>
      </c>
      <c r="AR19" s="258">
        <v>1.90821730932378E-2</v>
      </c>
      <c r="AS19" s="258">
        <v>0</v>
      </c>
    </row>
    <row r="20" spans="2:45" x14ac:dyDescent="0.25">
      <c r="B20" s="17"/>
    </row>
    <row r="21" spans="2:45" x14ac:dyDescent="0.25">
      <c r="B21" t="s">
        <v>69</v>
      </c>
    </row>
    <row r="22" spans="2:45" x14ac:dyDescent="0.25">
      <c r="B22" t="s">
        <v>70</v>
      </c>
    </row>
    <row r="24" spans="2:45" x14ac:dyDescent="0.25">
      <c r="B24"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S24"/>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356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63" t="s">
        <v>8</v>
      </c>
      <c r="C7" s="263">
        <v>1005</v>
      </c>
      <c r="D7" s="263">
        <v>484</v>
      </c>
      <c r="E7" s="263">
        <v>515</v>
      </c>
      <c r="F7" s="263"/>
      <c r="G7" s="263">
        <v>152</v>
      </c>
      <c r="H7" s="263">
        <v>174</v>
      </c>
      <c r="I7" s="263">
        <v>153</v>
      </c>
      <c r="J7" s="263">
        <v>172</v>
      </c>
      <c r="K7" s="263">
        <v>142</v>
      </c>
      <c r="L7" s="263">
        <v>212</v>
      </c>
      <c r="M7" s="263"/>
      <c r="N7" s="263">
        <v>279</v>
      </c>
      <c r="O7" s="263">
        <v>270</v>
      </c>
      <c r="P7" s="263">
        <v>207</v>
      </c>
      <c r="Q7" s="263">
        <v>245</v>
      </c>
      <c r="R7" s="263"/>
      <c r="S7" s="263">
        <v>146</v>
      </c>
      <c r="T7" s="263">
        <v>136</v>
      </c>
      <c r="U7" s="263">
        <v>83</v>
      </c>
      <c r="V7" s="263">
        <v>95</v>
      </c>
      <c r="W7" s="263">
        <v>70</v>
      </c>
      <c r="X7" s="263">
        <v>76</v>
      </c>
      <c r="Y7" s="263">
        <v>81</v>
      </c>
      <c r="Z7" s="263">
        <v>40</v>
      </c>
      <c r="AA7" s="263">
        <v>112</v>
      </c>
      <c r="AB7" s="263">
        <v>93</v>
      </c>
      <c r="AC7" s="263">
        <v>45</v>
      </c>
      <c r="AD7" s="263">
        <v>28</v>
      </c>
      <c r="AE7" s="263"/>
      <c r="AF7" s="263">
        <v>204</v>
      </c>
      <c r="AG7" s="263">
        <v>290</v>
      </c>
      <c r="AH7" s="263">
        <v>150</v>
      </c>
      <c r="AI7" s="263">
        <v>190</v>
      </c>
      <c r="AJ7" s="263">
        <v>109</v>
      </c>
      <c r="AK7" s="263">
        <v>62</v>
      </c>
      <c r="AL7" s="263"/>
      <c r="AM7" s="263">
        <v>415</v>
      </c>
      <c r="AN7" s="263">
        <v>426</v>
      </c>
      <c r="AO7" s="263">
        <v>111</v>
      </c>
      <c r="AP7" s="263"/>
      <c r="AQ7" s="263">
        <v>312</v>
      </c>
      <c r="AR7" s="263">
        <v>332</v>
      </c>
      <c r="AS7" s="263">
        <v>36</v>
      </c>
    </row>
    <row r="8" spans="2:45" ht="30" customHeight="1" x14ac:dyDescent="0.25">
      <c r="B8" s="264" t="s">
        <v>9</v>
      </c>
      <c r="C8" s="264">
        <v>1005</v>
      </c>
      <c r="D8" s="264">
        <v>494</v>
      </c>
      <c r="E8" s="264">
        <v>505</v>
      </c>
      <c r="F8" s="264"/>
      <c r="G8" s="264">
        <v>140</v>
      </c>
      <c r="H8" s="264">
        <v>173</v>
      </c>
      <c r="I8" s="264">
        <v>170</v>
      </c>
      <c r="J8" s="264">
        <v>170</v>
      </c>
      <c r="K8" s="264">
        <v>141</v>
      </c>
      <c r="L8" s="264">
        <v>211</v>
      </c>
      <c r="M8" s="264"/>
      <c r="N8" s="264">
        <v>270</v>
      </c>
      <c r="O8" s="264">
        <v>260</v>
      </c>
      <c r="P8" s="264">
        <v>220</v>
      </c>
      <c r="Q8" s="264">
        <v>251</v>
      </c>
      <c r="R8" s="264"/>
      <c r="S8" s="264">
        <v>141</v>
      </c>
      <c r="T8" s="264">
        <v>135</v>
      </c>
      <c r="U8" s="264">
        <v>80</v>
      </c>
      <c r="V8" s="264">
        <v>90</v>
      </c>
      <c r="W8" s="264">
        <v>71</v>
      </c>
      <c r="X8" s="264">
        <v>90</v>
      </c>
      <c r="Y8" s="264">
        <v>80</v>
      </c>
      <c r="Z8" s="264">
        <v>41</v>
      </c>
      <c r="AA8" s="264">
        <v>110</v>
      </c>
      <c r="AB8" s="264">
        <v>85</v>
      </c>
      <c r="AC8" s="264">
        <v>51</v>
      </c>
      <c r="AD8" s="264">
        <v>31</v>
      </c>
      <c r="AE8" s="264"/>
      <c r="AF8" s="264">
        <v>205</v>
      </c>
      <c r="AG8" s="264">
        <v>289</v>
      </c>
      <c r="AH8" s="264">
        <v>149</v>
      </c>
      <c r="AI8" s="264">
        <v>189</v>
      </c>
      <c r="AJ8" s="264">
        <v>110</v>
      </c>
      <c r="AK8" s="264">
        <v>63</v>
      </c>
      <c r="AL8" s="264"/>
      <c r="AM8" s="264">
        <v>420</v>
      </c>
      <c r="AN8" s="264">
        <v>424</v>
      </c>
      <c r="AO8" s="264">
        <v>111</v>
      </c>
      <c r="AP8" s="264"/>
      <c r="AQ8" s="264">
        <v>315</v>
      </c>
      <c r="AR8" s="264">
        <v>332</v>
      </c>
      <c r="AS8" s="264">
        <v>36</v>
      </c>
    </row>
    <row r="9" spans="2:45" x14ac:dyDescent="0.25">
      <c r="B9" s="16" t="s">
        <v>349</v>
      </c>
      <c r="C9" s="261">
        <v>5.1668825605779298E-3</v>
      </c>
      <c r="D9" s="261">
        <v>8.6470234853346702E-3</v>
      </c>
      <c r="E9" s="261">
        <v>1.8296956132909099E-3</v>
      </c>
      <c r="F9" s="261"/>
      <c r="G9" s="261">
        <v>0</v>
      </c>
      <c r="H9" s="261">
        <v>2.2680294453543401E-2</v>
      </c>
      <c r="I9" s="261">
        <v>7.4623265332407797E-3</v>
      </c>
      <c r="J9" s="261">
        <v>0</v>
      </c>
      <c r="K9" s="261">
        <v>0</v>
      </c>
      <c r="L9" s="261">
        <v>0</v>
      </c>
      <c r="M9" s="261"/>
      <c r="N9" s="261">
        <v>1.19631097420338E-2</v>
      </c>
      <c r="O9" s="261">
        <v>3.5570571769359899E-3</v>
      </c>
      <c r="P9" s="261">
        <v>0</v>
      </c>
      <c r="Q9" s="261">
        <v>4.1348305857702803E-3</v>
      </c>
      <c r="R9" s="261"/>
      <c r="S9" s="261">
        <v>1.3922355045336701E-2</v>
      </c>
      <c r="T9" s="261">
        <v>1.62606253036215E-2</v>
      </c>
      <c r="U9" s="261">
        <v>0</v>
      </c>
      <c r="V9" s="261">
        <v>0</v>
      </c>
      <c r="W9" s="261">
        <v>1.460898197542E-2</v>
      </c>
      <c r="X9" s="261">
        <v>0</v>
      </c>
      <c r="Y9" s="261">
        <v>0</v>
      </c>
      <c r="Z9" s="261">
        <v>0</v>
      </c>
      <c r="AA9" s="261">
        <v>0</v>
      </c>
      <c r="AB9" s="261">
        <v>0</v>
      </c>
      <c r="AC9" s="261">
        <v>0</v>
      </c>
      <c r="AD9" s="261">
        <v>0</v>
      </c>
      <c r="AE9" s="261"/>
      <c r="AF9" s="261">
        <v>1.12717815079308E-2</v>
      </c>
      <c r="AG9" s="261">
        <v>3.1767094509870301E-3</v>
      </c>
      <c r="AH9" s="261">
        <v>1.31603072380719E-2</v>
      </c>
      <c r="AI9" s="261">
        <v>0</v>
      </c>
      <c r="AJ9" s="261">
        <v>0</v>
      </c>
      <c r="AK9" s="261">
        <v>0</v>
      </c>
      <c r="AL9" s="261"/>
      <c r="AM9" s="261">
        <v>4.3864489833491602E-3</v>
      </c>
      <c r="AN9" s="261">
        <v>7.8960248844349608E-3</v>
      </c>
      <c r="AO9" s="261">
        <v>0</v>
      </c>
      <c r="AP9" s="261"/>
      <c r="AQ9" s="261">
        <v>9.1551756037076496E-3</v>
      </c>
      <c r="AR9" s="261">
        <v>3.82449855062036E-3</v>
      </c>
      <c r="AS9" s="261">
        <v>2.8447969063882601E-2</v>
      </c>
    </row>
    <row r="10" spans="2:45" x14ac:dyDescent="0.25">
      <c r="B10" s="16" t="s">
        <v>350</v>
      </c>
      <c r="C10" s="261">
        <v>3.4970125774863199E-2</v>
      </c>
      <c r="D10" s="261">
        <v>5.3185573362605001E-2</v>
      </c>
      <c r="E10" s="261">
        <v>1.7596610267986899E-2</v>
      </c>
      <c r="F10" s="261"/>
      <c r="G10" s="261">
        <v>7.9369686673316703E-2</v>
      </c>
      <c r="H10" s="261">
        <v>9.0930749236499603E-2</v>
      </c>
      <c r="I10" s="261">
        <v>3.5882562395856202E-2</v>
      </c>
      <c r="J10" s="261">
        <v>0</v>
      </c>
      <c r="K10" s="261">
        <v>7.9111764111796396E-3</v>
      </c>
      <c r="L10" s="261">
        <v>4.9981344606562002E-3</v>
      </c>
      <c r="M10" s="261"/>
      <c r="N10" s="261">
        <v>5.4920940397850497E-2</v>
      </c>
      <c r="O10" s="261">
        <v>2.6756381827005401E-2</v>
      </c>
      <c r="P10" s="261">
        <v>3.67971225536552E-2</v>
      </c>
      <c r="Q10" s="261">
        <v>2.0973291870487201E-2</v>
      </c>
      <c r="R10" s="261"/>
      <c r="S10" s="261">
        <v>0.104585557897416</v>
      </c>
      <c r="T10" s="261">
        <v>1.3460470058595001E-2</v>
      </c>
      <c r="U10" s="261">
        <v>3.1438334176298398E-2</v>
      </c>
      <c r="V10" s="261">
        <v>1.9566561058960801E-2</v>
      </c>
      <c r="W10" s="261">
        <v>2.5908304447216899E-2</v>
      </c>
      <c r="X10" s="261">
        <v>4.8469577583880201E-2</v>
      </c>
      <c r="Y10" s="261">
        <v>1.2084215089962901E-2</v>
      </c>
      <c r="Z10" s="261">
        <v>0</v>
      </c>
      <c r="AA10" s="261">
        <v>4.3046971387615401E-2</v>
      </c>
      <c r="AB10" s="261">
        <v>0</v>
      </c>
      <c r="AC10" s="261">
        <v>4.7191170557283599E-2</v>
      </c>
      <c r="AD10" s="261">
        <v>0</v>
      </c>
      <c r="AE10" s="261"/>
      <c r="AF10" s="261">
        <v>6.6639672072777406E-2</v>
      </c>
      <c r="AG10" s="261">
        <v>3.2743653160901297E-2</v>
      </c>
      <c r="AH10" s="261">
        <v>2.6515949116025301E-2</v>
      </c>
      <c r="AI10" s="261">
        <v>2.5864388771385399E-2</v>
      </c>
      <c r="AJ10" s="261">
        <v>0</v>
      </c>
      <c r="AK10" s="261">
        <v>5.0251781389557999E-2</v>
      </c>
      <c r="AL10" s="261"/>
      <c r="AM10" s="261">
        <v>3.3630034176975798E-2</v>
      </c>
      <c r="AN10" s="261">
        <v>4.0788053300460099E-2</v>
      </c>
      <c r="AO10" s="261">
        <v>8.0643473330009301E-3</v>
      </c>
      <c r="AP10" s="261"/>
      <c r="AQ10" s="261">
        <v>3.0121056355571701E-2</v>
      </c>
      <c r="AR10" s="261">
        <v>6.2434265394159999E-2</v>
      </c>
      <c r="AS10" s="261">
        <v>0</v>
      </c>
    </row>
    <row r="11" spans="2:45" x14ac:dyDescent="0.25">
      <c r="B11" s="16" t="s">
        <v>351</v>
      </c>
      <c r="C11" s="261">
        <v>3.6963331247196002E-2</v>
      </c>
      <c r="D11" s="261">
        <v>4.6718634076015397E-2</v>
      </c>
      <c r="E11" s="261">
        <v>2.7874484132426599E-2</v>
      </c>
      <c r="F11" s="261"/>
      <c r="G11" s="261">
        <v>5.2534791438475198E-2</v>
      </c>
      <c r="H11" s="261">
        <v>6.01827130609974E-2</v>
      </c>
      <c r="I11" s="261">
        <v>4.2578220034116397E-2</v>
      </c>
      <c r="J11" s="261">
        <v>3.35981808490739E-2</v>
      </c>
      <c r="K11" s="261">
        <v>0</v>
      </c>
      <c r="L11" s="261">
        <v>3.04164025070972E-2</v>
      </c>
      <c r="M11" s="261"/>
      <c r="N11" s="261">
        <v>3.274337646541E-2</v>
      </c>
      <c r="O11" s="261">
        <v>2.52801490947012E-2</v>
      </c>
      <c r="P11" s="261">
        <v>7.39241101679282E-2</v>
      </c>
      <c r="Q11" s="261">
        <v>2.1797981100417502E-2</v>
      </c>
      <c r="R11" s="261"/>
      <c r="S11" s="261">
        <v>6.9907277434930706E-2</v>
      </c>
      <c r="T11" s="261">
        <v>2.2310372989600501E-2</v>
      </c>
      <c r="U11" s="261">
        <v>4.8577023021566197E-2</v>
      </c>
      <c r="V11" s="261">
        <v>9.5175639612988701E-3</v>
      </c>
      <c r="W11" s="261">
        <v>2.5838533270303499E-2</v>
      </c>
      <c r="X11" s="261">
        <v>4.1013441615776601E-2</v>
      </c>
      <c r="Y11" s="261">
        <v>4.8362535845745798E-2</v>
      </c>
      <c r="Z11" s="261">
        <v>7.6805285201786103E-2</v>
      </c>
      <c r="AA11" s="261">
        <v>3.3915589984189899E-2</v>
      </c>
      <c r="AB11" s="261">
        <v>1.09782971326673E-2</v>
      </c>
      <c r="AC11" s="261">
        <v>4.5700037514398897E-2</v>
      </c>
      <c r="AD11" s="261">
        <v>0</v>
      </c>
      <c r="AE11" s="261"/>
      <c r="AF11" s="261">
        <v>6.6371038306018995E-2</v>
      </c>
      <c r="AG11" s="261">
        <v>2.4857972430084401E-2</v>
      </c>
      <c r="AH11" s="261">
        <v>1.8523572254982499E-2</v>
      </c>
      <c r="AI11" s="261">
        <v>3.29456446390647E-2</v>
      </c>
      <c r="AJ11" s="261">
        <v>2.7524769562491998E-2</v>
      </c>
      <c r="AK11" s="261">
        <v>6.8933357006830703E-2</v>
      </c>
      <c r="AL11" s="261"/>
      <c r="AM11" s="261">
        <v>2.99419369802238E-2</v>
      </c>
      <c r="AN11" s="261">
        <v>4.86597915473393E-2</v>
      </c>
      <c r="AO11" s="261">
        <v>1.8514311542348699E-2</v>
      </c>
      <c r="AP11" s="261"/>
      <c r="AQ11" s="261">
        <v>4.0772008558903401E-2</v>
      </c>
      <c r="AR11" s="261">
        <v>5.1308313318200002E-2</v>
      </c>
      <c r="AS11" s="261">
        <v>3.3469413426026703E-2</v>
      </c>
    </row>
    <row r="12" spans="2:45" x14ac:dyDescent="0.25">
      <c r="B12" s="16" t="s">
        <v>352</v>
      </c>
      <c r="C12" s="261">
        <v>5.5286963396220599E-2</v>
      </c>
      <c r="D12" s="261">
        <v>6.5802526095718905E-2</v>
      </c>
      <c r="E12" s="261">
        <v>4.5672348020291E-2</v>
      </c>
      <c r="F12" s="261"/>
      <c r="G12" s="261">
        <v>9.1876780260150406E-2</v>
      </c>
      <c r="H12" s="261">
        <v>5.8475175975717497E-2</v>
      </c>
      <c r="I12" s="261">
        <v>7.5783364319663898E-2</v>
      </c>
      <c r="J12" s="261">
        <v>3.4519898140193898E-2</v>
      </c>
      <c r="K12" s="261">
        <v>5.9974376033167798E-2</v>
      </c>
      <c r="L12" s="261">
        <v>2.5391588357973598E-2</v>
      </c>
      <c r="M12" s="261"/>
      <c r="N12" s="261">
        <v>6.4647610136009503E-2</v>
      </c>
      <c r="O12" s="261">
        <v>4.1860018056607301E-2</v>
      </c>
      <c r="P12" s="261">
        <v>8.9047119694831797E-2</v>
      </c>
      <c r="Q12" s="261">
        <v>3.04166233023834E-2</v>
      </c>
      <c r="R12" s="261"/>
      <c r="S12" s="261">
        <v>8.0908890797078206E-2</v>
      </c>
      <c r="T12" s="261">
        <v>4.9286761939130501E-2</v>
      </c>
      <c r="U12" s="261">
        <v>4.2638281255687402E-2</v>
      </c>
      <c r="V12" s="261">
        <v>3.0833646700570601E-2</v>
      </c>
      <c r="W12" s="261">
        <v>6.0037642595922897E-2</v>
      </c>
      <c r="X12" s="261">
        <v>3.7051105536836597E-2</v>
      </c>
      <c r="Y12" s="261">
        <v>8.4494882915227096E-2</v>
      </c>
      <c r="Z12" s="261">
        <v>7.5770989385189794E-2</v>
      </c>
      <c r="AA12" s="261">
        <v>5.5533789753725499E-2</v>
      </c>
      <c r="AB12" s="261">
        <v>5.1683103938277498E-2</v>
      </c>
      <c r="AC12" s="261">
        <v>6.5761352565792006E-2</v>
      </c>
      <c r="AD12" s="261">
        <v>0</v>
      </c>
      <c r="AE12" s="261"/>
      <c r="AF12" s="261">
        <v>6.8065728357131705E-2</v>
      </c>
      <c r="AG12" s="261">
        <v>6.6594381711094094E-2</v>
      </c>
      <c r="AH12" s="261">
        <v>8.6630547946488598E-2</v>
      </c>
      <c r="AI12" s="261">
        <v>3.1148498759310899E-2</v>
      </c>
      <c r="AJ12" s="261">
        <v>2.07105390502236E-2</v>
      </c>
      <c r="AK12" s="261">
        <v>2.0084461368598899E-2</v>
      </c>
      <c r="AL12" s="261"/>
      <c r="AM12" s="261">
        <v>5.1765615993089799E-2</v>
      </c>
      <c r="AN12" s="261">
        <v>5.89152066002381E-2</v>
      </c>
      <c r="AO12" s="261">
        <v>4.4409603280635403E-2</v>
      </c>
      <c r="AP12" s="261"/>
      <c r="AQ12" s="261">
        <v>4.53113851858261E-2</v>
      </c>
      <c r="AR12" s="261">
        <v>7.9927946778317799E-2</v>
      </c>
      <c r="AS12" s="261">
        <v>0.10991718718275301</v>
      </c>
    </row>
    <row r="13" spans="2:45" x14ac:dyDescent="0.25">
      <c r="B13" s="16" t="s">
        <v>353</v>
      </c>
      <c r="C13" s="261">
        <v>9.5606245588532202E-2</v>
      </c>
      <c r="D13" s="261">
        <v>0.11114646518308</v>
      </c>
      <c r="E13" s="261">
        <v>8.1561804133852597E-2</v>
      </c>
      <c r="F13" s="261"/>
      <c r="G13" s="261">
        <v>7.9927475769144496E-2</v>
      </c>
      <c r="H13" s="261">
        <v>7.4149013175483697E-2</v>
      </c>
      <c r="I13" s="261">
        <v>4.83639866453116E-2</v>
      </c>
      <c r="J13" s="261">
        <v>0.111628323806488</v>
      </c>
      <c r="K13" s="261">
        <v>9.2658663872378699E-2</v>
      </c>
      <c r="L13" s="261">
        <v>0.15077989310769799</v>
      </c>
      <c r="M13" s="261"/>
      <c r="N13" s="261">
        <v>9.3079204764478896E-2</v>
      </c>
      <c r="O13" s="261">
        <v>7.2535948726270894E-2</v>
      </c>
      <c r="P13" s="261">
        <v>9.9880744924353601E-2</v>
      </c>
      <c r="Q13" s="261">
        <v>0.11999912740190199</v>
      </c>
      <c r="R13" s="261"/>
      <c r="S13" s="261">
        <v>0.13146897288992401</v>
      </c>
      <c r="T13" s="261">
        <v>8.7467493514839595E-2</v>
      </c>
      <c r="U13" s="261">
        <v>8.6273386892187207E-2</v>
      </c>
      <c r="V13" s="261">
        <v>0.11505573440258</v>
      </c>
      <c r="W13" s="261">
        <v>9.8382369372857201E-2</v>
      </c>
      <c r="X13" s="261">
        <v>8.0843256637137303E-2</v>
      </c>
      <c r="Y13" s="261">
        <v>9.9418415609940899E-2</v>
      </c>
      <c r="Z13" s="261">
        <v>7.5650816136150004E-2</v>
      </c>
      <c r="AA13" s="261">
        <v>9.2076628373365096E-2</v>
      </c>
      <c r="AB13" s="261">
        <v>7.4482965651261696E-2</v>
      </c>
      <c r="AC13" s="261">
        <v>6.4675833086623502E-2</v>
      </c>
      <c r="AD13" s="261">
        <v>0.110077253106221</v>
      </c>
      <c r="AE13" s="261"/>
      <c r="AF13" s="261">
        <v>9.3573750131627401E-2</v>
      </c>
      <c r="AG13" s="261">
        <v>9.5749927006733196E-2</v>
      </c>
      <c r="AH13" s="261">
        <v>0.13038078354978699</v>
      </c>
      <c r="AI13" s="261">
        <v>0.12599404619264301</v>
      </c>
      <c r="AJ13" s="261">
        <v>2.8559121689607999E-2</v>
      </c>
      <c r="AK13" s="261">
        <v>4.5018679516030599E-2</v>
      </c>
      <c r="AL13" s="261"/>
      <c r="AM13" s="261">
        <v>0.108466823491937</v>
      </c>
      <c r="AN13" s="261">
        <v>9.3450320305469403E-2</v>
      </c>
      <c r="AO13" s="261">
        <v>7.1843104112985307E-2</v>
      </c>
      <c r="AP13" s="261"/>
      <c r="AQ13" s="261">
        <v>9.0753091945913703E-2</v>
      </c>
      <c r="AR13" s="261">
        <v>0.106284498400571</v>
      </c>
      <c r="AS13" s="261">
        <v>0.13548572520183999</v>
      </c>
    </row>
    <row r="14" spans="2:45" x14ac:dyDescent="0.25">
      <c r="B14" s="16" t="s">
        <v>307</v>
      </c>
      <c r="C14" s="261">
        <v>0.16268476063251699</v>
      </c>
      <c r="D14" s="261">
        <v>0.160784898548575</v>
      </c>
      <c r="E14" s="261">
        <v>0.16268713667468501</v>
      </c>
      <c r="F14" s="261"/>
      <c r="G14" s="261">
        <v>0.121070647877132</v>
      </c>
      <c r="H14" s="261">
        <v>0.149192900038431</v>
      </c>
      <c r="I14" s="261">
        <v>0.14695069006050199</v>
      </c>
      <c r="J14" s="261">
        <v>0.182151773262405</v>
      </c>
      <c r="K14" s="261">
        <v>0.175565973984458</v>
      </c>
      <c r="L14" s="261">
        <v>0.18985593808933901</v>
      </c>
      <c r="M14" s="261"/>
      <c r="N14" s="261">
        <v>0.157626146635715</v>
      </c>
      <c r="O14" s="261">
        <v>0.193071437551116</v>
      </c>
      <c r="P14" s="261">
        <v>0.18013518038113599</v>
      </c>
      <c r="Q14" s="261">
        <v>0.119828161506369</v>
      </c>
      <c r="R14" s="261"/>
      <c r="S14" s="261">
        <v>0.189167254453284</v>
      </c>
      <c r="T14" s="261">
        <v>0.14532365328961999</v>
      </c>
      <c r="U14" s="261">
        <v>0.193322178604556</v>
      </c>
      <c r="V14" s="261">
        <v>0.14891929213296101</v>
      </c>
      <c r="W14" s="261">
        <v>0.169355291001858</v>
      </c>
      <c r="X14" s="261">
        <v>0.16695042611688601</v>
      </c>
      <c r="Y14" s="261">
        <v>0.15927050713444599</v>
      </c>
      <c r="Z14" s="261">
        <v>7.6248709154686303E-2</v>
      </c>
      <c r="AA14" s="261">
        <v>0.16235387088353601</v>
      </c>
      <c r="AB14" s="261">
        <v>0.14351539060541099</v>
      </c>
      <c r="AC14" s="261">
        <v>0.175848819195635</v>
      </c>
      <c r="AD14" s="261">
        <v>0.20641548616094099</v>
      </c>
      <c r="AE14" s="261"/>
      <c r="AF14" s="261">
        <v>0.14231304703890699</v>
      </c>
      <c r="AG14" s="261">
        <v>0.19807802376661801</v>
      </c>
      <c r="AH14" s="261">
        <v>0.13606942496018401</v>
      </c>
      <c r="AI14" s="261">
        <v>0.18075716861139299</v>
      </c>
      <c r="AJ14" s="261">
        <v>0.131013826398612</v>
      </c>
      <c r="AK14" s="261">
        <v>0.13041456342095101</v>
      </c>
      <c r="AL14" s="261"/>
      <c r="AM14" s="261">
        <v>0.15528972568222499</v>
      </c>
      <c r="AN14" s="261">
        <v>0.18042103935008899</v>
      </c>
      <c r="AO14" s="261">
        <v>0.146261493889523</v>
      </c>
      <c r="AP14" s="261"/>
      <c r="AQ14" s="261">
        <v>0.18429000906420601</v>
      </c>
      <c r="AR14" s="261">
        <v>0.130801457743458</v>
      </c>
      <c r="AS14" s="261">
        <v>0.146873500482368</v>
      </c>
    </row>
    <row r="15" spans="2:45" x14ac:dyDescent="0.25">
      <c r="B15" s="16" t="s">
        <v>308</v>
      </c>
      <c r="C15" s="261">
        <v>0.12709516037360699</v>
      </c>
      <c r="D15" s="261">
        <v>0.124470236673486</v>
      </c>
      <c r="E15" s="261">
        <v>0.12692075463857799</v>
      </c>
      <c r="F15" s="261"/>
      <c r="G15" s="261">
        <v>0.17323252189347399</v>
      </c>
      <c r="H15" s="261">
        <v>0.143523162052172</v>
      </c>
      <c r="I15" s="261">
        <v>0.10151096018290499</v>
      </c>
      <c r="J15" s="261">
        <v>0.108483278070587</v>
      </c>
      <c r="K15" s="261">
        <v>0.115346588673695</v>
      </c>
      <c r="L15" s="261">
        <v>0.126352254808035</v>
      </c>
      <c r="M15" s="261"/>
      <c r="N15" s="261">
        <v>0.131305840175618</v>
      </c>
      <c r="O15" s="261">
        <v>0.11881263472435501</v>
      </c>
      <c r="P15" s="261">
        <v>0.116601901827097</v>
      </c>
      <c r="Q15" s="261">
        <v>0.13815377276746199</v>
      </c>
      <c r="R15" s="261"/>
      <c r="S15" s="261">
        <v>0.12509433630660699</v>
      </c>
      <c r="T15" s="261">
        <v>9.33600338082963E-2</v>
      </c>
      <c r="U15" s="261">
        <v>0.20843371880958</v>
      </c>
      <c r="V15" s="261">
        <v>0.12587533415706401</v>
      </c>
      <c r="W15" s="261">
        <v>9.4897755161676395E-2</v>
      </c>
      <c r="X15" s="261">
        <v>0.112518672732634</v>
      </c>
      <c r="Y15" s="261">
        <v>0.101065298449384</v>
      </c>
      <c r="Z15" s="261">
        <v>0.16974283693727299</v>
      </c>
      <c r="AA15" s="261">
        <v>0.150652944507881</v>
      </c>
      <c r="AB15" s="261">
        <v>0.120835895725103</v>
      </c>
      <c r="AC15" s="261">
        <v>0.121203652301693</v>
      </c>
      <c r="AD15" s="261">
        <v>0.14642654621487999</v>
      </c>
      <c r="AE15" s="261"/>
      <c r="AF15" s="261">
        <v>0.120578906474562</v>
      </c>
      <c r="AG15" s="261">
        <v>0.115314816160925</v>
      </c>
      <c r="AH15" s="261">
        <v>0.14069149611519899</v>
      </c>
      <c r="AI15" s="261">
        <v>0.128565699436549</v>
      </c>
      <c r="AJ15" s="261">
        <v>0.16226813488516501</v>
      </c>
      <c r="AK15" s="261">
        <v>0.104684170656747</v>
      </c>
      <c r="AL15" s="261"/>
      <c r="AM15" s="261">
        <v>0.119984337035973</v>
      </c>
      <c r="AN15" s="261">
        <v>0.12647127974811001</v>
      </c>
      <c r="AO15" s="261">
        <v>0.120988534220497</v>
      </c>
      <c r="AP15" s="261"/>
      <c r="AQ15" s="261">
        <v>0.119545855341813</v>
      </c>
      <c r="AR15" s="261">
        <v>0.156816155780826</v>
      </c>
      <c r="AS15" s="261">
        <v>0.110864871740533</v>
      </c>
    </row>
    <row r="16" spans="2:45" x14ac:dyDescent="0.25">
      <c r="B16" s="16" t="s">
        <v>309</v>
      </c>
      <c r="C16" s="261">
        <v>0.13453135896295201</v>
      </c>
      <c r="D16" s="261">
        <v>0.114703489773939</v>
      </c>
      <c r="E16" s="261">
        <v>0.15548305356586301</v>
      </c>
      <c r="F16" s="261"/>
      <c r="G16" s="261">
        <v>0.12257186369053701</v>
      </c>
      <c r="H16" s="261">
        <v>0.10666095418699501</v>
      </c>
      <c r="I16" s="261">
        <v>0.14638411817112501</v>
      </c>
      <c r="J16" s="261">
        <v>0.16418215106661299</v>
      </c>
      <c r="K16" s="261">
        <v>0.18507589465771501</v>
      </c>
      <c r="L16" s="261">
        <v>9.8175923016730005E-2</v>
      </c>
      <c r="M16" s="261"/>
      <c r="N16" s="261">
        <v>0.13877591970909101</v>
      </c>
      <c r="O16" s="261">
        <v>0.103628757080899</v>
      </c>
      <c r="P16" s="261">
        <v>0.145742136819527</v>
      </c>
      <c r="Q16" s="261">
        <v>0.150640396065402</v>
      </c>
      <c r="R16" s="261"/>
      <c r="S16" s="261">
        <v>6.6128803287929305E-2</v>
      </c>
      <c r="T16" s="261">
        <v>0.203105808788582</v>
      </c>
      <c r="U16" s="261">
        <v>8.52415111908396E-2</v>
      </c>
      <c r="V16" s="261">
        <v>0.16861168501533699</v>
      </c>
      <c r="W16" s="261">
        <v>0.12538885240160699</v>
      </c>
      <c r="X16" s="261">
        <v>0.14663606254040101</v>
      </c>
      <c r="Y16" s="261">
        <v>0.11633321731019</v>
      </c>
      <c r="Z16" s="261">
        <v>0.181560460247112</v>
      </c>
      <c r="AA16" s="261">
        <v>0.106232467252682</v>
      </c>
      <c r="AB16" s="261">
        <v>0.17107276627743301</v>
      </c>
      <c r="AC16" s="261">
        <v>0.11025909366567301</v>
      </c>
      <c r="AD16" s="261">
        <v>0.18605333970874</v>
      </c>
      <c r="AE16" s="261"/>
      <c r="AF16" s="261">
        <v>0.11420151104847499</v>
      </c>
      <c r="AG16" s="261">
        <v>0.121384864186266</v>
      </c>
      <c r="AH16" s="261">
        <v>0.142106683339221</v>
      </c>
      <c r="AI16" s="261">
        <v>0.14303808427991799</v>
      </c>
      <c r="AJ16" s="261">
        <v>0.172998888288316</v>
      </c>
      <c r="AK16" s="261">
        <v>0.15070483000509699</v>
      </c>
      <c r="AL16" s="261"/>
      <c r="AM16" s="261">
        <v>0.12772692520533399</v>
      </c>
      <c r="AN16" s="261">
        <v>0.130764506340005</v>
      </c>
      <c r="AO16" s="261">
        <v>0.17475121110752001</v>
      </c>
      <c r="AP16" s="261"/>
      <c r="AQ16" s="261">
        <v>0.16050536140656199</v>
      </c>
      <c r="AR16" s="261">
        <v>0.11314734415857899</v>
      </c>
      <c r="AS16" s="261">
        <v>0.112188034160059</v>
      </c>
    </row>
    <row r="17" spans="2:45" ht="30" x14ac:dyDescent="0.25">
      <c r="B17" s="16" t="s">
        <v>312</v>
      </c>
      <c r="C17" s="261">
        <v>0.169546571825233</v>
      </c>
      <c r="D17" s="261">
        <v>0.13639360480780899</v>
      </c>
      <c r="E17" s="261">
        <v>0.203923788318816</v>
      </c>
      <c r="F17" s="261"/>
      <c r="G17" s="261">
        <v>0.103360933081316</v>
      </c>
      <c r="H17" s="261">
        <v>0.15619536068853199</v>
      </c>
      <c r="I17" s="261">
        <v>0.227105839153707</v>
      </c>
      <c r="J17" s="261">
        <v>0.16929631023977601</v>
      </c>
      <c r="K17" s="261">
        <v>0.17697448736427199</v>
      </c>
      <c r="L17" s="261">
        <v>0.17342291324883399</v>
      </c>
      <c r="M17" s="261"/>
      <c r="N17" s="261">
        <v>0.16523774004445299</v>
      </c>
      <c r="O17" s="261">
        <v>0.194026150488737</v>
      </c>
      <c r="P17" s="261">
        <v>0.13001401996190301</v>
      </c>
      <c r="Q17" s="261">
        <v>0.18617622053253699</v>
      </c>
      <c r="R17" s="261"/>
      <c r="S17" s="261">
        <v>0.126196077019194</v>
      </c>
      <c r="T17" s="261">
        <v>0.18801223171228201</v>
      </c>
      <c r="U17" s="261">
        <v>0.14879283975107599</v>
      </c>
      <c r="V17" s="261">
        <v>0.182401454680854</v>
      </c>
      <c r="W17" s="261">
        <v>0.23985988825601501</v>
      </c>
      <c r="X17" s="261">
        <v>0.13418440903273601</v>
      </c>
      <c r="Y17" s="261">
        <v>0.193853998919684</v>
      </c>
      <c r="Z17" s="261">
        <v>0.121445431797326</v>
      </c>
      <c r="AA17" s="261">
        <v>0.20663051786160599</v>
      </c>
      <c r="AB17" s="261">
        <v>0.15410944346368199</v>
      </c>
      <c r="AC17" s="261">
        <v>0.15628283628019499</v>
      </c>
      <c r="AD17" s="261">
        <v>0.17764091991409101</v>
      </c>
      <c r="AE17" s="261"/>
      <c r="AF17" s="261">
        <v>0.15211877563492801</v>
      </c>
      <c r="AG17" s="261">
        <v>0.17198870939765101</v>
      </c>
      <c r="AH17" s="261">
        <v>0.14734571970862601</v>
      </c>
      <c r="AI17" s="261">
        <v>0.16398075389462299</v>
      </c>
      <c r="AJ17" s="261">
        <v>0.21921603017494601</v>
      </c>
      <c r="AK17" s="261">
        <v>0.19776287303937701</v>
      </c>
      <c r="AL17" s="261"/>
      <c r="AM17" s="261">
        <v>0.20150505414297601</v>
      </c>
      <c r="AN17" s="261">
        <v>0.14081928994840401</v>
      </c>
      <c r="AO17" s="261">
        <v>0.190103365994366</v>
      </c>
      <c r="AP17" s="261"/>
      <c r="AQ17" s="261">
        <v>0.16310717906022201</v>
      </c>
      <c r="AR17" s="261">
        <v>0.167070674325901</v>
      </c>
      <c r="AS17" s="261">
        <v>0.14074656576657199</v>
      </c>
    </row>
    <row r="18" spans="2:45" x14ac:dyDescent="0.25">
      <c r="B18" s="16" t="s">
        <v>313</v>
      </c>
      <c r="C18" s="261">
        <v>0.16146626510970699</v>
      </c>
      <c r="D18" s="261">
        <v>0.15999358695218299</v>
      </c>
      <c r="E18" s="261">
        <v>0.161007790914694</v>
      </c>
      <c r="F18" s="261"/>
      <c r="G18" s="261">
        <v>0.119999154714877</v>
      </c>
      <c r="H18" s="261">
        <v>0.113143694127592</v>
      </c>
      <c r="I18" s="261">
        <v>0.14854004580129801</v>
      </c>
      <c r="J18" s="261">
        <v>0.18855200221667001</v>
      </c>
      <c r="K18" s="261">
        <v>0.18649283900313399</v>
      </c>
      <c r="L18" s="261">
        <v>0.20060695240363699</v>
      </c>
      <c r="M18" s="261"/>
      <c r="N18" s="261">
        <v>0.132023578321775</v>
      </c>
      <c r="O18" s="261">
        <v>0.20265304935442199</v>
      </c>
      <c r="P18" s="261">
        <v>0.11164288473511701</v>
      </c>
      <c r="Q18" s="261">
        <v>0.192767871270901</v>
      </c>
      <c r="R18" s="261"/>
      <c r="S18" s="261">
        <v>8.0006455665655299E-2</v>
      </c>
      <c r="T18" s="261">
        <v>0.1514251243959</v>
      </c>
      <c r="U18" s="261">
        <v>0.14537985486511501</v>
      </c>
      <c r="V18" s="261">
        <v>0.19921872789037401</v>
      </c>
      <c r="W18" s="261">
        <v>0.13111339954170301</v>
      </c>
      <c r="X18" s="261">
        <v>0.19131448477628701</v>
      </c>
      <c r="Y18" s="261">
        <v>0.15058855940826499</v>
      </c>
      <c r="Z18" s="261">
        <v>0.22277547114047699</v>
      </c>
      <c r="AA18" s="261">
        <v>0.1495572199954</v>
      </c>
      <c r="AB18" s="261">
        <v>0.254183950444688</v>
      </c>
      <c r="AC18" s="261">
        <v>0.19280962365281301</v>
      </c>
      <c r="AD18" s="261">
        <v>0.173386454895126</v>
      </c>
      <c r="AE18" s="261"/>
      <c r="AF18" s="261">
        <v>0.14022883675623299</v>
      </c>
      <c r="AG18" s="261">
        <v>0.15851065022683999</v>
      </c>
      <c r="AH18" s="261">
        <v>0.13253585161930001</v>
      </c>
      <c r="AI18" s="261">
        <v>0.158600211214808</v>
      </c>
      <c r="AJ18" s="261">
        <v>0.220444426562309</v>
      </c>
      <c r="AK18" s="261">
        <v>0.218461959907638</v>
      </c>
      <c r="AL18" s="261"/>
      <c r="AM18" s="261">
        <v>0.157249261383303</v>
      </c>
      <c r="AN18" s="261">
        <v>0.16109244507531201</v>
      </c>
      <c r="AO18" s="261">
        <v>0.184387949308259</v>
      </c>
      <c r="AP18" s="261"/>
      <c r="AQ18" s="261">
        <v>0.14613258502021401</v>
      </c>
      <c r="AR18" s="261">
        <v>0.11204405605197899</v>
      </c>
      <c r="AS18" s="261">
        <v>0.18200673297596601</v>
      </c>
    </row>
    <row r="19" spans="2:45" x14ac:dyDescent="0.25">
      <c r="B19" s="16" t="s">
        <v>85</v>
      </c>
      <c r="C19" s="262">
        <v>1.6682334528594099E-2</v>
      </c>
      <c r="D19" s="262">
        <v>1.81539610412546E-2</v>
      </c>
      <c r="E19" s="262">
        <v>1.5442533719515501E-2</v>
      </c>
      <c r="F19" s="262"/>
      <c r="G19" s="262">
        <v>5.60561446015784E-2</v>
      </c>
      <c r="H19" s="262">
        <v>2.4865983004036099E-2</v>
      </c>
      <c r="I19" s="262">
        <v>1.94378867022728E-2</v>
      </c>
      <c r="J19" s="262">
        <v>7.5880823481936704E-3</v>
      </c>
      <c r="K19" s="262">
        <v>0</v>
      </c>
      <c r="L19" s="262">
        <v>0</v>
      </c>
      <c r="M19" s="262"/>
      <c r="N19" s="262">
        <v>1.7676533607564299E-2</v>
      </c>
      <c r="O19" s="262">
        <v>1.7818415918949702E-2</v>
      </c>
      <c r="P19" s="262">
        <v>1.62147789344512E-2</v>
      </c>
      <c r="Q19" s="262">
        <v>1.51117235963687E-2</v>
      </c>
      <c r="R19" s="262"/>
      <c r="S19" s="262">
        <v>1.2614019202645399E-2</v>
      </c>
      <c r="T19" s="262">
        <v>2.9987424199532701E-2</v>
      </c>
      <c r="U19" s="262">
        <v>9.9028714330949997E-3</v>
      </c>
      <c r="V19" s="262">
        <v>0</v>
      </c>
      <c r="W19" s="262">
        <v>1.460898197542E-2</v>
      </c>
      <c r="X19" s="262">
        <v>4.1018563427425499E-2</v>
      </c>
      <c r="Y19" s="262">
        <v>3.4528369317154403E-2</v>
      </c>
      <c r="Z19" s="262">
        <v>0</v>
      </c>
      <c r="AA19" s="262">
        <v>0</v>
      </c>
      <c r="AB19" s="262">
        <v>1.9138186761477001E-2</v>
      </c>
      <c r="AC19" s="262">
        <v>2.0267581179892701E-2</v>
      </c>
      <c r="AD19" s="262">
        <v>0</v>
      </c>
      <c r="AE19" s="262"/>
      <c r="AF19" s="262">
        <v>2.4636952671409001E-2</v>
      </c>
      <c r="AG19" s="262">
        <v>1.16002925018988E-2</v>
      </c>
      <c r="AH19" s="262">
        <v>2.6039664152115598E-2</v>
      </c>
      <c r="AI19" s="262">
        <v>9.1055042003042892E-3</v>
      </c>
      <c r="AJ19" s="262">
        <v>1.7264263388328999E-2</v>
      </c>
      <c r="AK19" s="262">
        <v>1.36833236891715E-2</v>
      </c>
      <c r="AL19" s="262"/>
      <c r="AM19" s="262">
        <v>1.0053836924613299E-2</v>
      </c>
      <c r="AN19" s="262">
        <v>1.07220429001395E-2</v>
      </c>
      <c r="AO19" s="262">
        <v>4.0676079210866203E-2</v>
      </c>
      <c r="AP19" s="262"/>
      <c r="AQ19" s="262">
        <v>1.0306292457060001E-2</v>
      </c>
      <c r="AR19" s="262">
        <v>1.63407894973885E-2</v>
      </c>
      <c r="AS19" s="262">
        <v>0</v>
      </c>
    </row>
    <row r="20" spans="2:45" x14ac:dyDescent="0.25">
      <c r="B20" s="17"/>
    </row>
    <row r="21" spans="2:45" x14ac:dyDescent="0.25">
      <c r="B21" t="s">
        <v>69</v>
      </c>
    </row>
    <row r="22" spans="2:45" x14ac:dyDescent="0.25">
      <c r="B22" t="s">
        <v>70</v>
      </c>
    </row>
    <row r="24" spans="2:45" x14ac:dyDescent="0.25">
      <c r="B24"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S1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360</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67" t="s">
        <v>8</v>
      </c>
      <c r="C7" s="267">
        <v>1005</v>
      </c>
      <c r="D7" s="267">
        <v>484</v>
      </c>
      <c r="E7" s="267">
        <v>515</v>
      </c>
      <c r="F7" s="267"/>
      <c r="G7" s="267">
        <v>152</v>
      </c>
      <c r="H7" s="267">
        <v>174</v>
      </c>
      <c r="I7" s="267">
        <v>153</v>
      </c>
      <c r="J7" s="267">
        <v>172</v>
      </c>
      <c r="K7" s="267">
        <v>142</v>
      </c>
      <c r="L7" s="267">
        <v>212</v>
      </c>
      <c r="M7" s="267"/>
      <c r="N7" s="267">
        <v>279</v>
      </c>
      <c r="O7" s="267">
        <v>270</v>
      </c>
      <c r="P7" s="267">
        <v>207</v>
      </c>
      <c r="Q7" s="267">
        <v>245</v>
      </c>
      <c r="R7" s="267"/>
      <c r="S7" s="267">
        <v>146</v>
      </c>
      <c r="T7" s="267">
        <v>136</v>
      </c>
      <c r="U7" s="267">
        <v>83</v>
      </c>
      <c r="V7" s="267">
        <v>95</v>
      </c>
      <c r="W7" s="267">
        <v>70</v>
      </c>
      <c r="X7" s="267">
        <v>76</v>
      </c>
      <c r="Y7" s="267">
        <v>81</v>
      </c>
      <c r="Z7" s="267">
        <v>40</v>
      </c>
      <c r="AA7" s="267">
        <v>112</v>
      </c>
      <c r="AB7" s="267">
        <v>93</v>
      </c>
      <c r="AC7" s="267">
        <v>45</v>
      </c>
      <c r="AD7" s="267">
        <v>28</v>
      </c>
      <c r="AE7" s="267"/>
      <c r="AF7" s="267">
        <v>204</v>
      </c>
      <c r="AG7" s="267">
        <v>290</v>
      </c>
      <c r="AH7" s="267">
        <v>150</v>
      </c>
      <c r="AI7" s="267">
        <v>190</v>
      </c>
      <c r="AJ7" s="267">
        <v>109</v>
      </c>
      <c r="AK7" s="267">
        <v>62</v>
      </c>
      <c r="AL7" s="267"/>
      <c r="AM7" s="267">
        <v>415</v>
      </c>
      <c r="AN7" s="267">
        <v>426</v>
      </c>
      <c r="AO7" s="267">
        <v>111</v>
      </c>
      <c r="AP7" s="267"/>
      <c r="AQ7" s="267">
        <v>312</v>
      </c>
      <c r="AR7" s="267">
        <v>332</v>
      </c>
      <c r="AS7" s="267">
        <v>36</v>
      </c>
    </row>
    <row r="8" spans="2:45" ht="30" customHeight="1" x14ac:dyDescent="0.25">
      <c r="B8" s="268" t="s">
        <v>9</v>
      </c>
      <c r="C8" s="268">
        <v>1005</v>
      </c>
      <c r="D8" s="268">
        <v>494</v>
      </c>
      <c r="E8" s="268">
        <v>505</v>
      </c>
      <c r="F8" s="268"/>
      <c r="G8" s="268">
        <v>140</v>
      </c>
      <c r="H8" s="268">
        <v>173</v>
      </c>
      <c r="I8" s="268">
        <v>170</v>
      </c>
      <c r="J8" s="268">
        <v>170</v>
      </c>
      <c r="K8" s="268">
        <v>141</v>
      </c>
      <c r="L8" s="268">
        <v>211</v>
      </c>
      <c r="M8" s="268"/>
      <c r="N8" s="268">
        <v>270</v>
      </c>
      <c r="O8" s="268">
        <v>260</v>
      </c>
      <c r="P8" s="268">
        <v>220</v>
      </c>
      <c r="Q8" s="268">
        <v>251</v>
      </c>
      <c r="R8" s="268"/>
      <c r="S8" s="268">
        <v>141</v>
      </c>
      <c r="T8" s="268">
        <v>135</v>
      </c>
      <c r="U8" s="268">
        <v>80</v>
      </c>
      <c r="V8" s="268">
        <v>90</v>
      </c>
      <c r="W8" s="268">
        <v>71</v>
      </c>
      <c r="X8" s="268">
        <v>90</v>
      </c>
      <c r="Y8" s="268">
        <v>80</v>
      </c>
      <c r="Z8" s="268">
        <v>41</v>
      </c>
      <c r="AA8" s="268">
        <v>110</v>
      </c>
      <c r="AB8" s="268">
        <v>85</v>
      </c>
      <c r="AC8" s="268">
        <v>51</v>
      </c>
      <c r="AD8" s="268">
        <v>31</v>
      </c>
      <c r="AE8" s="268"/>
      <c r="AF8" s="268">
        <v>205</v>
      </c>
      <c r="AG8" s="268">
        <v>289</v>
      </c>
      <c r="AH8" s="268">
        <v>149</v>
      </c>
      <c r="AI8" s="268">
        <v>189</v>
      </c>
      <c r="AJ8" s="268">
        <v>110</v>
      </c>
      <c r="AK8" s="268">
        <v>63</v>
      </c>
      <c r="AL8" s="268"/>
      <c r="AM8" s="268">
        <v>420</v>
      </c>
      <c r="AN8" s="268">
        <v>424</v>
      </c>
      <c r="AO8" s="268">
        <v>111</v>
      </c>
      <c r="AP8" s="268"/>
      <c r="AQ8" s="268">
        <v>315</v>
      </c>
      <c r="AR8" s="268">
        <v>332</v>
      </c>
      <c r="AS8" s="268">
        <v>36</v>
      </c>
    </row>
    <row r="9" spans="2:45" x14ac:dyDescent="0.25">
      <c r="B9" s="16" t="s">
        <v>357</v>
      </c>
      <c r="C9" s="265">
        <v>0.19456228731493799</v>
      </c>
      <c r="D9" s="265">
        <v>0.19508164977595299</v>
      </c>
      <c r="E9" s="265">
        <v>0.19635508192034001</v>
      </c>
      <c r="F9" s="265"/>
      <c r="G9" s="265">
        <v>0.26014493063317301</v>
      </c>
      <c r="H9" s="265">
        <v>0.22759223042847701</v>
      </c>
      <c r="I9" s="265">
        <v>0.25760929583424402</v>
      </c>
      <c r="J9" s="265">
        <v>0.192174229999407</v>
      </c>
      <c r="K9" s="265">
        <v>0.137704597080373</v>
      </c>
      <c r="L9" s="265">
        <v>0.11289332997914001</v>
      </c>
      <c r="M9" s="265"/>
      <c r="N9" s="265">
        <v>0.22683535306894401</v>
      </c>
      <c r="O9" s="265">
        <v>0.15591815840085299</v>
      </c>
      <c r="P9" s="265">
        <v>0.185926046754914</v>
      </c>
      <c r="Q9" s="265">
        <v>0.20689271262959499</v>
      </c>
      <c r="R9" s="265"/>
      <c r="S9" s="265">
        <v>0.25450597118170698</v>
      </c>
      <c r="T9" s="265">
        <v>0.15444165995196199</v>
      </c>
      <c r="U9" s="265">
        <v>0.18826074023639899</v>
      </c>
      <c r="V9" s="265">
        <v>0.19003083396461301</v>
      </c>
      <c r="W9" s="265">
        <v>0.17280070880422299</v>
      </c>
      <c r="X9" s="265">
        <v>0.164035498833348</v>
      </c>
      <c r="Y9" s="265">
        <v>0.140783554747551</v>
      </c>
      <c r="Z9" s="265">
        <v>0.26669719844425899</v>
      </c>
      <c r="AA9" s="265">
        <v>0.236628869645745</v>
      </c>
      <c r="AB9" s="265">
        <v>0.20305259853131799</v>
      </c>
      <c r="AC9" s="265">
        <v>0.20404360632795801</v>
      </c>
      <c r="AD9" s="265">
        <v>0.119455450972664</v>
      </c>
      <c r="AE9" s="265"/>
      <c r="AF9" s="265">
        <v>0.208243005992342</v>
      </c>
      <c r="AG9" s="265">
        <v>0.16999441299204601</v>
      </c>
      <c r="AH9" s="265">
        <v>0.17229711623685101</v>
      </c>
      <c r="AI9" s="265">
        <v>0.18824775981636399</v>
      </c>
      <c r="AJ9" s="265">
        <v>0.239451848930304</v>
      </c>
      <c r="AK9" s="265">
        <v>0.25629873078468002</v>
      </c>
      <c r="AL9" s="265"/>
      <c r="AM9" s="265">
        <v>0.18031464241789899</v>
      </c>
      <c r="AN9" s="265">
        <v>0.20384006709467001</v>
      </c>
      <c r="AO9" s="265">
        <v>0.21669017162322099</v>
      </c>
      <c r="AP9" s="265"/>
      <c r="AQ9" s="265">
        <v>0.154196407217362</v>
      </c>
      <c r="AR9" s="265">
        <v>0.229685962193522</v>
      </c>
      <c r="AS9" s="265">
        <v>0.19608409145141101</v>
      </c>
    </row>
    <row r="10" spans="2:45" x14ac:dyDescent="0.25">
      <c r="B10" s="16" t="s">
        <v>358</v>
      </c>
      <c r="C10" s="265">
        <v>0.28323292194532401</v>
      </c>
      <c r="D10" s="265">
        <v>0.27477799539709302</v>
      </c>
      <c r="E10" s="265">
        <v>0.29483705480336603</v>
      </c>
      <c r="F10" s="265"/>
      <c r="G10" s="265">
        <v>0.32251040369795098</v>
      </c>
      <c r="H10" s="265">
        <v>0.38348803189853797</v>
      </c>
      <c r="I10" s="265">
        <v>0.37512796779601199</v>
      </c>
      <c r="J10" s="265">
        <v>0.26893976822203602</v>
      </c>
      <c r="K10" s="265">
        <v>0.224104246851377</v>
      </c>
      <c r="L10" s="265">
        <v>0.151781680473148</v>
      </c>
      <c r="M10" s="265"/>
      <c r="N10" s="265">
        <v>0.25793910518892499</v>
      </c>
      <c r="O10" s="265">
        <v>0.25796128600197399</v>
      </c>
      <c r="P10" s="265">
        <v>0.36773582332020499</v>
      </c>
      <c r="Q10" s="265">
        <v>0.26706658431507002</v>
      </c>
      <c r="R10" s="265"/>
      <c r="S10" s="265">
        <v>0.34727363281762202</v>
      </c>
      <c r="T10" s="265">
        <v>0.25305553557919502</v>
      </c>
      <c r="U10" s="265">
        <v>0.35938749325969599</v>
      </c>
      <c r="V10" s="265">
        <v>0.33372225387038301</v>
      </c>
      <c r="W10" s="265">
        <v>0.286397631459677</v>
      </c>
      <c r="X10" s="265">
        <v>0.26868407739240802</v>
      </c>
      <c r="Y10" s="265">
        <v>0.30328510215668503</v>
      </c>
      <c r="Z10" s="265">
        <v>0.27167534624567102</v>
      </c>
      <c r="AA10" s="265">
        <v>0.230856732228617</v>
      </c>
      <c r="AB10" s="265">
        <v>0.24733213044698299</v>
      </c>
      <c r="AC10" s="265">
        <v>0.212043416955776</v>
      </c>
      <c r="AD10" s="265">
        <v>0.180027011995298</v>
      </c>
      <c r="AE10" s="265"/>
      <c r="AF10" s="265">
        <v>0.35543280202564798</v>
      </c>
      <c r="AG10" s="265">
        <v>0.28093668613260597</v>
      </c>
      <c r="AH10" s="265">
        <v>0.27966249759915401</v>
      </c>
      <c r="AI10" s="265">
        <v>0.22990065670210699</v>
      </c>
      <c r="AJ10" s="265">
        <v>0.23559442639546199</v>
      </c>
      <c r="AK10" s="265">
        <v>0.30985763539698102</v>
      </c>
      <c r="AL10" s="265"/>
      <c r="AM10" s="265">
        <v>0.253294806423987</v>
      </c>
      <c r="AN10" s="265">
        <v>0.30789117291798801</v>
      </c>
      <c r="AO10" s="265">
        <v>0.30074561100264602</v>
      </c>
      <c r="AP10" s="265"/>
      <c r="AQ10" s="265">
        <v>0.32572754084774502</v>
      </c>
      <c r="AR10" s="265">
        <v>0.28965857764971298</v>
      </c>
      <c r="AS10" s="265">
        <v>0.255016742721282</v>
      </c>
    </row>
    <row r="11" spans="2:45" x14ac:dyDescent="0.25">
      <c r="B11" s="16" t="s">
        <v>359</v>
      </c>
      <c r="C11" s="265">
        <v>0.49515348803336001</v>
      </c>
      <c r="D11" s="265">
        <v>0.50993869145856896</v>
      </c>
      <c r="E11" s="265">
        <v>0.47653184847983598</v>
      </c>
      <c r="F11" s="265"/>
      <c r="G11" s="265">
        <v>0.35532875175373801</v>
      </c>
      <c r="H11" s="265">
        <v>0.351190493752979</v>
      </c>
      <c r="I11" s="265">
        <v>0.345105083235766</v>
      </c>
      <c r="J11" s="265">
        <v>0.514607371454607</v>
      </c>
      <c r="K11" s="265">
        <v>0.62300833603573502</v>
      </c>
      <c r="L11" s="265">
        <v>0.72620923634635204</v>
      </c>
      <c r="M11" s="265"/>
      <c r="N11" s="265">
        <v>0.49815273691280398</v>
      </c>
      <c r="O11" s="265">
        <v>0.56303993237104799</v>
      </c>
      <c r="P11" s="265">
        <v>0.415757329281157</v>
      </c>
      <c r="Q11" s="265">
        <v>0.48680499096139201</v>
      </c>
      <c r="R11" s="265"/>
      <c r="S11" s="265">
        <v>0.36685563790370102</v>
      </c>
      <c r="T11" s="265">
        <v>0.56395836197428195</v>
      </c>
      <c r="U11" s="265">
        <v>0.42968383729473902</v>
      </c>
      <c r="V11" s="265">
        <v>0.45592986202150398</v>
      </c>
      <c r="W11" s="265">
        <v>0.51026313075048002</v>
      </c>
      <c r="X11" s="265">
        <v>0.53833732204672602</v>
      </c>
      <c r="Y11" s="265">
        <v>0.50792162442836297</v>
      </c>
      <c r="Z11" s="265">
        <v>0.46162745531006899</v>
      </c>
      <c r="AA11" s="265">
        <v>0.52320640596655899</v>
      </c>
      <c r="AB11" s="265">
        <v>0.509723577525097</v>
      </c>
      <c r="AC11" s="265">
        <v>0.53993694033222295</v>
      </c>
      <c r="AD11" s="265">
        <v>0.70051753703203801</v>
      </c>
      <c r="AE11" s="265"/>
      <c r="AF11" s="265">
        <v>0.40331453367724801</v>
      </c>
      <c r="AG11" s="265">
        <v>0.52859916328874801</v>
      </c>
      <c r="AH11" s="265">
        <v>0.50926484565016705</v>
      </c>
      <c r="AI11" s="265">
        <v>0.55736055755610503</v>
      </c>
      <c r="AJ11" s="265">
        <v>0.49721311998442402</v>
      </c>
      <c r="AK11" s="265">
        <v>0.417201703762689</v>
      </c>
      <c r="AL11" s="265"/>
      <c r="AM11" s="265">
        <v>0.55006610503286901</v>
      </c>
      <c r="AN11" s="265">
        <v>0.47780270620064902</v>
      </c>
      <c r="AO11" s="265">
        <v>0.42060385872933698</v>
      </c>
      <c r="AP11" s="265"/>
      <c r="AQ11" s="265">
        <v>0.51025840581624304</v>
      </c>
      <c r="AR11" s="265">
        <v>0.46370552436607798</v>
      </c>
      <c r="AS11" s="265">
        <v>0.47365800834522498</v>
      </c>
    </row>
    <row r="12" spans="2:45" x14ac:dyDescent="0.25">
      <c r="B12" s="16" t="s">
        <v>101</v>
      </c>
      <c r="C12" s="266">
        <v>2.7051302706377699E-2</v>
      </c>
      <c r="D12" s="266">
        <v>2.02016633683853E-2</v>
      </c>
      <c r="E12" s="266">
        <v>3.2276014796457801E-2</v>
      </c>
      <c r="F12" s="266"/>
      <c r="G12" s="266">
        <v>6.2015913915138401E-2</v>
      </c>
      <c r="H12" s="266">
        <v>3.77292439200064E-2</v>
      </c>
      <c r="I12" s="266">
        <v>2.2157653133978598E-2</v>
      </c>
      <c r="J12" s="266">
        <v>2.42786303239503E-2</v>
      </c>
      <c r="K12" s="266">
        <v>1.51828200325141E-2</v>
      </c>
      <c r="L12" s="266">
        <v>9.1157532013604395E-3</v>
      </c>
      <c r="M12" s="266"/>
      <c r="N12" s="266">
        <v>1.7072804829327101E-2</v>
      </c>
      <c r="O12" s="266">
        <v>2.3080623226124801E-2</v>
      </c>
      <c r="P12" s="266">
        <v>3.0580800643723399E-2</v>
      </c>
      <c r="Q12" s="266">
        <v>3.9235712093942998E-2</v>
      </c>
      <c r="R12" s="266"/>
      <c r="S12" s="266">
        <v>3.1364758096969599E-2</v>
      </c>
      <c r="T12" s="266">
        <v>2.8544442494561499E-2</v>
      </c>
      <c r="U12" s="266">
        <v>2.2667929209166E-2</v>
      </c>
      <c r="V12" s="266">
        <v>2.0317050143499899E-2</v>
      </c>
      <c r="W12" s="266">
        <v>3.0538528985620698E-2</v>
      </c>
      <c r="X12" s="266">
        <v>2.89431017275181E-2</v>
      </c>
      <c r="Y12" s="266">
        <v>4.8009718667400898E-2</v>
      </c>
      <c r="Z12" s="266">
        <v>0</v>
      </c>
      <c r="AA12" s="266">
        <v>9.3079921590792404E-3</v>
      </c>
      <c r="AB12" s="266">
        <v>3.9891693496602397E-2</v>
      </c>
      <c r="AC12" s="266">
        <v>4.3976036384042697E-2</v>
      </c>
      <c r="AD12" s="266">
        <v>0</v>
      </c>
      <c r="AE12" s="266"/>
      <c r="AF12" s="266">
        <v>3.3009658304762303E-2</v>
      </c>
      <c r="AG12" s="266">
        <v>2.04697375865996E-2</v>
      </c>
      <c r="AH12" s="266">
        <v>3.8775540513828997E-2</v>
      </c>
      <c r="AI12" s="266">
        <v>2.44910259254239E-2</v>
      </c>
      <c r="AJ12" s="266">
        <v>2.7740604689810201E-2</v>
      </c>
      <c r="AK12" s="266">
        <v>1.6641930055649401E-2</v>
      </c>
      <c r="AL12" s="266"/>
      <c r="AM12" s="266">
        <v>1.6324446125244901E-2</v>
      </c>
      <c r="AN12" s="266">
        <v>1.04660537866929E-2</v>
      </c>
      <c r="AO12" s="266">
        <v>6.1960358644795703E-2</v>
      </c>
      <c r="AP12" s="266"/>
      <c r="AQ12" s="266">
        <v>9.8176461186492096E-3</v>
      </c>
      <c r="AR12" s="266">
        <v>1.6949935790686699E-2</v>
      </c>
      <c r="AS12" s="266">
        <v>7.5241157482082502E-2</v>
      </c>
    </row>
    <row r="13" spans="2:45" x14ac:dyDescent="0.25">
      <c r="B13" s="17"/>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S1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361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71" t="s">
        <v>8</v>
      </c>
      <c r="C7" s="271">
        <v>1005</v>
      </c>
      <c r="D7" s="271">
        <v>484</v>
      </c>
      <c r="E7" s="271">
        <v>515</v>
      </c>
      <c r="F7" s="271"/>
      <c r="G7" s="271">
        <v>152</v>
      </c>
      <c r="H7" s="271">
        <v>174</v>
      </c>
      <c r="I7" s="271">
        <v>153</v>
      </c>
      <c r="J7" s="271">
        <v>172</v>
      </c>
      <c r="K7" s="271">
        <v>142</v>
      </c>
      <c r="L7" s="271">
        <v>212</v>
      </c>
      <c r="M7" s="271"/>
      <c r="N7" s="271">
        <v>279</v>
      </c>
      <c r="O7" s="271">
        <v>270</v>
      </c>
      <c r="P7" s="271">
        <v>207</v>
      </c>
      <c r="Q7" s="271">
        <v>245</v>
      </c>
      <c r="R7" s="271"/>
      <c r="S7" s="271">
        <v>146</v>
      </c>
      <c r="T7" s="271">
        <v>136</v>
      </c>
      <c r="U7" s="271">
        <v>83</v>
      </c>
      <c r="V7" s="271">
        <v>95</v>
      </c>
      <c r="W7" s="271">
        <v>70</v>
      </c>
      <c r="X7" s="271">
        <v>76</v>
      </c>
      <c r="Y7" s="271">
        <v>81</v>
      </c>
      <c r="Z7" s="271">
        <v>40</v>
      </c>
      <c r="AA7" s="271">
        <v>112</v>
      </c>
      <c r="AB7" s="271">
        <v>93</v>
      </c>
      <c r="AC7" s="271">
        <v>45</v>
      </c>
      <c r="AD7" s="271">
        <v>28</v>
      </c>
      <c r="AE7" s="271"/>
      <c r="AF7" s="271">
        <v>204</v>
      </c>
      <c r="AG7" s="271">
        <v>290</v>
      </c>
      <c r="AH7" s="271">
        <v>150</v>
      </c>
      <c r="AI7" s="271">
        <v>190</v>
      </c>
      <c r="AJ7" s="271">
        <v>109</v>
      </c>
      <c r="AK7" s="271">
        <v>62</v>
      </c>
      <c r="AL7" s="271"/>
      <c r="AM7" s="271">
        <v>415</v>
      </c>
      <c r="AN7" s="271">
        <v>426</v>
      </c>
      <c r="AO7" s="271">
        <v>111</v>
      </c>
      <c r="AP7" s="271"/>
      <c r="AQ7" s="271">
        <v>312</v>
      </c>
      <c r="AR7" s="271">
        <v>332</v>
      </c>
      <c r="AS7" s="271">
        <v>36</v>
      </c>
    </row>
    <row r="8" spans="2:45" ht="30" customHeight="1" x14ac:dyDescent="0.25">
      <c r="B8" s="272" t="s">
        <v>9</v>
      </c>
      <c r="C8" s="272">
        <v>1005</v>
      </c>
      <c r="D8" s="272">
        <v>494</v>
      </c>
      <c r="E8" s="272">
        <v>505</v>
      </c>
      <c r="F8" s="272"/>
      <c r="G8" s="272">
        <v>140</v>
      </c>
      <c r="H8" s="272">
        <v>173</v>
      </c>
      <c r="I8" s="272">
        <v>170</v>
      </c>
      <c r="J8" s="272">
        <v>170</v>
      </c>
      <c r="K8" s="272">
        <v>141</v>
      </c>
      <c r="L8" s="272">
        <v>211</v>
      </c>
      <c r="M8" s="272"/>
      <c r="N8" s="272">
        <v>270</v>
      </c>
      <c r="O8" s="272">
        <v>260</v>
      </c>
      <c r="P8" s="272">
        <v>220</v>
      </c>
      <c r="Q8" s="272">
        <v>251</v>
      </c>
      <c r="R8" s="272"/>
      <c r="S8" s="272">
        <v>141</v>
      </c>
      <c r="T8" s="272">
        <v>135</v>
      </c>
      <c r="U8" s="272">
        <v>80</v>
      </c>
      <c r="V8" s="272">
        <v>90</v>
      </c>
      <c r="W8" s="272">
        <v>71</v>
      </c>
      <c r="X8" s="272">
        <v>90</v>
      </c>
      <c r="Y8" s="272">
        <v>80</v>
      </c>
      <c r="Z8" s="272">
        <v>41</v>
      </c>
      <c r="AA8" s="272">
        <v>110</v>
      </c>
      <c r="AB8" s="272">
        <v>85</v>
      </c>
      <c r="AC8" s="272">
        <v>51</v>
      </c>
      <c r="AD8" s="272">
        <v>31</v>
      </c>
      <c r="AE8" s="272"/>
      <c r="AF8" s="272">
        <v>205</v>
      </c>
      <c r="AG8" s="272">
        <v>289</v>
      </c>
      <c r="AH8" s="272">
        <v>149</v>
      </c>
      <c r="AI8" s="272">
        <v>189</v>
      </c>
      <c r="AJ8" s="272">
        <v>110</v>
      </c>
      <c r="AK8" s="272">
        <v>63</v>
      </c>
      <c r="AL8" s="272"/>
      <c r="AM8" s="272">
        <v>420</v>
      </c>
      <c r="AN8" s="272">
        <v>424</v>
      </c>
      <c r="AO8" s="272">
        <v>111</v>
      </c>
      <c r="AP8" s="272"/>
      <c r="AQ8" s="272">
        <v>315</v>
      </c>
      <c r="AR8" s="272">
        <v>332</v>
      </c>
      <c r="AS8" s="272">
        <v>36</v>
      </c>
    </row>
    <row r="9" spans="2:45" x14ac:dyDescent="0.25">
      <c r="B9" s="16" t="s">
        <v>357</v>
      </c>
      <c r="C9" s="269">
        <v>0.43238570230680201</v>
      </c>
      <c r="D9" s="269">
        <v>0.41402556070972502</v>
      </c>
      <c r="E9" s="269">
        <v>0.45164926288523299</v>
      </c>
      <c r="F9" s="269"/>
      <c r="G9" s="269">
        <v>0.37670859322276901</v>
      </c>
      <c r="H9" s="269">
        <v>0.44020269369593701</v>
      </c>
      <c r="I9" s="269">
        <v>0.469390827428041</v>
      </c>
      <c r="J9" s="269">
        <v>0.44704074952788198</v>
      </c>
      <c r="K9" s="269">
        <v>0.450888175234886</v>
      </c>
      <c r="L9" s="269">
        <v>0.40906193320634598</v>
      </c>
      <c r="M9" s="269"/>
      <c r="N9" s="269">
        <v>0.52713420491807705</v>
      </c>
      <c r="O9" s="269">
        <v>0.42716328838200701</v>
      </c>
      <c r="P9" s="269">
        <v>0.37346651401598202</v>
      </c>
      <c r="Q9" s="269">
        <v>0.38653991000764598</v>
      </c>
      <c r="R9" s="269"/>
      <c r="S9" s="269">
        <v>0.42737653500892298</v>
      </c>
      <c r="T9" s="269">
        <v>0.46352943351603598</v>
      </c>
      <c r="U9" s="269">
        <v>0.44878826355562201</v>
      </c>
      <c r="V9" s="269">
        <v>0.476410993284135</v>
      </c>
      <c r="W9" s="269">
        <v>0.35878330061527097</v>
      </c>
      <c r="X9" s="269">
        <v>0.34039389222709099</v>
      </c>
      <c r="Y9" s="269">
        <v>0.40432356457958601</v>
      </c>
      <c r="Z9" s="269">
        <v>0.503893207322887</v>
      </c>
      <c r="AA9" s="269">
        <v>0.46125236229543198</v>
      </c>
      <c r="AB9" s="269">
        <v>0.458692407751493</v>
      </c>
      <c r="AC9" s="269">
        <v>0.42752267989110398</v>
      </c>
      <c r="AD9" s="269">
        <v>0.396140601336818</v>
      </c>
      <c r="AE9" s="269"/>
      <c r="AF9" s="269">
        <v>0.42521906268666698</v>
      </c>
      <c r="AG9" s="269">
        <v>0.382819148877871</v>
      </c>
      <c r="AH9" s="269">
        <v>0.39604898067126199</v>
      </c>
      <c r="AI9" s="269">
        <v>0.46521597120661301</v>
      </c>
      <c r="AJ9" s="269">
        <v>0.56396939020071102</v>
      </c>
      <c r="AK9" s="269">
        <v>0.44217310126529202</v>
      </c>
      <c r="AL9" s="269"/>
      <c r="AM9" s="269">
        <v>0.43560629059280198</v>
      </c>
      <c r="AN9" s="269">
        <v>0.44102460565295198</v>
      </c>
      <c r="AO9" s="269">
        <v>0.39036714400463601</v>
      </c>
      <c r="AP9" s="269"/>
      <c r="AQ9" s="269">
        <v>0.43108950172399502</v>
      </c>
      <c r="AR9" s="269">
        <v>0.42266768071784899</v>
      </c>
      <c r="AS9" s="269">
        <v>0.61766235020524696</v>
      </c>
    </row>
    <row r="10" spans="2:45" x14ac:dyDescent="0.25">
      <c r="B10" s="16" t="s">
        <v>358</v>
      </c>
      <c r="C10" s="269">
        <v>0.240568345024293</v>
      </c>
      <c r="D10" s="269">
        <v>0.25073057611352001</v>
      </c>
      <c r="E10" s="269">
        <v>0.23140437900438099</v>
      </c>
      <c r="F10" s="269"/>
      <c r="G10" s="269">
        <v>0.32453785060545198</v>
      </c>
      <c r="H10" s="269">
        <v>0.28450168593774999</v>
      </c>
      <c r="I10" s="269">
        <v>0.30686284329299002</v>
      </c>
      <c r="J10" s="269">
        <v>0.226478398584322</v>
      </c>
      <c r="K10" s="269">
        <v>0.13940682340275401</v>
      </c>
      <c r="L10" s="269">
        <v>0.174106046472572</v>
      </c>
      <c r="M10" s="269"/>
      <c r="N10" s="269">
        <v>0.205380386281722</v>
      </c>
      <c r="O10" s="269">
        <v>0.20704711464879</v>
      </c>
      <c r="P10" s="269">
        <v>0.31392855501176797</v>
      </c>
      <c r="Q10" s="269">
        <v>0.25267709379313003</v>
      </c>
      <c r="R10" s="269"/>
      <c r="S10" s="269">
        <v>0.301792226000966</v>
      </c>
      <c r="T10" s="269">
        <v>0.20949960246097901</v>
      </c>
      <c r="U10" s="269">
        <v>0.26864806558036303</v>
      </c>
      <c r="V10" s="269">
        <v>0.250937804268066</v>
      </c>
      <c r="W10" s="269">
        <v>0.28745331935195001</v>
      </c>
      <c r="X10" s="269">
        <v>0.27463284740744298</v>
      </c>
      <c r="Y10" s="269">
        <v>0.236631872641517</v>
      </c>
      <c r="Z10" s="269">
        <v>0.29479817303509998</v>
      </c>
      <c r="AA10" s="269">
        <v>0.162624495621635</v>
      </c>
      <c r="AB10" s="269">
        <v>0.186084271809214</v>
      </c>
      <c r="AC10" s="269">
        <v>0.27047729123106701</v>
      </c>
      <c r="AD10" s="269">
        <v>0.103540658300995</v>
      </c>
      <c r="AE10" s="269"/>
      <c r="AF10" s="269">
        <v>0.29588362619275499</v>
      </c>
      <c r="AG10" s="269">
        <v>0.25984036858388898</v>
      </c>
      <c r="AH10" s="269">
        <v>0.221730059481582</v>
      </c>
      <c r="AI10" s="269">
        <v>0.18777794277809901</v>
      </c>
      <c r="AJ10" s="269">
        <v>0.16849050983250399</v>
      </c>
      <c r="AK10" s="269">
        <v>0.30000095043908498</v>
      </c>
      <c r="AL10" s="269"/>
      <c r="AM10" s="269">
        <v>0.21398643414868099</v>
      </c>
      <c r="AN10" s="269">
        <v>0.25998328250923802</v>
      </c>
      <c r="AO10" s="269">
        <v>0.26822754292134399</v>
      </c>
      <c r="AP10" s="269"/>
      <c r="AQ10" s="269">
        <v>0.24141340426806401</v>
      </c>
      <c r="AR10" s="269">
        <v>0.27404643082452201</v>
      </c>
      <c r="AS10" s="269">
        <v>0.113513003909033</v>
      </c>
    </row>
    <row r="11" spans="2:45" x14ac:dyDescent="0.25">
      <c r="B11" s="16" t="s">
        <v>359</v>
      </c>
      <c r="C11" s="269">
        <v>0.29396642442169402</v>
      </c>
      <c r="D11" s="269">
        <v>0.30660647304694</v>
      </c>
      <c r="E11" s="269">
        <v>0.280921718541708</v>
      </c>
      <c r="F11" s="269"/>
      <c r="G11" s="269">
        <v>0.22251801859065001</v>
      </c>
      <c r="H11" s="269">
        <v>0.24436983932626399</v>
      </c>
      <c r="I11" s="269">
        <v>0.212544654183278</v>
      </c>
      <c r="J11" s="269">
        <v>0.30857173992481202</v>
      </c>
      <c r="K11" s="269">
        <v>0.38046596372338898</v>
      </c>
      <c r="L11" s="269">
        <v>0.37830461492923301</v>
      </c>
      <c r="M11" s="269"/>
      <c r="N11" s="269">
        <v>0.25403807658530703</v>
      </c>
      <c r="O11" s="269">
        <v>0.34217036127542899</v>
      </c>
      <c r="P11" s="269">
        <v>0.264902867714288</v>
      </c>
      <c r="Q11" s="269">
        <v>0.30907506395502898</v>
      </c>
      <c r="R11" s="269"/>
      <c r="S11" s="269">
        <v>0.23846706073009899</v>
      </c>
      <c r="T11" s="269">
        <v>0.29900920192685598</v>
      </c>
      <c r="U11" s="269">
        <v>0.24761342765258301</v>
      </c>
      <c r="V11" s="269">
        <v>0.24278868496825001</v>
      </c>
      <c r="W11" s="269">
        <v>0.30812472776317501</v>
      </c>
      <c r="X11" s="269">
        <v>0.35603015863794801</v>
      </c>
      <c r="Y11" s="269">
        <v>0.29798239573146701</v>
      </c>
      <c r="Z11" s="269">
        <v>0.20130861964201199</v>
      </c>
      <c r="AA11" s="269">
        <v>0.33136405575712902</v>
      </c>
      <c r="AB11" s="269">
        <v>0.32503730948403903</v>
      </c>
      <c r="AC11" s="269">
        <v>0.27837312879527498</v>
      </c>
      <c r="AD11" s="269">
        <v>0.50031874036218804</v>
      </c>
      <c r="AE11" s="269"/>
      <c r="AF11" s="269">
        <v>0.25895282412705201</v>
      </c>
      <c r="AG11" s="269">
        <v>0.313989199559152</v>
      </c>
      <c r="AH11" s="269">
        <v>0.33474116810617</v>
      </c>
      <c r="AI11" s="269">
        <v>0.31164698326947399</v>
      </c>
      <c r="AJ11" s="269">
        <v>0.24952521736125599</v>
      </c>
      <c r="AK11" s="269">
        <v>0.243863829997192</v>
      </c>
      <c r="AL11" s="269"/>
      <c r="AM11" s="269">
        <v>0.32896764378778398</v>
      </c>
      <c r="AN11" s="269">
        <v>0.274963974683548</v>
      </c>
      <c r="AO11" s="269">
        <v>0.280294471450931</v>
      </c>
      <c r="AP11" s="269"/>
      <c r="AQ11" s="269">
        <v>0.31446267604922601</v>
      </c>
      <c r="AR11" s="269">
        <v>0.27214792927279902</v>
      </c>
      <c r="AS11" s="269">
        <v>0.19193661570777101</v>
      </c>
    </row>
    <row r="12" spans="2:45" x14ac:dyDescent="0.25">
      <c r="B12" s="16" t="s">
        <v>101</v>
      </c>
      <c r="C12" s="270">
        <v>3.3079528247211401E-2</v>
      </c>
      <c r="D12" s="270">
        <v>2.8637390129814599E-2</v>
      </c>
      <c r="E12" s="270">
        <v>3.6024639568678102E-2</v>
      </c>
      <c r="F12" s="270"/>
      <c r="G12" s="270">
        <v>7.6235537581129401E-2</v>
      </c>
      <c r="H12" s="270">
        <v>3.09257810400498E-2</v>
      </c>
      <c r="I12" s="270">
        <v>1.12016750956911E-2</v>
      </c>
      <c r="J12" s="270">
        <v>1.7909111962984399E-2</v>
      </c>
      <c r="K12" s="270">
        <v>2.9239037638970601E-2</v>
      </c>
      <c r="L12" s="270">
        <v>3.8527405391849602E-2</v>
      </c>
      <c r="M12" s="270"/>
      <c r="N12" s="270">
        <v>1.3447332214893399E-2</v>
      </c>
      <c r="O12" s="270">
        <v>2.36192356937741E-2</v>
      </c>
      <c r="P12" s="270">
        <v>4.7702063257963098E-2</v>
      </c>
      <c r="Q12" s="270">
        <v>5.1707932244195301E-2</v>
      </c>
      <c r="R12" s="270"/>
      <c r="S12" s="270">
        <v>3.2364178260011603E-2</v>
      </c>
      <c r="T12" s="270">
        <v>2.79617620961299E-2</v>
      </c>
      <c r="U12" s="270">
        <v>3.4950243211431802E-2</v>
      </c>
      <c r="V12" s="270">
        <v>2.9862517479549398E-2</v>
      </c>
      <c r="W12" s="270">
        <v>4.56386522696045E-2</v>
      </c>
      <c r="X12" s="270">
        <v>2.89431017275181E-2</v>
      </c>
      <c r="Y12" s="270">
        <v>6.1062167047430803E-2</v>
      </c>
      <c r="Z12" s="270">
        <v>0</v>
      </c>
      <c r="AA12" s="270">
        <v>4.4759086325804498E-2</v>
      </c>
      <c r="AB12" s="270">
        <v>3.01860109552539E-2</v>
      </c>
      <c r="AC12" s="270">
        <v>2.3626900082554102E-2</v>
      </c>
      <c r="AD12" s="270">
        <v>0</v>
      </c>
      <c r="AE12" s="270"/>
      <c r="AF12" s="270">
        <v>1.9944486993526099E-2</v>
      </c>
      <c r="AG12" s="270">
        <v>4.3351282979087698E-2</v>
      </c>
      <c r="AH12" s="270">
        <v>4.7479791740985898E-2</v>
      </c>
      <c r="AI12" s="270">
        <v>3.53591027458139E-2</v>
      </c>
      <c r="AJ12" s="270">
        <v>1.80148826055287E-2</v>
      </c>
      <c r="AK12" s="270">
        <v>1.39621182984306E-2</v>
      </c>
      <c r="AL12" s="270"/>
      <c r="AM12" s="270">
        <v>2.1439631470733099E-2</v>
      </c>
      <c r="AN12" s="270">
        <v>2.4028137154262101E-2</v>
      </c>
      <c r="AO12" s="270">
        <v>6.1110841623089003E-2</v>
      </c>
      <c r="AP12" s="270"/>
      <c r="AQ12" s="270">
        <v>1.30344179587149E-2</v>
      </c>
      <c r="AR12" s="270">
        <v>3.11379591848291E-2</v>
      </c>
      <c r="AS12" s="270">
        <v>7.6888030177948805E-2</v>
      </c>
    </row>
    <row r="13" spans="2:45" x14ac:dyDescent="0.25">
      <c r="B13" s="17"/>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S1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362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75" t="s">
        <v>8</v>
      </c>
      <c r="C7" s="275">
        <v>1005</v>
      </c>
      <c r="D7" s="275">
        <v>484</v>
      </c>
      <c r="E7" s="275">
        <v>515</v>
      </c>
      <c r="F7" s="275"/>
      <c r="G7" s="275">
        <v>152</v>
      </c>
      <c r="H7" s="275">
        <v>174</v>
      </c>
      <c r="I7" s="275">
        <v>153</v>
      </c>
      <c r="J7" s="275">
        <v>172</v>
      </c>
      <c r="K7" s="275">
        <v>142</v>
      </c>
      <c r="L7" s="275">
        <v>212</v>
      </c>
      <c r="M7" s="275"/>
      <c r="N7" s="275">
        <v>279</v>
      </c>
      <c r="O7" s="275">
        <v>270</v>
      </c>
      <c r="P7" s="275">
        <v>207</v>
      </c>
      <c r="Q7" s="275">
        <v>245</v>
      </c>
      <c r="R7" s="275"/>
      <c r="S7" s="275">
        <v>146</v>
      </c>
      <c r="T7" s="275">
        <v>136</v>
      </c>
      <c r="U7" s="275">
        <v>83</v>
      </c>
      <c r="V7" s="275">
        <v>95</v>
      </c>
      <c r="W7" s="275">
        <v>70</v>
      </c>
      <c r="X7" s="275">
        <v>76</v>
      </c>
      <c r="Y7" s="275">
        <v>81</v>
      </c>
      <c r="Z7" s="275">
        <v>40</v>
      </c>
      <c r="AA7" s="275">
        <v>112</v>
      </c>
      <c r="AB7" s="275">
        <v>93</v>
      </c>
      <c r="AC7" s="275">
        <v>45</v>
      </c>
      <c r="AD7" s="275">
        <v>28</v>
      </c>
      <c r="AE7" s="275"/>
      <c r="AF7" s="275">
        <v>204</v>
      </c>
      <c r="AG7" s="275">
        <v>290</v>
      </c>
      <c r="AH7" s="275">
        <v>150</v>
      </c>
      <c r="AI7" s="275">
        <v>190</v>
      </c>
      <c r="AJ7" s="275">
        <v>109</v>
      </c>
      <c r="AK7" s="275">
        <v>62</v>
      </c>
      <c r="AL7" s="275"/>
      <c r="AM7" s="275">
        <v>415</v>
      </c>
      <c r="AN7" s="275">
        <v>426</v>
      </c>
      <c r="AO7" s="275">
        <v>111</v>
      </c>
      <c r="AP7" s="275"/>
      <c r="AQ7" s="275">
        <v>312</v>
      </c>
      <c r="AR7" s="275">
        <v>332</v>
      </c>
      <c r="AS7" s="275">
        <v>36</v>
      </c>
    </row>
    <row r="8" spans="2:45" ht="30" customHeight="1" x14ac:dyDescent="0.25">
      <c r="B8" s="276" t="s">
        <v>9</v>
      </c>
      <c r="C8" s="276">
        <v>1005</v>
      </c>
      <c r="D8" s="276">
        <v>494</v>
      </c>
      <c r="E8" s="276">
        <v>505</v>
      </c>
      <c r="F8" s="276"/>
      <c r="G8" s="276">
        <v>140</v>
      </c>
      <c r="H8" s="276">
        <v>173</v>
      </c>
      <c r="I8" s="276">
        <v>170</v>
      </c>
      <c r="J8" s="276">
        <v>170</v>
      </c>
      <c r="K8" s="276">
        <v>141</v>
      </c>
      <c r="L8" s="276">
        <v>211</v>
      </c>
      <c r="M8" s="276"/>
      <c r="N8" s="276">
        <v>270</v>
      </c>
      <c r="O8" s="276">
        <v>260</v>
      </c>
      <c r="P8" s="276">
        <v>220</v>
      </c>
      <c r="Q8" s="276">
        <v>251</v>
      </c>
      <c r="R8" s="276"/>
      <c r="S8" s="276">
        <v>141</v>
      </c>
      <c r="T8" s="276">
        <v>135</v>
      </c>
      <c r="U8" s="276">
        <v>80</v>
      </c>
      <c r="V8" s="276">
        <v>90</v>
      </c>
      <c r="W8" s="276">
        <v>71</v>
      </c>
      <c r="X8" s="276">
        <v>90</v>
      </c>
      <c r="Y8" s="276">
        <v>80</v>
      </c>
      <c r="Z8" s="276">
        <v>41</v>
      </c>
      <c r="AA8" s="276">
        <v>110</v>
      </c>
      <c r="AB8" s="276">
        <v>85</v>
      </c>
      <c r="AC8" s="276">
        <v>51</v>
      </c>
      <c r="AD8" s="276">
        <v>31</v>
      </c>
      <c r="AE8" s="276"/>
      <c r="AF8" s="276">
        <v>205</v>
      </c>
      <c r="AG8" s="276">
        <v>289</v>
      </c>
      <c r="AH8" s="276">
        <v>149</v>
      </c>
      <c r="AI8" s="276">
        <v>189</v>
      </c>
      <c r="AJ8" s="276">
        <v>110</v>
      </c>
      <c r="AK8" s="276">
        <v>63</v>
      </c>
      <c r="AL8" s="276"/>
      <c r="AM8" s="276">
        <v>420</v>
      </c>
      <c r="AN8" s="276">
        <v>424</v>
      </c>
      <c r="AO8" s="276">
        <v>111</v>
      </c>
      <c r="AP8" s="276"/>
      <c r="AQ8" s="276">
        <v>315</v>
      </c>
      <c r="AR8" s="276">
        <v>332</v>
      </c>
      <c r="AS8" s="276">
        <v>36</v>
      </c>
    </row>
    <row r="9" spans="2:45" x14ac:dyDescent="0.25">
      <c r="B9" s="16" t="s">
        <v>357</v>
      </c>
      <c r="C9" s="273">
        <v>0.34229971338901699</v>
      </c>
      <c r="D9" s="273">
        <v>0.31865904958667901</v>
      </c>
      <c r="E9" s="273">
        <v>0.36147761125015698</v>
      </c>
      <c r="F9" s="273"/>
      <c r="G9" s="273">
        <v>0.34717286067735897</v>
      </c>
      <c r="H9" s="273">
        <v>0.33480562028164901</v>
      </c>
      <c r="I9" s="273">
        <v>0.36247188812100201</v>
      </c>
      <c r="J9" s="273">
        <v>0.37021046580355299</v>
      </c>
      <c r="K9" s="273">
        <v>0.33905752686670798</v>
      </c>
      <c r="L9" s="273">
        <v>0.30863660054817099</v>
      </c>
      <c r="M9" s="273"/>
      <c r="N9" s="273">
        <v>0.40377512161130902</v>
      </c>
      <c r="O9" s="273">
        <v>0.36288259244479398</v>
      </c>
      <c r="P9" s="273">
        <v>0.298442782052874</v>
      </c>
      <c r="Q9" s="273">
        <v>0.295091681079931</v>
      </c>
      <c r="R9" s="273"/>
      <c r="S9" s="273">
        <v>0.336394733536792</v>
      </c>
      <c r="T9" s="273">
        <v>0.36023401943730599</v>
      </c>
      <c r="U9" s="273">
        <v>0.38514056393073398</v>
      </c>
      <c r="V9" s="273">
        <v>0.43375664165716998</v>
      </c>
      <c r="W9" s="273">
        <v>0.24219012629549</v>
      </c>
      <c r="X9" s="273">
        <v>0.29068109350226701</v>
      </c>
      <c r="Y9" s="273">
        <v>0.38613709165225402</v>
      </c>
      <c r="Z9" s="273">
        <v>0.27004275985992998</v>
      </c>
      <c r="AA9" s="273">
        <v>0.35424217510980399</v>
      </c>
      <c r="AB9" s="273">
        <v>0.34412016424830999</v>
      </c>
      <c r="AC9" s="273">
        <v>0.324002208077183</v>
      </c>
      <c r="AD9" s="273">
        <v>0.25929187339250198</v>
      </c>
      <c r="AE9" s="273"/>
      <c r="AF9" s="273">
        <v>0.35065420785532597</v>
      </c>
      <c r="AG9" s="273">
        <v>0.28537049885945598</v>
      </c>
      <c r="AH9" s="273">
        <v>0.32113356859118602</v>
      </c>
      <c r="AI9" s="273">
        <v>0.37909070319064497</v>
      </c>
      <c r="AJ9" s="273">
        <v>0.42927858272705799</v>
      </c>
      <c r="AK9" s="273">
        <v>0.36522490796330698</v>
      </c>
      <c r="AL9" s="273"/>
      <c r="AM9" s="273">
        <v>0.352849161138376</v>
      </c>
      <c r="AN9" s="273">
        <v>0.35501369089291901</v>
      </c>
      <c r="AO9" s="273">
        <v>0.27325691607100699</v>
      </c>
      <c r="AP9" s="273"/>
      <c r="AQ9" s="273">
        <v>0.34237470843544399</v>
      </c>
      <c r="AR9" s="273">
        <v>0.353736549434158</v>
      </c>
      <c r="AS9" s="273">
        <v>0.30684995865255399</v>
      </c>
    </row>
    <row r="10" spans="2:45" x14ac:dyDescent="0.25">
      <c r="B10" s="16" t="s">
        <v>358</v>
      </c>
      <c r="C10" s="273">
        <v>0.29407836947457</v>
      </c>
      <c r="D10" s="273">
        <v>0.30014599920118101</v>
      </c>
      <c r="E10" s="273">
        <v>0.28954521967034502</v>
      </c>
      <c r="F10" s="273"/>
      <c r="G10" s="273">
        <v>0.33694377591857499</v>
      </c>
      <c r="H10" s="273">
        <v>0.37562069696427203</v>
      </c>
      <c r="I10" s="273">
        <v>0.379361634222809</v>
      </c>
      <c r="J10" s="273">
        <v>0.26781734614936098</v>
      </c>
      <c r="K10" s="273">
        <v>0.19526332476438801</v>
      </c>
      <c r="L10" s="273">
        <v>0.21705892395059001</v>
      </c>
      <c r="M10" s="273"/>
      <c r="N10" s="273">
        <v>0.288215935261812</v>
      </c>
      <c r="O10" s="273">
        <v>0.22961609220211701</v>
      </c>
      <c r="P10" s="273">
        <v>0.38396261837802897</v>
      </c>
      <c r="Q10" s="273">
        <v>0.28884756913308801</v>
      </c>
      <c r="R10" s="273"/>
      <c r="S10" s="273">
        <v>0.35378197734639399</v>
      </c>
      <c r="T10" s="273">
        <v>0.31380691572198199</v>
      </c>
      <c r="U10" s="273">
        <v>0.29782254035331401</v>
      </c>
      <c r="V10" s="273">
        <v>0.30569135536855202</v>
      </c>
      <c r="W10" s="273">
        <v>0.34752544777811101</v>
      </c>
      <c r="X10" s="273">
        <v>0.26201983716210803</v>
      </c>
      <c r="Y10" s="273">
        <v>0.23090052188754301</v>
      </c>
      <c r="Z10" s="273">
        <v>0.37361804360387402</v>
      </c>
      <c r="AA10" s="273">
        <v>0.22861987806735801</v>
      </c>
      <c r="AB10" s="273">
        <v>0.23579391056552901</v>
      </c>
      <c r="AC10" s="273">
        <v>0.377683570582866</v>
      </c>
      <c r="AD10" s="273">
        <v>0.17614789075248699</v>
      </c>
      <c r="AE10" s="273"/>
      <c r="AF10" s="273">
        <v>0.33769926990413901</v>
      </c>
      <c r="AG10" s="273">
        <v>0.31689259528353197</v>
      </c>
      <c r="AH10" s="273">
        <v>0.238308061376413</v>
      </c>
      <c r="AI10" s="273">
        <v>0.25284408911185902</v>
      </c>
      <c r="AJ10" s="273">
        <v>0.26602245857991103</v>
      </c>
      <c r="AK10" s="273">
        <v>0.35151343675291702</v>
      </c>
      <c r="AL10" s="273"/>
      <c r="AM10" s="273">
        <v>0.260153447388218</v>
      </c>
      <c r="AN10" s="273">
        <v>0.31048282474424099</v>
      </c>
      <c r="AO10" s="273">
        <v>0.32509851505135801</v>
      </c>
      <c r="AP10" s="273"/>
      <c r="AQ10" s="273">
        <v>0.29598069588292297</v>
      </c>
      <c r="AR10" s="273">
        <v>0.29607243075734802</v>
      </c>
      <c r="AS10" s="273">
        <v>0.34077937856535501</v>
      </c>
    </row>
    <row r="11" spans="2:45" x14ac:dyDescent="0.25">
      <c r="B11" s="16" t="s">
        <v>359</v>
      </c>
      <c r="C11" s="273">
        <v>0.33011185367666801</v>
      </c>
      <c r="D11" s="273">
        <v>0.35323021218190198</v>
      </c>
      <c r="E11" s="273">
        <v>0.31143967278597101</v>
      </c>
      <c r="F11" s="273"/>
      <c r="G11" s="273">
        <v>0.240082719217587</v>
      </c>
      <c r="H11" s="273">
        <v>0.24198961789349899</v>
      </c>
      <c r="I11" s="273">
        <v>0.240786762906675</v>
      </c>
      <c r="J11" s="273">
        <v>0.33227213966727598</v>
      </c>
      <c r="K11" s="273">
        <v>0.44546587352681499</v>
      </c>
      <c r="L11" s="273">
        <v>0.45554973104486202</v>
      </c>
      <c r="M11" s="273"/>
      <c r="N11" s="273">
        <v>0.29427877660662899</v>
      </c>
      <c r="O11" s="273">
        <v>0.37680050780166502</v>
      </c>
      <c r="P11" s="273">
        <v>0.284195525007016</v>
      </c>
      <c r="Q11" s="273">
        <v>0.35773221413140499</v>
      </c>
      <c r="R11" s="273"/>
      <c r="S11" s="273">
        <v>0.27055706962459802</v>
      </c>
      <c r="T11" s="273">
        <v>0.2909453343324</v>
      </c>
      <c r="U11" s="273">
        <v>0.259450309677971</v>
      </c>
      <c r="V11" s="273">
        <v>0.22934167217315701</v>
      </c>
      <c r="W11" s="273">
        <v>0.39545795731586902</v>
      </c>
      <c r="X11" s="273">
        <v>0.418355967608107</v>
      </c>
      <c r="Y11" s="273">
        <v>0.32277603186790998</v>
      </c>
      <c r="Z11" s="273">
        <v>0.30623160845408898</v>
      </c>
      <c r="AA11" s="273">
        <v>0.390301266326466</v>
      </c>
      <c r="AB11" s="273">
        <v>0.39043531047401803</v>
      </c>
      <c r="AC11" s="273">
        <v>0.298314221339951</v>
      </c>
      <c r="AD11" s="273">
        <v>0.56456023585501103</v>
      </c>
      <c r="AE11" s="273"/>
      <c r="AF11" s="273">
        <v>0.28228405867407202</v>
      </c>
      <c r="AG11" s="273">
        <v>0.36770784715832</v>
      </c>
      <c r="AH11" s="273">
        <v>0.38083910399023602</v>
      </c>
      <c r="AI11" s="273">
        <v>0.32453304360795399</v>
      </c>
      <c r="AJ11" s="273">
        <v>0.29686659660027398</v>
      </c>
      <c r="AK11" s="273">
        <v>0.267598064591693</v>
      </c>
      <c r="AL11" s="273"/>
      <c r="AM11" s="273">
        <v>0.37299097439729501</v>
      </c>
      <c r="AN11" s="273">
        <v>0.30870661875893401</v>
      </c>
      <c r="AO11" s="273">
        <v>0.31512613273880902</v>
      </c>
      <c r="AP11" s="273"/>
      <c r="AQ11" s="273">
        <v>0.35556295570329099</v>
      </c>
      <c r="AR11" s="273">
        <v>0.31041240022706801</v>
      </c>
      <c r="AS11" s="273">
        <v>0.30244139637133499</v>
      </c>
    </row>
    <row r="12" spans="2:45" x14ac:dyDescent="0.25">
      <c r="B12" s="16" t="s">
        <v>101</v>
      </c>
      <c r="C12" s="274">
        <v>3.3510063459746303E-2</v>
      </c>
      <c r="D12" s="274">
        <v>2.7964739030238502E-2</v>
      </c>
      <c r="E12" s="274">
        <v>3.7537496293526602E-2</v>
      </c>
      <c r="F12" s="274"/>
      <c r="G12" s="274">
        <v>7.5800644186478597E-2</v>
      </c>
      <c r="H12" s="274">
        <v>4.7584064860579797E-2</v>
      </c>
      <c r="I12" s="274">
        <v>1.7379714749514202E-2</v>
      </c>
      <c r="J12" s="274">
        <v>2.9700048379809899E-2</v>
      </c>
      <c r="K12" s="274">
        <v>2.0213274842088898E-2</v>
      </c>
      <c r="L12" s="274">
        <v>1.8754744456376801E-2</v>
      </c>
      <c r="M12" s="274"/>
      <c r="N12" s="274">
        <v>1.37301665202493E-2</v>
      </c>
      <c r="O12" s="274">
        <v>3.0700807551424299E-2</v>
      </c>
      <c r="P12" s="274">
        <v>3.3399074562081202E-2</v>
      </c>
      <c r="Q12" s="274">
        <v>5.8328535655575803E-2</v>
      </c>
      <c r="R12" s="274"/>
      <c r="S12" s="274">
        <v>3.92662194922151E-2</v>
      </c>
      <c r="T12" s="274">
        <v>3.5013730508311601E-2</v>
      </c>
      <c r="U12" s="274">
        <v>5.7586586037981398E-2</v>
      </c>
      <c r="V12" s="274">
        <v>3.1210330801120501E-2</v>
      </c>
      <c r="W12" s="274">
        <v>1.4826468610530099E-2</v>
      </c>
      <c r="X12" s="274">
        <v>2.89431017275181E-2</v>
      </c>
      <c r="Y12" s="274">
        <v>6.0186354592293101E-2</v>
      </c>
      <c r="Z12" s="274">
        <v>5.01075880821064E-2</v>
      </c>
      <c r="AA12" s="274">
        <v>2.68366804963719E-2</v>
      </c>
      <c r="AB12" s="274">
        <v>2.9650614712142601E-2</v>
      </c>
      <c r="AC12" s="274">
        <v>0</v>
      </c>
      <c r="AD12" s="274">
        <v>0</v>
      </c>
      <c r="AE12" s="274"/>
      <c r="AF12" s="274">
        <v>2.9362463566463201E-2</v>
      </c>
      <c r="AG12" s="274">
        <v>3.0029058698691501E-2</v>
      </c>
      <c r="AH12" s="274">
        <v>5.9719266042165299E-2</v>
      </c>
      <c r="AI12" s="274">
        <v>4.3532164089541699E-2</v>
      </c>
      <c r="AJ12" s="274">
        <v>7.8323620927571499E-3</v>
      </c>
      <c r="AK12" s="274">
        <v>1.5663590692082799E-2</v>
      </c>
      <c r="AL12" s="274"/>
      <c r="AM12" s="274">
        <v>1.4006417076110901E-2</v>
      </c>
      <c r="AN12" s="274">
        <v>2.5796865603906802E-2</v>
      </c>
      <c r="AO12" s="274">
        <v>8.65184361388254E-2</v>
      </c>
      <c r="AP12" s="274"/>
      <c r="AQ12" s="274">
        <v>6.0816399783418301E-3</v>
      </c>
      <c r="AR12" s="274">
        <v>3.97786195814267E-2</v>
      </c>
      <c r="AS12" s="274">
        <v>4.9929266410756103E-2</v>
      </c>
    </row>
    <row r="13" spans="2:45" x14ac:dyDescent="0.25">
      <c r="B13" s="17"/>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S2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374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79" t="s">
        <v>8</v>
      </c>
      <c r="C7" s="279">
        <v>197</v>
      </c>
      <c r="D7" s="279">
        <v>95</v>
      </c>
      <c r="E7" s="279">
        <v>102</v>
      </c>
      <c r="F7" s="279"/>
      <c r="G7" s="279">
        <v>40</v>
      </c>
      <c r="H7" s="279">
        <v>40</v>
      </c>
      <c r="I7" s="279">
        <v>39</v>
      </c>
      <c r="J7" s="279">
        <v>34</v>
      </c>
      <c r="K7" s="279">
        <v>20</v>
      </c>
      <c r="L7" s="279">
        <v>24</v>
      </c>
      <c r="M7" s="279"/>
      <c r="N7" s="279">
        <v>64</v>
      </c>
      <c r="O7" s="279">
        <v>43</v>
      </c>
      <c r="P7" s="279">
        <v>39</v>
      </c>
      <c r="Q7" s="279">
        <v>50</v>
      </c>
      <c r="R7" s="279"/>
      <c r="S7" s="279">
        <v>37</v>
      </c>
      <c r="T7" s="279">
        <v>21</v>
      </c>
      <c r="U7" s="279">
        <v>16</v>
      </c>
      <c r="V7" s="279">
        <v>19</v>
      </c>
      <c r="W7" s="279">
        <v>12</v>
      </c>
      <c r="X7" s="279">
        <v>12</v>
      </c>
      <c r="Y7" s="279">
        <v>12</v>
      </c>
      <c r="Z7" s="279">
        <v>11</v>
      </c>
      <c r="AA7" s="279">
        <v>27</v>
      </c>
      <c r="AB7" s="279">
        <v>18</v>
      </c>
      <c r="AC7" s="279">
        <v>9</v>
      </c>
      <c r="AD7" s="279">
        <v>3</v>
      </c>
      <c r="AE7" s="279"/>
      <c r="AF7" s="279">
        <v>43</v>
      </c>
      <c r="AG7" s="279">
        <v>50</v>
      </c>
      <c r="AH7" s="279">
        <v>26</v>
      </c>
      <c r="AI7" s="279">
        <v>36</v>
      </c>
      <c r="AJ7" s="279">
        <v>26</v>
      </c>
      <c r="AK7" s="279">
        <v>16</v>
      </c>
      <c r="AL7" s="279"/>
      <c r="AM7" s="279">
        <v>75</v>
      </c>
      <c r="AN7" s="279">
        <v>88</v>
      </c>
      <c r="AO7" s="279">
        <v>24</v>
      </c>
      <c r="AP7" s="279"/>
      <c r="AQ7" s="279">
        <v>50</v>
      </c>
      <c r="AR7" s="279">
        <v>76</v>
      </c>
      <c r="AS7" s="279">
        <v>7</v>
      </c>
    </row>
    <row r="8" spans="2:45" ht="30" customHeight="1" x14ac:dyDescent="0.25">
      <c r="B8" s="280" t="s">
        <v>9</v>
      </c>
      <c r="C8" s="280">
        <v>196</v>
      </c>
      <c r="D8" s="280">
        <v>96</v>
      </c>
      <c r="E8" s="280">
        <v>99</v>
      </c>
      <c r="F8" s="280"/>
      <c r="G8" s="280">
        <v>37</v>
      </c>
      <c r="H8" s="280">
        <v>39</v>
      </c>
      <c r="I8" s="280">
        <v>44</v>
      </c>
      <c r="J8" s="280">
        <v>33</v>
      </c>
      <c r="K8" s="280">
        <v>19</v>
      </c>
      <c r="L8" s="280">
        <v>24</v>
      </c>
      <c r="M8" s="280"/>
      <c r="N8" s="280">
        <v>61</v>
      </c>
      <c r="O8" s="280">
        <v>41</v>
      </c>
      <c r="P8" s="280">
        <v>41</v>
      </c>
      <c r="Q8" s="280">
        <v>52</v>
      </c>
      <c r="R8" s="280"/>
      <c r="S8" s="280">
        <v>36</v>
      </c>
      <c r="T8" s="280">
        <v>21</v>
      </c>
      <c r="U8" s="280">
        <v>15</v>
      </c>
      <c r="V8" s="280">
        <v>17</v>
      </c>
      <c r="W8" s="280">
        <v>12</v>
      </c>
      <c r="X8" s="280">
        <v>15</v>
      </c>
      <c r="Y8" s="280">
        <v>11</v>
      </c>
      <c r="Z8" s="280">
        <v>11</v>
      </c>
      <c r="AA8" s="280">
        <v>26</v>
      </c>
      <c r="AB8" s="280">
        <v>17</v>
      </c>
      <c r="AC8" s="280">
        <v>10</v>
      </c>
      <c r="AD8" s="280">
        <v>4</v>
      </c>
      <c r="AE8" s="280"/>
      <c r="AF8" s="280">
        <v>43</v>
      </c>
      <c r="AG8" s="280">
        <v>49</v>
      </c>
      <c r="AH8" s="280">
        <v>26</v>
      </c>
      <c r="AI8" s="280">
        <v>36</v>
      </c>
      <c r="AJ8" s="280">
        <v>26</v>
      </c>
      <c r="AK8" s="280">
        <v>16</v>
      </c>
      <c r="AL8" s="280"/>
      <c r="AM8" s="280">
        <v>76</v>
      </c>
      <c r="AN8" s="280">
        <v>86</v>
      </c>
      <c r="AO8" s="280">
        <v>24</v>
      </c>
      <c r="AP8" s="280"/>
      <c r="AQ8" s="280">
        <v>49</v>
      </c>
      <c r="AR8" s="280">
        <v>76</v>
      </c>
      <c r="AS8" s="280">
        <v>7</v>
      </c>
    </row>
    <row r="9" spans="2:45" x14ac:dyDescent="0.25">
      <c r="B9" s="16" t="s">
        <v>363</v>
      </c>
      <c r="C9" s="277">
        <v>0.35174844510890801</v>
      </c>
      <c r="D9" s="277">
        <v>0.35197397624658799</v>
      </c>
      <c r="E9" s="277">
        <v>0.35152964818443999</v>
      </c>
      <c r="F9" s="277"/>
      <c r="G9" s="277">
        <v>0.39406935016285699</v>
      </c>
      <c r="H9" s="277">
        <v>0.32708578557558998</v>
      </c>
      <c r="I9" s="277">
        <v>0.24714212746220299</v>
      </c>
      <c r="J9" s="277">
        <v>0.51225081539939998</v>
      </c>
      <c r="K9" s="277">
        <v>0.51296501119717997</v>
      </c>
      <c r="L9" s="277">
        <v>0.16860154973764299</v>
      </c>
      <c r="M9" s="277"/>
      <c r="N9" s="277">
        <v>0.33871182230865399</v>
      </c>
      <c r="O9" s="277">
        <v>0.36726101472560002</v>
      </c>
      <c r="P9" s="277">
        <v>0.42646966996283597</v>
      </c>
      <c r="Q9" s="277">
        <v>0.28471082592602898</v>
      </c>
      <c r="R9" s="277"/>
      <c r="S9" s="277">
        <v>0.49516363026843602</v>
      </c>
      <c r="T9" s="277">
        <v>0.17504342626924299</v>
      </c>
      <c r="U9" s="277">
        <v>0.24806262278873401</v>
      </c>
      <c r="V9" s="277">
        <v>0.46802864571131497</v>
      </c>
      <c r="W9" s="277">
        <v>0.23469376479218201</v>
      </c>
      <c r="X9" s="277">
        <v>0.46570089941295101</v>
      </c>
      <c r="Y9" s="277">
        <v>0.24371606448334299</v>
      </c>
      <c r="Z9" s="277">
        <v>0.35748857767791498</v>
      </c>
      <c r="AA9" s="277">
        <v>0.40704677671824002</v>
      </c>
      <c r="AB9" s="277">
        <v>0.36945752023705902</v>
      </c>
      <c r="AC9" s="277">
        <v>0.214680763101846</v>
      </c>
      <c r="AD9" s="277">
        <v>0</v>
      </c>
      <c r="AE9" s="277"/>
      <c r="AF9" s="277">
        <v>0.39657585743087698</v>
      </c>
      <c r="AG9" s="277">
        <v>0.42058264776912602</v>
      </c>
      <c r="AH9" s="277">
        <v>0.58212620167540996</v>
      </c>
      <c r="AI9" s="277">
        <v>0.20141033892215701</v>
      </c>
      <c r="AJ9" s="277">
        <v>0.17487621989352001</v>
      </c>
      <c r="AK9" s="277">
        <v>0.27521658698003398</v>
      </c>
      <c r="AL9" s="277"/>
      <c r="AM9" s="277">
        <v>0.34296320322469498</v>
      </c>
      <c r="AN9" s="277">
        <v>0.34742962742893302</v>
      </c>
      <c r="AO9" s="277">
        <v>0.38256604505623498</v>
      </c>
      <c r="AP9" s="277"/>
      <c r="AQ9" s="277">
        <v>0.28589640534413102</v>
      </c>
      <c r="AR9" s="277">
        <v>0.35836243572894799</v>
      </c>
      <c r="AS9" s="277">
        <v>0.53455436526774502</v>
      </c>
    </row>
    <row r="10" spans="2:45" x14ac:dyDescent="0.25">
      <c r="B10" s="16" t="s">
        <v>364</v>
      </c>
      <c r="C10" s="277">
        <v>0.24104295342969301</v>
      </c>
      <c r="D10" s="277">
        <v>0.21835283789536999</v>
      </c>
      <c r="E10" s="277">
        <v>0.26305555685918303</v>
      </c>
      <c r="F10" s="277"/>
      <c r="G10" s="277">
        <v>0.31759284727202902</v>
      </c>
      <c r="H10" s="277">
        <v>0.15914167101509299</v>
      </c>
      <c r="I10" s="277">
        <v>0.24458896847238801</v>
      </c>
      <c r="J10" s="277">
        <v>0.236973301590851</v>
      </c>
      <c r="K10" s="277">
        <v>0.25296315245962098</v>
      </c>
      <c r="L10" s="277">
        <v>0.24842354428565</v>
      </c>
      <c r="M10" s="277"/>
      <c r="N10" s="277">
        <v>0.21207468233862301</v>
      </c>
      <c r="O10" s="277">
        <v>0.22758800276074001</v>
      </c>
      <c r="P10" s="277">
        <v>0.27957912360079001</v>
      </c>
      <c r="Q10" s="277">
        <v>0.24195502114204701</v>
      </c>
      <c r="R10" s="277"/>
      <c r="S10" s="277">
        <v>0.23588945423291899</v>
      </c>
      <c r="T10" s="277">
        <v>0.109939531827719</v>
      </c>
      <c r="U10" s="277">
        <v>6.4315333713107395E-2</v>
      </c>
      <c r="V10" s="277">
        <v>0.163883175100524</v>
      </c>
      <c r="W10" s="277">
        <v>7.0143486838562405E-2</v>
      </c>
      <c r="X10" s="277">
        <v>0.2456271982473</v>
      </c>
      <c r="Y10" s="277">
        <v>0.412794027034664</v>
      </c>
      <c r="Z10" s="277">
        <v>0.350104689190191</v>
      </c>
      <c r="AA10" s="277">
        <v>0.43017609683264701</v>
      </c>
      <c r="AB10" s="277">
        <v>0.422501410423822</v>
      </c>
      <c r="AC10" s="277">
        <v>0</v>
      </c>
      <c r="AD10" s="277">
        <v>0.31015546721763598</v>
      </c>
      <c r="AE10" s="277"/>
      <c r="AF10" s="277">
        <v>0.25047491873135203</v>
      </c>
      <c r="AG10" s="277">
        <v>0.29578961338752702</v>
      </c>
      <c r="AH10" s="277">
        <v>0.27736402439588698</v>
      </c>
      <c r="AI10" s="277">
        <v>0.188460736073331</v>
      </c>
      <c r="AJ10" s="277">
        <v>0.153703569561016</v>
      </c>
      <c r="AK10" s="277">
        <v>0.24908339987549899</v>
      </c>
      <c r="AL10" s="277"/>
      <c r="AM10" s="277">
        <v>0.256306932924589</v>
      </c>
      <c r="AN10" s="277">
        <v>0.244445740650336</v>
      </c>
      <c r="AO10" s="277">
        <v>0.197884066304191</v>
      </c>
      <c r="AP10" s="277"/>
      <c r="AQ10" s="277">
        <v>0.189553066538548</v>
      </c>
      <c r="AR10" s="277">
        <v>0.24494935827013301</v>
      </c>
      <c r="AS10" s="277">
        <v>0.249212011690259</v>
      </c>
    </row>
    <row r="11" spans="2:45" ht="30" x14ac:dyDescent="0.25">
      <c r="B11" s="16" t="s">
        <v>365</v>
      </c>
      <c r="C11" s="277">
        <v>8.9701449466345895E-2</v>
      </c>
      <c r="D11" s="277">
        <v>9.80984471276658E-2</v>
      </c>
      <c r="E11" s="277">
        <v>8.1555180698459406E-2</v>
      </c>
      <c r="F11" s="277"/>
      <c r="G11" s="277">
        <v>0.15378424408793301</v>
      </c>
      <c r="H11" s="277">
        <v>9.81169420729225E-2</v>
      </c>
      <c r="I11" s="277">
        <v>5.1832550555764099E-2</v>
      </c>
      <c r="J11" s="277">
        <v>8.8083476076720901E-2</v>
      </c>
      <c r="K11" s="277">
        <v>0.15025448773601599</v>
      </c>
      <c r="L11" s="277">
        <v>0</v>
      </c>
      <c r="M11" s="277"/>
      <c r="N11" s="277">
        <v>0.11015103127171801</v>
      </c>
      <c r="O11" s="277">
        <v>4.41710430895755E-2</v>
      </c>
      <c r="P11" s="277">
        <v>0.14583831101618699</v>
      </c>
      <c r="Q11" s="277">
        <v>5.84931468513544E-2</v>
      </c>
      <c r="R11" s="277"/>
      <c r="S11" s="277">
        <v>0.13417781970238499</v>
      </c>
      <c r="T11" s="277">
        <v>0.105193374923538</v>
      </c>
      <c r="U11" s="277">
        <v>6.37227645118425E-2</v>
      </c>
      <c r="V11" s="277">
        <v>0.10432012699936</v>
      </c>
      <c r="W11" s="277">
        <v>0.15552018106450499</v>
      </c>
      <c r="X11" s="277">
        <v>7.4880884103784295E-2</v>
      </c>
      <c r="Y11" s="277">
        <v>0</v>
      </c>
      <c r="Z11" s="277">
        <v>0.178392915569832</v>
      </c>
      <c r="AA11" s="277">
        <v>0.10843239905397201</v>
      </c>
      <c r="AB11" s="277">
        <v>0</v>
      </c>
      <c r="AC11" s="277">
        <v>0</v>
      </c>
      <c r="AD11" s="277">
        <v>0</v>
      </c>
      <c r="AE11" s="277"/>
      <c r="AF11" s="277">
        <v>9.1681668462867599E-2</v>
      </c>
      <c r="AG11" s="277">
        <v>5.5122576266378003E-2</v>
      </c>
      <c r="AH11" s="277">
        <v>0.148362920753244</v>
      </c>
      <c r="AI11" s="277">
        <v>0.10729560373941099</v>
      </c>
      <c r="AJ11" s="277">
        <v>0</v>
      </c>
      <c r="AK11" s="277">
        <v>0.20335724440042799</v>
      </c>
      <c r="AL11" s="277"/>
      <c r="AM11" s="277">
        <v>0.106715761831168</v>
      </c>
      <c r="AN11" s="277">
        <v>6.4062045258944295E-2</v>
      </c>
      <c r="AO11" s="277">
        <v>7.8917970586251607E-2</v>
      </c>
      <c r="AP11" s="277"/>
      <c r="AQ11" s="277">
        <v>0.10113148444688901</v>
      </c>
      <c r="AR11" s="277">
        <v>0.12930928162927299</v>
      </c>
      <c r="AS11" s="277">
        <v>0</v>
      </c>
    </row>
    <row r="12" spans="2:45" ht="30" x14ac:dyDescent="0.25">
      <c r="B12" s="16" t="s">
        <v>366</v>
      </c>
      <c r="C12" s="277">
        <v>0.190867207491175</v>
      </c>
      <c r="D12" s="277">
        <v>0.16906420731681601</v>
      </c>
      <c r="E12" s="277">
        <v>0.21201918424886301</v>
      </c>
      <c r="F12" s="277"/>
      <c r="G12" s="277">
        <v>0.222097273193751</v>
      </c>
      <c r="H12" s="277">
        <v>0.27612125722840802</v>
      </c>
      <c r="I12" s="277">
        <v>0.13567190372583501</v>
      </c>
      <c r="J12" s="277">
        <v>0.13967747994354501</v>
      </c>
      <c r="K12" s="277">
        <v>8.7365574115408295E-2</v>
      </c>
      <c r="L12" s="277">
        <v>0.257921446805287</v>
      </c>
      <c r="M12" s="277"/>
      <c r="N12" s="277">
        <v>0.22346607350488901</v>
      </c>
      <c r="O12" s="277">
        <v>0.163316682841808</v>
      </c>
      <c r="P12" s="277">
        <v>0.10065042218638399</v>
      </c>
      <c r="Q12" s="277">
        <v>0.248359174600256</v>
      </c>
      <c r="R12" s="277"/>
      <c r="S12" s="277">
        <v>0.20269361317100201</v>
      </c>
      <c r="T12" s="277">
        <v>0.27521372310595899</v>
      </c>
      <c r="U12" s="277">
        <v>0.12577984495976199</v>
      </c>
      <c r="V12" s="277">
        <v>0.161124789664396</v>
      </c>
      <c r="W12" s="277">
        <v>0.15626190340266299</v>
      </c>
      <c r="X12" s="277">
        <v>7.4880884103784295E-2</v>
      </c>
      <c r="Y12" s="277">
        <v>0.245666762061998</v>
      </c>
      <c r="Z12" s="277">
        <v>0.191162851085561</v>
      </c>
      <c r="AA12" s="277">
        <v>0.22174128136607199</v>
      </c>
      <c r="AB12" s="277">
        <v>0.15013436266500499</v>
      </c>
      <c r="AC12" s="277">
        <v>0.32847688356714599</v>
      </c>
      <c r="AD12" s="277">
        <v>0</v>
      </c>
      <c r="AE12" s="277"/>
      <c r="AF12" s="277">
        <v>0.184977399079778</v>
      </c>
      <c r="AG12" s="277">
        <v>0.20022596629152301</v>
      </c>
      <c r="AH12" s="277">
        <v>0.26130972711290501</v>
      </c>
      <c r="AI12" s="277">
        <v>0.12581540966721599</v>
      </c>
      <c r="AJ12" s="277">
        <v>0.13620365561001499</v>
      </c>
      <c r="AK12" s="277">
        <v>0.29751427175273698</v>
      </c>
      <c r="AL12" s="277"/>
      <c r="AM12" s="277">
        <v>0.18804655811846299</v>
      </c>
      <c r="AN12" s="277">
        <v>0.212551909233335</v>
      </c>
      <c r="AO12" s="277">
        <v>0.11921685040199199</v>
      </c>
      <c r="AP12" s="277"/>
      <c r="AQ12" s="277">
        <v>0.256678134028968</v>
      </c>
      <c r="AR12" s="277">
        <v>0.25244035726564701</v>
      </c>
      <c r="AS12" s="277">
        <v>0</v>
      </c>
    </row>
    <row r="13" spans="2:45" ht="30" x14ac:dyDescent="0.25">
      <c r="B13" s="16" t="s">
        <v>367</v>
      </c>
      <c r="C13" s="277">
        <v>0.33026814450562603</v>
      </c>
      <c r="D13" s="277">
        <v>0.37141874210852899</v>
      </c>
      <c r="E13" s="277">
        <v>0.29034627700570198</v>
      </c>
      <c r="F13" s="277"/>
      <c r="G13" s="277">
        <v>0.31096698041832299</v>
      </c>
      <c r="H13" s="277">
        <v>0.274751939162865</v>
      </c>
      <c r="I13" s="277">
        <v>0.41028290355713698</v>
      </c>
      <c r="J13" s="277">
        <v>0.32110865106964398</v>
      </c>
      <c r="K13" s="277">
        <v>0.30818838200527199</v>
      </c>
      <c r="L13" s="277">
        <v>0.33511902451348202</v>
      </c>
      <c r="M13" s="277"/>
      <c r="N13" s="277">
        <v>0.34709856505313402</v>
      </c>
      <c r="O13" s="277">
        <v>0.34731060592782498</v>
      </c>
      <c r="P13" s="277">
        <v>0.31116897823102702</v>
      </c>
      <c r="Q13" s="277">
        <v>0.317990584208305</v>
      </c>
      <c r="R13" s="277"/>
      <c r="S13" s="277">
        <v>0.357721528838919</v>
      </c>
      <c r="T13" s="277">
        <v>0.319545265850047</v>
      </c>
      <c r="U13" s="277">
        <v>0.37248107758556198</v>
      </c>
      <c r="V13" s="277">
        <v>0.459078135477544</v>
      </c>
      <c r="W13" s="277">
        <v>0.24072129345346799</v>
      </c>
      <c r="X13" s="277">
        <v>0.296098957612486</v>
      </c>
      <c r="Y13" s="277">
        <v>0.43155964862754498</v>
      </c>
      <c r="Z13" s="277">
        <v>9.4244016938015499E-2</v>
      </c>
      <c r="AA13" s="277">
        <v>0.30940479080683397</v>
      </c>
      <c r="AB13" s="277">
        <v>0.25356315492380699</v>
      </c>
      <c r="AC13" s="277">
        <v>0.43872340745564398</v>
      </c>
      <c r="AD13" s="277">
        <v>0.38003231014651301</v>
      </c>
      <c r="AE13" s="277"/>
      <c r="AF13" s="277">
        <v>0.31046704303593398</v>
      </c>
      <c r="AG13" s="277">
        <v>0.34412245138250502</v>
      </c>
      <c r="AH13" s="277">
        <v>0.30042182125636402</v>
      </c>
      <c r="AI13" s="277">
        <v>0.310863896476824</v>
      </c>
      <c r="AJ13" s="277">
        <v>0.485021385927078</v>
      </c>
      <c r="AK13" s="277">
        <v>0.17934177841750401</v>
      </c>
      <c r="AL13" s="277"/>
      <c r="AM13" s="277">
        <v>0.31753952195347501</v>
      </c>
      <c r="AN13" s="277">
        <v>0.32979720810231999</v>
      </c>
      <c r="AO13" s="277">
        <v>0.27079684092239698</v>
      </c>
      <c r="AP13" s="277"/>
      <c r="AQ13" s="277">
        <v>0.31132078915234701</v>
      </c>
      <c r="AR13" s="277">
        <v>0.31830891814687201</v>
      </c>
      <c r="AS13" s="277">
        <v>0.59458616216506399</v>
      </c>
    </row>
    <row r="14" spans="2:45" ht="30" x14ac:dyDescent="0.25">
      <c r="B14" s="16" t="s">
        <v>368</v>
      </c>
      <c r="C14" s="277">
        <v>0.103708163317296</v>
      </c>
      <c r="D14" s="277">
        <v>9.1080091275426794E-2</v>
      </c>
      <c r="E14" s="277">
        <v>0.11595916933426299</v>
      </c>
      <c r="F14" s="277"/>
      <c r="G14" s="277">
        <v>0.10469467744627101</v>
      </c>
      <c r="H14" s="277">
        <v>0.19142735883711401</v>
      </c>
      <c r="I14" s="277">
        <v>9.3239834965159196E-2</v>
      </c>
      <c r="J14" s="277">
        <v>0</v>
      </c>
      <c r="K14" s="277">
        <v>5.1077871172060203E-2</v>
      </c>
      <c r="L14" s="277">
        <v>0.16140304248577</v>
      </c>
      <c r="M14" s="277"/>
      <c r="N14" s="277">
        <v>0.10494863828822699</v>
      </c>
      <c r="O14" s="277">
        <v>6.5374387134416206E-2</v>
      </c>
      <c r="P14" s="277">
        <v>0.104165087617363</v>
      </c>
      <c r="Q14" s="277">
        <v>0.13364154051972901</v>
      </c>
      <c r="R14" s="277"/>
      <c r="S14" s="277">
        <v>0.13082073821519999</v>
      </c>
      <c r="T14" s="277">
        <v>0</v>
      </c>
      <c r="U14" s="277">
        <v>5.8479751423370599E-2</v>
      </c>
      <c r="V14" s="277">
        <v>0.27217474828355598</v>
      </c>
      <c r="W14" s="277">
        <v>0.16295441050132001</v>
      </c>
      <c r="X14" s="277">
        <v>7.4880884103784295E-2</v>
      </c>
      <c r="Y14" s="277">
        <v>0</v>
      </c>
      <c r="Z14" s="277">
        <v>0</v>
      </c>
      <c r="AA14" s="277">
        <v>0.141272257841036</v>
      </c>
      <c r="AB14" s="277">
        <v>0.129115601967877</v>
      </c>
      <c r="AC14" s="277">
        <v>9.9234731683283603E-2</v>
      </c>
      <c r="AD14" s="277">
        <v>0</v>
      </c>
      <c r="AE14" s="277"/>
      <c r="AF14" s="277">
        <v>0.10515195054222801</v>
      </c>
      <c r="AG14" s="277">
        <v>0.10132201196906</v>
      </c>
      <c r="AH14" s="277">
        <v>7.3068990406676804E-2</v>
      </c>
      <c r="AI14" s="277">
        <v>0.13932154859818699</v>
      </c>
      <c r="AJ14" s="277">
        <v>0.109467239009297</v>
      </c>
      <c r="AK14" s="277">
        <v>6.8310150511866993E-2</v>
      </c>
      <c r="AL14" s="277"/>
      <c r="AM14" s="277">
        <v>9.3581663877241594E-2</v>
      </c>
      <c r="AN14" s="277">
        <v>0.15251752326894799</v>
      </c>
      <c r="AO14" s="277">
        <v>0</v>
      </c>
      <c r="AP14" s="277"/>
      <c r="AQ14" s="277">
        <v>9.4813158429694303E-2</v>
      </c>
      <c r="AR14" s="277">
        <v>0.164830899431886</v>
      </c>
      <c r="AS14" s="277">
        <v>0.179359714266486</v>
      </c>
    </row>
    <row r="15" spans="2:45" ht="30" x14ac:dyDescent="0.25">
      <c r="B15" s="16" t="s">
        <v>369</v>
      </c>
      <c r="C15" s="277">
        <v>0.35263036466276898</v>
      </c>
      <c r="D15" s="277">
        <v>0.34095254986899798</v>
      </c>
      <c r="E15" s="277">
        <v>0.36395948749555002</v>
      </c>
      <c r="F15" s="277"/>
      <c r="G15" s="277">
        <v>0.34537114717438699</v>
      </c>
      <c r="H15" s="277">
        <v>0.31765861255460798</v>
      </c>
      <c r="I15" s="277">
        <v>0.24340353791473199</v>
      </c>
      <c r="J15" s="277">
        <v>0.43031799236115198</v>
      </c>
      <c r="K15" s="277">
        <v>0.45391986057916101</v>
      </c>
      <c r="L15" s="277">
        <v>0.43343510013696401</v>
      </c>
      <c r="M15" s="277"/>
      <c r="N15" s="277">
        <v>0.41634088360727201</v>
      </c>
      <c r="O15" s="277">
        <v>0.37903461203080802</v>
      </c>
      <c r="P15" s="277">
        <v>0.26941732048991801</v>
      </c>
      <c r="Q15" s="277">
        <v>0.328650367004161</v>
      </c>
      <c r="R15" s="277"/>
      <c r="S15" s="277">
        <v>0.27410707171834803</v>
      </c>
      <c r="T15" s="277">
        <v>0.41945261526690097</v>
      </c>
      <c r="U15" s="277">
        <v>0.42512528562165702</v>
      </c>
      <c r="V15" s="277">
        <v>0.26975243451982001</v>
      </c>
      <c r="W15" s="277">
        <v>0.47504492187124803</v>
      </c>
      <c r="X15" s="277">
        <v>0.14536122037760299</v>
      </c>
      <c r="Y15" s="277">
        <v>0.39872943385645199</v>
      </c>
      <c r="Z15" s="277">
        <v>0.36946570263824002</v>
      </c>
      <c r="AA15" s="277">
        <v>0.32555594999266901</v>
      </c>
      <c r="AB15" s="277">
        <v>0.36229405974788498</v>
      </c>
      <c r="AC15" s="277">
        <v>0.42441710792371301</v>
      </c>
      <c r="AD15" s="277">
        <v>1</v>
      </c>
      <c r="AE15" s="277"/>
      <c r="AF15" s="277">
        <v>0.33095509550943603</v>
      </c>
      <c r="AG15" s="277">
        <v>0.262595456597291</v>
      </c>
      <c r="AH15" s="277">
        <v>0.34391939725644599</v>
      </c>
      <c r="AI15" s="277">
        <v>0.37470326674539201</v>
      </c>
      <c r="AJ15" s="277">
        <v>0.49463765191437398</v>
      </c>
      <c r="AK15" s="277">
        <v>0.41862435868958098</v>
      </c>
      <c r="AL15" s="277"/>
      <c r="AM15" s="277">
        <v>0.36741080041951502</v>
      </c>
      <c r="AN15" s="277">
        <v>0.36897875959503701</v>
      </c>
      <c r="AO15" s="277">
        <v>0.23247156454790699</v>
      </c>
      <c r="AP15" s="277"/>
      <c r="AQ15" s="277">
        <v>0.37604021772664697</v>
      </c>
      <c r="AR15" s="277">
        <v>0.33154739090719398</v>
      </c>
      <c r="AS15" s="277">
        <v>0.12522520163168199</v>
      </c>
    </row>
    <row r="16" spans="2:45" ht="30" x14ac:dyDescent="0.25">
      <c r="B16" s="16" t="s">
        <v>370</v>
      </c>
      <c r="C16" s="277">
        <v>0.46801773866440199</v>
      </c>
      <c r="D16" s="277">
        <v>0.46906876068397502</v>
      </c>
      <c r="E16" s="277">
        <v>0.46699809947933302</v>
      </c>
      <c r="F16" s="277"/>
      <c r="G16" s="277">
        <v>0.303247822186761</v>
      </c>
      <c r="H16" s="277">
        <v>0.477803877922993</v>
      </c>
      <c r="I16" s="277">
        <v>0.59760945275591204</v>
      </c>
      <c r="J16" s="277">
        <v>0.49599520913873701</v>
      </c>
      <c r="K16" s="277">
        <v>0.38676458979759798</v>
      </c>
      <c r="L16" s="277">
        <v>0.49414791553234999</v>
      </c>
      <c r="M16" s="277"/>
      <c r="N16" s="277">
        <v>0.51832242522126604</v>
      </c>
      <c r="O16" s="277">
        <v>0.34780640925231299</v>
      </c>
      <c r="P16" s="277">
        <v>0.47798741689980101</v>
      </c>
      <c r="Q16" s="277">
        <v>0.50294288625313699</v>
      </c>
      <c r="R16" s="277"/>
      <c r="S16" s="277">
        <v>0.35510657299923298</v>
      </c>
      <c r="T16" s="277">
        <v>0.51723311434552299</v>
      </c>
      <c r="U16" s="277">
        <v>0.42704605983823901</v>
      </c>
      <c r="V16" s="277">
        <v>0.36745411051771598</v>
      </c>
      <c r="W16" s="277">
        <v>0.24888795299532501</v>
      </c>
      <c r="X16" s="277">
        <v>0.54489865487952205</v>
      </c>
      <c r="Y16" s="277">
        <v>0.51090749246090705</v>
      </c>
      <c r="Z16" s="277">
        <v>0.17536697992721001</v>
      </c>
      <c r="AA16" s="277">
        <v>0.65753049101139704</v>
      </c>
      <c r="AB16" s="277">
        <v>0.63380111442038001</v>
      </c>
      <c r="AC16" s="277">
        <v>0.56603649151344104</v>
      </c>
      <c r="AD16" s="277">
        <v>0.69018777736414905</v>
      </c>
      <c r="AE16" s="277"/>
      <c r="AF16" s="277">
        <v>0.31610799821410301</v>
      </c>
      <c r="AG16" s="277">
        <v>0.59655095299063399</v>
      </c>
      <c r="AH16" s="277">
        <v>0.26025457878236402</v>
      </c>
      <c r="AI16" s="277">
        <v>0.44941800776893398</v>
      </c>
      <c r="AJ16" s="277">
        <v>0.78576400247856704</v>
      </c>
      <c r="AK16" s="277">
        <v>0.33321397499407901</v>
      </c>
      <c r="AL16" s="277"/>
      <c r="AM16" s="277">
        <v>0.456450358295724</v>
      </c>
      <c r="AN16" s="277">
        <v>0.48809042276307901</v>
      </c>
      <c r="AO16" s="277">
        <v>0.536340392871404</v>
      </c>
      <c r="AP16" s="277"/>
      <c r="AQ16" s="277">
        <v>0.462409322488184</v>
      </c>
      <c r="AR16" s="277">
        <v>0.423307900831212</v>
      </c>
      <c r="AS16" s="277">
        <v>0.59067083636393702</v>
      </c>
    </row>
    <row r="17" spans="2:45" ht="30" x14ac:dyDescent="0.25">
      <c r="B17" s="16" t="s">
        <v>371</v>
      </c>
      <c r="C17" s="277">
        <v>6.6816662820939204E-2</v>
      </c>
      <c r="D17" s="277">
        <v>6.6901251522961294E-2</v>
      </c>
      <c r="E17" s="277">
        <v>6.6734599882590007E-2</v>
      </c>
      <c r="F17" s="277"/>
      <c r="G17" s="277">
        <v>0.117552694360727</v>
      </c>
      <c r="H17" s="277">
        <v>2.43926694528072E-2</v>
      </c>
      <c r="I17" s="277">
        <v>6.5442289777167206E-2</v>
      </c>
      <c r="J17" s="277">
        <v>9.2976518834530494E-2</v>
      </c>
      <c r="K17" s="277">
        <v>4.78602607307907E-2</v>
      </c>
      <c r="L17" s="277">
        <v>4.1257701446445597E-2</v>
      </c>
      <c r="M17" s="277"/>
      <c r="N17" s="277">
        <v>2.7510412040163901E-2</v>
      </c>
      <c r="O17" s="277">
        <v>0.124233159302629</v>
      </c>
      <c r="P17" s="277">
        <v>7.0455775464992806E-2</v>
      </c>
      <c r="Q17" s="277">
        <v>6.6665711673449299E-2</v>
      </c>
      <c r="R17" s="277"/>
      <c r="S17" s="277">
        <v>0.11083631720949701</v>
      </c>
      <c r="T17" s="277">
        <v>0</v>
      </c>
      <c r="U17" s="277">
        <v>0.19459500478535099</v>
      </c>
      <c r="V17" s="277">
        <v>0.100751689230702</v>
      </c>
      <c r="W17" s="277">
        <v>7.0143486838562405E-2</v>
      </c>
      <c r="X17" s="277">
        <v>0.104399091507052</v>
      </c>
      <c r="Y17" s="277">
        <v>7.7652446139346895E-2</v>
      </c>
      <c r="Z17" s="277">
        <v>0</v>
      </c>
      <c r="AA17" s="277">
        <v>0</v>
      </c>
      <c r="AB17" s="277">
        <v>0</v>
      </c>
      <c r="AC17" s="277">
        <v>0.11104128581768299</v>
      </c>
      <c r="AD17" s="277">
        <v>0</v>
      </c>
      <c r="AE17" s="277"/>
      <c r="AF17" s="277">
        <v>3.96609445396785E-2</v>
      </c>
      <c r="AG17" s="277">
        <v>4.4959691342726302E-2</v>
      </c>
      <c r="AH17" s="277">
        <v>0.15343753454808501</v>
      </c>
      <c r="AI17" s="277">
        <v>0.120762703127444</v>
      </c>
      <c r="AJ17" s="277">
        <v>3.5362873922484203E-2</v>
      </c>
      <c r="AK17" s="277">
        <v>0</v>
      </c>
      <c r="AL17" s="277"/>
      <c r="AM17" s="277">
        <v>0.10325103668392099</v>
      </c>
      <c r="AN17" s="277">
        <v>4.1747374943122702E-2</v>
      </c>
      <c r="AO17" s="277">
        <v>3.47352751086192E-2</v>
      </c>
      <c r="AP17" s="277"/>
      <c r="AQ17" s="277">
        <v>5.20752485026846E-2</v>
      </c>
      <c r="AR17" s="277">
        <v>7.8083622952591594E-2</v>
      </c>
      <c r="AS17" s="277">
        <v>0</v>
      </c>
    </row>
    <row r="18" spans="2:45" ht="30" x14ac:dyDescent="0.25">
      <c r="B18" s="16" t="s">
        <v>372</v>
      </c>
      <c r="C18" s="277">
        <v>0.101857984148394</v>
      </c>
      <c r="D18" s="277">
        <v>6.8254982194427605E-2</v>
      </c>
      <c r="E18" s="277">
        <v>0.13445762230070399</v>
      </c>
      <c r="F18" s="277"/>
      <c r="G18" s="277">
        <v>0.13065941260476899</v>
      </c>
      <c r="H18" s="277">
        <v>0</v>
      </c>
      <c r="I18" s="277">
        <v>8.1338844447270506E-2</v>
      </c>
      <c r="J18" s="277">
        <v>0.17973131829157499</v>
      </c>
      <c r="K18" s="277">
        <v>0</v>
      </c>
      <c r="L18" s="277">
        <v>0.24008368029044599</v>
      </c>
      <c r="M18" s="277"/>
      <c r="N18" s="277">
        <v>5.88894702537981E-2</v>
      </c>
      <c r="O18" s="277">
        <v>0.13770072517576201</v>
      </c>
      <c r="P18" s="277">
        <v>9.6524566844610096E-2</v>
      </c>
      <c r="Q18" s="277">
        <v>0.13055378132044801</v>
      </c>
      <c r="R18" s="277"/>
      <c r="S18" s="277">
        <v>2.5070766295854901E-2</v>
      </c>
      <c r="T18" s="277">
        <v>0.18519420701582001</v>
      </c>
      <c r="U18" s="277">
        <v>6.53399190447808E-2</v>
      </c>
      <c r="V18" s="277">
        <v>0.323015919473229</v>
      </c>
      <c r="W18" s="277">
        <v>7.9384448834303706E-2</v>
      </c>
      <c r="X18" s="277">
        <v>0.18670844365498601</v>
      </c>
      <c r="Y18" s="277">
        <v>9.5904634400150499E-2</v>
      </c>
      <c r="Z18" s="277">
        <v>9.2470817285290899E-2</v>
      </c>
      <c r="AA18" s="277">
        <v>0.10846749858254</v>
      </c>
      <c r="AB18" s="277">
        <v>0</v>
      </c>
      <c r="AC18" s="277">
        <v>0</v>
      </c>
      <c r="AD18" s="277">
        <v>0</v>
      </c>
      <c r="AE18" s="277"/>
      <c r="AF18" s="277">
        <v>0.113287019856616</v>
      </c>
      <c r="AG18" s="277">
        <v>7.3175973110078299E-2</v>
      </c>
      <c r="AH18" s="277">
        <v>7.3824539156810698E-2</v>
      </c>
      <c r="AI18" s="277">
        <v>0.112001462347908</v>
      </c>
      <c r="AJ18" s="277">
        <v>0.21355992995255199</v>
      </c>
      <c r="AK18" s="277">
        <v>0</v>
      </c>
      <c r="AL18" s="277"/>
      <c r="AM18" s="277">
        <v>7.4312152037814799E-2</v>
      </c>
      <c r="AN18" s="277">
        <v>0.108052851144107</v>
      </c>
      <c r="AO18" s="277">
        <v>0.12133555173746501</v>
      </c>
      <c r="AP18" s="277"/>
      <c r="AQ18" s="277">
        <v>7.3220361387859006E-2</v>
      </c>
      <c r="AR18" s="277">
        <v>0.113848234698556</v>
      </c>
      <c r="AS18" s="277">
        <v>0.131547450049214</v>
      </c>
    </row>
    <row r="19" spans="2:45" ht="30" x14ac:dyDescent="0.25">
      <c r="B19" s="16" t="s">
        <v>373</v>
      </c>
      <c r="C19" s="277">
        <v>5.3910884598276601E-2</v>
      </c>
      <c r="D19" s="277">
        <v>4.9318472059678799E-2</v>
      </c>
      <c r="E19" s="277">
        <v>5.8366170682820802E-2</v>
      </c>
      <c r="F19" s="277"/>
      <c r="G19" s="277">
        <v>0.104268091402321</v>
      </c>
      <c r="H19" s="277">
        <v>7.5902213782158806E-2</v>
      </c>
      <c r="I19" s="277">
        <v>0</v>
      </c>
      <c r="J19" s="277">
        <v>2.78130134985697E-2</v>
      </c>
      <c r="K19" s="277">
        <v>9.8938131902850904E-2</v>
      </c>
      <c r="L19" s="277">
        <v>3.8514032702906001E-2</v>
      </c>
      <c r="M19" s="277"/>
      <c r="N19" s="277">
        <v>0</v>
      </c>
      <c r="O19" s="277">
        <v>4.3417920729199401E-2</v>
      </c>
      <c r="P19" s="277">
        <v>6.9230492860945195E-2</v>
      </c>
      <c r="Q19" s="277">
        <v>9.6910067450860504E-2</v>
      </c>
      <c r="R19" s="277"/>
      <c r="S19" s="277">
        <v>5.0993342329298301E-2</v>
      </c>
      <c r="T19" s="277">
        <v>0</v>
      </c>
      <c r="U19" s="277">
        <v>6.37227645118425E-2</v>
      </c>
      <c r="V19" s="277">
        <v>5.4229105895855702E-2</v>
      </c>
      <c r="W19" s="277">
        <v>0</v>
      </c>
      <c r="X19" s="277">
        <v>7.4880884103784295E-2</v>
      </c>
      <c r="Y19" s="277">
        <v>0</v>
      </c>
      <c r="Z19" s="277">
        <v>0.18671483422330601</v>
      </c>
      <c r="AA19" s="277">
        <v>3.8050993386146703E-2</v>
      </c>
      <c r="AB19" s="277">
        <v>0.1554075936158</v>
      </c>
      <c r="AC19" s="277">
        <v>0</v>
      </c>
      <c r="AD19" s="277">
        <v>0</v>
      </c>
      <c r="AE19" s="277"/>
      <c r="AF19" s="277">
        <v>3.9610751822884899E-2</v>
      </c>
      <c r="AG19" s="277">
        <v>6.1667534460703E-2</v>
      </c>
      <c r="AH19" s="277">
        <v>0</v>
      </c>
      <c r="AI19" s="277">
        <v>8.6248184122015195E-2</v>
      </c>
      <c r="AJ19" s="277">
        <v>6.99503877798449E-2</v>
      </c>
      <c r="AK19" s="277">
        <v>5.6664381695780898E-2</v>
      </c>
      <c r="AL19" s="277"/>
      <c r="AM19" s="277">
        <v>6.3413074556971205E-2</v>
      </c>
      <c r="AN19" s="277">
        <v>5.6394942129916498E-2</v>
      </c>
      <c r="AO19" s="277">
        <v>0</v>
      </c>
      <c r="AP19" s="277"/>
      <c r="AQ19" s="277">
        <v>2.12186953115228E-2</v>
      </c>
      <c r="AR19" s="277">
        <v>4.9221406628082498E-2</v>
      </c>
      <c r="AS19" s="277">
        <v>0.27460995467400501</v>
      </c>
    </row>
    <row r="20" spans="2:45" x14ac:dyDescent="0.25">
      <c r="B20" s="16" t="s">
        <v>99</v>
      </c>
      <c r="C20" s="277">
        <v>3.0676575338498099E-2</v>
      </c>
      <c r="D20" s="277">
        <v>1.87015950345518E-2</v>
      </c>
      <c r="E20" s="277">
        <v>4.2293990512430601E-2</v>
      </c>
      <c r="F20" s="277"/>
      <c r="G20" s="277">
        <v>2.7553408660100601E-2</v>
      </c>
      <c r="H20" s="277">
        <v>3.1739356276338601E-2</v>
      </c>
      <c r="I20" s="277">
        <v>0</v>
      </c>
      <c r="J20" s="277">
        <v>2.64077739230528E-2</v>
      </c>
      <c r="K20" s="277">
        <v>9.9396985501933599E-2</v>
      </c>
      <c r="L20" s="277">
        <v>3.9991121439010999E-2</v>
      </c>
      <c r="M20" s="277"/>
      <c r="N20" s="277">
        <v>1.6149256444168699E-2</v>
      </c>
      <c r="O20" s="277">
        <v>6.7907886223535802E-2</v>
      </c>
      <c r="P20" s="277">
        <v>5.5163142554231298E-2</v>
      </c>
      <c r="Q20" s="277">
        <v>0</v>
      </c>
      <c r="R20" s="277"/>
      <c r="S20" s="277">
        <v>0</v>
      </c>
      <c r="T20" s="277">
        <v>9.0780816007608595E-2</v>
      </c>
      <c r="U20" s="277">
        <v>5.71808896541302E-2</v>
      </c>
      <c r="V20" s="277">
        <v>0</v>
      </c>
      <c r="W20" s="277">
        <v>0</v>
      </c>
      <c r="X20" s="277">
        <v>8.4665197376877499E-2</v>
      </c>
      <c r="Y20" s="277">
        <v>8.7898942771907407E-2</v>
      </c>
      <c r="Z20" s="277">
        <v>9.1941574295537704E-2</v>
      </c>
      <c r="AA20" s="277">
        <v>0</v>
      </c>
      <c r="AB20" s="277">
        <v>0</v>
      </c>
      <c r="AC20" s="277">
        <v>0</v>
      </c>
      <c r="AD20" s="277">
        <v>0</v>
      </c>
      <c r="AE20" s="277"/>
      <c r="AF20" s="277">
        <v>2.9282591937776999E-2</v>
      </c>
      <c r="AG20" s="277">
        <v>0</v>
      </c>
      <c r="AH20" s="277">
        <v>3.35466943952938E-2</v>
      </c>
      <c r="AI20" s="277">
        <v>8.1093331670334098E-2</v>
      </c>
      <c r="AJ20" s="277">
        <v>0</v>
      </c>
      <c r="AK20" s="277">
        <v>6.2188253853096703E-2</v>
      </c>
      <c r="AL20" s="277"/>
      <c r="AM20" s="277">
        <v>2.7855948447710201E-2</v>
      </c>
      <c r="AN20" s="277">
        <v>3.3518578431968198E-2</v>
      </c>
      <c r="AO20" s="277">
        <v>4.1298862755646801E-2</v>
      </c>
      <c r="AP20" s="277"/>
      <c r="AQ20" s="277">
        <v>1.7729854876223999E-2</v>
      </c>
      <c r="AR20" s="277">
        <v>5.4936193974900099E-2</v>
      </c>
      <c r="AS20" s="277">
        <v>0</v>
      </c>
    </row>
    <row r="21" spans="2:45" x14ac:dyDescent="0.25">
      <c r="B21" s="16" t="s">
        <v>101</v>
      </c>
      <c r="C21" s="278">
        <v>2.9359895141872702E-2</v>
      </c>
      <c r="D21" s="278">
        <v>4.0419707113779103E-2</v>
      </c>
      <c r="E21" s="278">
        <v>1.86303219683015E-2</v>
      </c>
      <c r="F21" s="278"/>
      <c r="G21" s="278">
        <v>5.4169644805967102E-2</v>
      </c>
      <c r="H21" s="278">
        <v>2.61956467830682E-2</v>
      </c>
      <c r="I21" s="278">
        <v>6.2371916866325303E-2</v>
      </c>
      <c r="J21" s="278">
        <v>0</v>
      </c>
      <c r="K21" s="278">
        <v>0</v>
      </c>
      <c r="L21" s="278">
        <v>0</v>
      </c>
      <c r="M21" s="278"/>
      <c r="N21" s="278">
        <v>1.33465416343151E-2</v>
      </c>
      <c r="O21" s="278">
        <v>3.1654923371139301E-2</v>
      </c>
      <c r="P21" s="278">
        <v>3.53852110028137E-2</v>
      </c>
      <c r="Q21" s="278">
        <v>4.2226719488175503E-2</v>
      </c>
      <c r="R21" s="278"/>
      <c r="S21" s="278">
        <v>2.2792628070577699E-2</v>
      </c>
      <c r="T21" s="278">
        <v>6.1608214398905702E-2</v>
      </c>
      <c r="U21" s="278">
        <v>0</v>
      </c>
      <c r="V21" s="278">
        <v>0</v>
      </c>
      <c r="W21" s="278">
        <v>0.11790377157198</v>
      </c>
      <c r="X21" s="278">
        <v>7.8654061493901306E-2</v>
      </c>
      <c r="Y21" s="278">
        <v>0</v>
      </c>
      <c r="Z21" s="278">
        <v>9.4244016938015499E-2</v>
      </c>
      <c r="AA21" s="278">
        <v>0</v>
      </c>
      <c r="AB21" s="278">
        <v>0</v>
      </c>
      <c r="AC21" s="278">
        <v>0</v>
      </c>
      <c r="AD21" s="278">
        <v>0</v>
      </c>
      <c r="AE21" s="278"/>
      <c r="AF21" s="278">
        <v>3.00626818334019E-2</v>
      </c>
      <c r="AG21" s="278">
        <v>1.6611736452033898E-2</v>
      </c>
      <c r="AH21" s="278">
        <v>4.5190635103123197E-2</v>
      </c>
      <c r="AI21" s="278">
        <v>6.9803619743882897E-2</v>
      </c>
      <c r="AJ21" s="278">
        <v>0</v>
      </c>
      <c r="AK21" s="278">
        <v>0</v>
      </c>
      <c r="AL21" s="278"/>
      <c r="AM21" s="278">
        <v>0</v>
      </c>
      <c r="AN21" s="278">
        <v>2.4302241173923399E-2</v>
      </c>
      <c r="AO21" s="278">
        <v>0.108922457040157</v>
      </c>
      <c r="AP21" s="278"/>
      <c r="AQ21" s="278">
        <v>1.68127134318331E-2</v>
      </c>
      <c r="AR21" s="278">
        <v>0</v>
      </c>
      <c r="AS21" s="278">
        <v>0</v>
      </c>
    </row>
    <row r="22" spans="2:45" x14ac:dyDescent="0.25">
      <c r="B22" s="17" t="s">
        <v>375</v>
      </c>
    </row>
    <row r="23" spans="2:45" x14ac:dyDescent="0.25">
      <c r="B23" t="s">
        <v>69</v>
      </c>
    </row>
    <row r="24" spans="2:45" x14ac:dyDescent="0.25">
      <c r="B24" t="s">
        <v>70</v>
      </c>
    </row>
    <row r="26" spans="2:45" x14ac:dyDescent="0.25">
      <c r="B2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S3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391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83" t="s">
        <v>8</v>
      </c>
      <c r="C7" s="283">
        <v>496</v>
      </c>
      <c r="D7" s="283">
        <v>247</v>
      </c>
      <c r="E7" s="283">
        <v>244</v>
      </c>
      <c r="F7" s="283"/>
      <c r="G7" s="283">
        <v>53</v>
      </c>
      <c r="H7" s="283">
        <v>61</v>
      </c>
      <c r="I7" s="283">
        <v>52</v>
      </c>
      <c r="J7" s="283">
        <v>88</v>
      </c>
      <c r="K7" s="283">
        <v>88</v>
      </c>
      <c r="L7" s="283">
        <v>154</v>
      </c>
      <c r="M7" s="283"/>
      <c r="N7" s="283">
        <v>138</v>
      </c>
      <c r="O7" s="283">
        <v>151</v>
      </c>
      <c r="P7" s="283">
        <v>85</v>
      </c>
      <c r="Q7" s="283">
        <v>119</v>
      </c>
      <c r="R7" s="283"/>
      <c r="S7" s="283">
        <v>53</v>
      </c>
      <c r="T7" s="283">
        <v>77</v>
      </c>
      <c r="U7" s="283">
        <v>36</v>
      </c>
      <c r="V7" s="283">
        <v>43</v>
      </c>
      <c r="W7" s="283">
        <v>37</v>
      </c>
      <c r="X7" s="283">
        <v>41</v>
      </c>
      <c r="Y7" s="283">
        <v>41</v>
      </c>
      <c r="Z7" s="283">
        <v>18</v>
      </c>
      <c r="AA7" s="283">
        <v>58</v>
      </c>
      <c r="AB7" s="283">
        <v>48</v>
      </c>
      <c r="AC7" s="283">
        <v>24</v>
      </c>
      <c r="AD7" s="283">
        <v>20</v>
      </c>
      <c r="AE7" s="283"/>
      <c r="AF7" s="283">
        <v>81</v>
      </c>
      <c r="AG7" s="283">
        <v>153</v>
      </c>
      <c r="AH7" s="283">
        <v>76</v>
      </c>
      <c r="AI7" s="283">
        <v>106</v>
      </c>
      <c r="AJ7" s="283">
        <v>54</v>
      </c>
      <c r="AK7" s="283">
        <v>26</v>
      </c>
      <c r="AL7" s="283"/>
      <c r="AM7" s="283">
        <v>229</v>
      </c>
      <c r="AN7" s="283">
        <v>202</v>
      </c>
      <c r="AO7" s="283">
        <v>47</v>
      </c>
      <c r="AP7" s="283"/>
      <c r="AQ7" s="283">
        <v>158</v>
      </c>
      <c r="AR7" s="283">
        <v>153</v>
      </c>
      <c r="AS7" s="283">
        <v>17</v>
      </c>
    </row>
    <row r="8" spans="2:45" ht="30" customHeight="1" x14ac:dyDescent="0.25">
      <c r="B8" s="284" t="s">
        <v>9</v>
      </c>
      <c r="C8" s="284">
        <v>498</v>
      </c>
      <c r="D8" s="284">
        <v>252</v>
      </c>
      <c r="E8" s="284">
        <v>241</v>
      </c>
      <c r="F8" s="284"/>
      <c r="G8" s="284">
        <v>50</v>
      </c>
      <c r="H8" s="284">
        <v>61</v>
      </c>
      <c r="I8" s="284">
        <v>59</v>
      </c>
      <c r="J8" s="284">
        <v>87</v>
      </c>
      <c r="K8" s="284">
        <v>88</v>
      </c>
      <c r="L8" s="284">
        <v>153</v>
      </c>
      <c r="M8" s="284"/>
      <c r="N8" s="284">
        <v>135</v>
      </c>
      <c r="O8" s="284">
        <v>146</v>
      </c>
      <c r="P8" s="284">
        <v>91</v>
      </c>
      <c r="Q8" s="284">
        <v>122</v>
      </c>
      <c r="R8" s="284"/>
      <c r="S8" s="284">
        <v>52</v>
      </c>
      <c r="T8" s="284">
        <v>76</v>
      </c>
      <c r="U8" s="284">
        <v>34</v>
      </c>
      <c r="V8" s="284">
        <v>41</v>
      </c>
      <c r="W8" s="284">
        <v>36</v>
      </c>
      <c r="X8" s="284">
        <v>48</v>
      </c>
      <c r="Y8" s="284">
        <v>41</v>
      </c>
      <c r="Z8" s="284">
        <v>19</v>
      </c>
      <c r="AA8" s="284">
        <v>58</v>
      </c>
      <c r="AB8" s="284">
        <v>43</v>
      </c>
      <c r="AC8" s="284">
        <v>28</v>
      </c>
      <c r="AD8" s="284">
        <v>22</v>
      </c>
      <c r="AE8" s="284"/>
      <c r="AF8" s="284">
        <v>83</v>
      </c>
      <c r="AG8" s="284">
        <v>153</v>
      </c>
      <c r="AH8" s="284">
        <v>76</v>
      </c>
      <c r="AI8" s="284">
        <v>105</v>
      </c>
      <c r="AJ8" s="284">
        <v>55</v>
      </c>
      <c r="AK8" s="284">
        <v>26</v>
      </c>
      <c r="AL8" s="284"/>
      <c r="AM8" s="284">
        <v>231</v>
      </c>
      <c r="AN8" s="284">
        <v>203</v>
      </c>
      <c r="AO8" s="284">
        <v>46</v>
      </c>
      <c r="AP8" s="284"/>
      <c r="AQ8" s="284">
        <v>161</v>
      </c>
      <c r="AR8" s="284">
        <v>154</v>
      </c>
      <c r="AS8" s="284">
        <v>17</v>
      </c>
    </row>
    <row r="9" spans="2:45" ht="30" x14ac:dyDescent="0.25">
      <c r="B9" s="16" t="s">
        <v>376</v>
      </c>
      <c r="C9" s="281">
        <v>0.18531239866596799</v>
      </c>
      <c r="D9" s="281">
        <v>0.185398363469849</v>
      </c>
      <c r="E9" s="281">
        <v>0.185132673545048</v>
      </c>
      <c r="F9" s="281"/>
      <c r="G9" s="281">
        <v>3.7547919036904E-2</v>
      </c>
      <c r="H9" s="281">
        <v>0.29100252171039798</v>
      </c>
      <c r="I9" s="281">
        <v>0.20355123558025601</v>
      </c>
      <c r="J9" s="281">
        <v>0.21465507430693301</v>
      </c>
      <c r="K9" s="281">
        <v>0.149225209824839</v>
      </c>
      <c r="L9" s="281">
        <v>0.18845551336149399</v>
      </c>
      <c r="M9" s="281"/>
      <c r="N9" s="281">
        <v>0.21254335708130101</v>
      </c>
      <c r="O9" s="281">
        <v>0.184198596784239</v>
      </c>
      <c r="P9" s="281">
        <v>0.16915629453330899</v>
      </c>
      <c r="Q9" s="281">
        <v>0.17344142397649301</v>
      </c>
      <c r="R9" s="281"/>
      <c r="S9" s="281">
        <v>0.25624642590420399</v>
      </c>
      <c r="T9" s="281">
        <v>0.152404909531247</v>
      </c>
      <c r="U9" s="281">
        <v>0.25179780932909401</v>
      </c>
      <c r="V9" s="281">
        <v>0.21251330879751201</v>
      </c>
      <c r="W9" s="281">
        <v>0.187589879617308</v>
      </c>
      <c r="X9" s="281">
        <v>0.205034074505274</v>
      </c>
      <c r="Y9" s="281">
        <v>0.17679666644641501</v>
      </c>
      <c r="Z9" s="281">
        <v>0.22781754676594801</v>
      </c>
      <c r="AA9" s="281">
        <v>0.12191611316031301</v>
      </c>
      <c r="AB9" s="281">
        <v>0.185529446761907</v>
      </c>
      <c r="AC9" s="281">
        <v>0.16491010591258501</v>
      </c>
      <c r="AD9" s="281">
        <v>9.9373203423292006E-2</v>
      </c>
      <c r="AE9" s="281"/>
      <c r="AF9" s="281">
        <v>0.20414512795577999</v>
      </c>
      <c r="AG9" s="281">
        <v>0.22843532910102801</v>
      </c>
      <c r="AH9" s="281">
        <v>0.11092211505083099</v>
      </c>
      <c r="AI9" s="281">
        <v>0.171566983676539</v>
      </c>
      <c r="AJ9" s="281">
        <v>0.160518531782774</v>
      </c>
      <c r="AK9" s="281">
        <v>0.196375897642555</v>
      </c>
      <c r="AL9" s="281"/>
      <c r="AM9" s="281">
        <v>0.18296265618963101</v>
      </c>
      <c r="AN9" s="281">
        <v>0.20391853764030199</v>
      </c>
      <c r="AO9" s="281">
        <v>0.184640277242966</v>
      </c>
      <c r="AP9" s="281"/>
      <c r="AQ9" s="281">
        <v>0.20074079712280099</v>
      </c>
      <c r="AR9" s="281">
        <v>0.16521260782161001</v>
      </c>
      <c r="AS9" s="281">
        <v>0.28904538195915902</v>
      </c>
    </row>
    <row r="10" spans="2:45" ht="30" x14ac:dyDescent="0.25">
      <c r="B10" s="16" t="s">
        <v>377</v>
      </c>
      <c r="C10" s="281">
        <v>9.1197685417413799E-2</v>
      </c>
      <c r="D10" s="281">
        <v>8.3536419650200006E-2</v>
      </c>
      <c r="E10" s="281">
        <v>0.101124121123549</v>
      </c>
      <c r="F10" s="281"/>
      <c r="G10" s="281">
        <v>3.6097619661767201E-2</v>
      </c>
      <c r="H10" s="281">
        <v>8.88788612629339E-2</v>
      </c>
      <c r="I10" s="281">
        <v>0.12792820850043901</v>
      </c>
      <c r="J10" s="281">
        <v>8.8026600829433393E-2</v>
      </c>
      <c r="K10" s="281">
        <v>6.8773189577968602E-2</v>
      </c>
      <c r="L10" s="281">
        <v>0.110657224172189</v>
      </c>
      <c r="M10" s="281"/>
      <c r="N10" s="281">
        <v>8.4659938322693196E-2</v>
      </c>
      <c r="O10" s="281">
        <v>0.12582928653695799</v>
      </c>
      <c r="P10" s="281">
        <v>3.3371042835556301E-2</v>
      </c>
      <c r="Q10" s="281">
        <v>9.3834682633612998E-2</v>
      </c>
      <c r="R10" s="281"/>
      <c r="S10" s="281">
        <v>0.16395646061187899</v>
      </c>
      <c r="T10" s="281">
        <v>4.9654708226559902E-2</v>
      </c>
      <c r="U10" s="281">
        <v>0.10859561154818199</v>
      </c>
      <c r="V10" s="281">
        <v>6.9649097850565403E-2</v>
      </c>
      <c r="W10" s="281">
        <v>0.13638021808721801</v>
      </c>
      <c r="X10" s="281">
        <v>0.153841438760905</v>
      </c>
      <c r="Y10" s="281">
        <v>9.5548118105466595E-2</v>
      </c>
      <c r="Z10" s="281">
        <v>5.2260761800850097E-2</v>
      </c>
      <c r="AA10" s="281">
        <v>5.1668504822349699E-2</v>
      </c>
      <c r="AB10" s="281">
        <v>4.0933460310761602E-2</v>
      </c>
      <c r="AC10" s="281">
        <v>0.124662654124831</v>
      </c>
      <c r="AD10" s="281">
        <v>4.9976680184640999E-2</v>
      </c>
      <c r="AE10" s="281"/>
      <c r="AF10" s="281">
        <v>6.5649960646625094E-2</v>
      </c>
      <c r="AG10" s="281">
        <v>9.6310639606266304E-2</v>
      </c>
      <c r="AH10" s="281">
        <v>0.11427831606182</v>
      </c>
      <c r="AI10" s="281">
        <v>8.0245780911687603E-2</v>
      </c>
      <c r="AJ10" s="281">
        <v>9.1218662051586005E-2</v>
      </c>
      <c r="AK10" s="281">
        <v>0.11880290966814699</v>
      </c>
      <c r="AL10" s="281"/>
      <c r="AM10" s="281">
        <v>0.10386245543304</v>
      </c>
      <c r="AN10" s="281">
        <v>7.4014988019546896E-2</v>
      </c>
      <c r="AO10" s="281">
        <v>0.116057286258769</v>
      </c>
      <c r="AP10" s="281"/>
      <c r="AQ10" s="281">
        <v>0.108641762232633</v>
      </c>
      <c r="AR10" s="281">
        <v>4.8950014231347198E-2</v>
      </c>
      <c r="AS10" s="281">
        <v>0.106382348111633</v>
      </c>
    </row>
    <row r="11" spans="2:45" ht="30" x14ac:dyDescent="0.25">
      <c r="B11" s="16" t="s">
        <v>378</v>
      </c>
      <c r="C11" s="281">
        <v>5.0322103797024599E-2</v>
      </c>
      <c r="D11" s="281">
        <v>4.2741993382993698E-2</v>
      </c>
      <c r="E11" s="281">
        <v>5.5372303725691199E-2</v>
      </c>
      <c r="F11" s="281"/>
      <c r="G11" s="281">
        <v>0.106659243716047</v>
      </c>
      <c r="H11" s="281">
        <v>2.9612882143065601E-2</v>
      </c>
      <c r="I11" s="281">
        <v>2.1879962226965501E-2</v>
      </c>
      <c r="J11" s="281">
        <v>4.3217123659442698E-2</v>
      </c>
      <c r="K11" s="281">
        <v>4.4893205733954902E-2</v>
      </c>
      <c r="L11" s="281">
        <v>5.8243543204368899E-2</v>
      </c>
      <c r="M11" s="281"/>
      <c r="N11" s="281">
        <v>9.5106756482786298E-2</v>
      </c>
      <c r="O11" s="281">
        <v>3.4910007069056302E-2</v>
      </c>
      <c r="P11" s="281">
        <v>4.3783170811133698E-2</v>
      </c>
      <c r="Q11" s="281">
        <v>2.5653791792505001E-2</v>
      </c>
      <c r="R11" s="281"/>
      <c r="S11" s="281">
        <v>7.2386742896902806E-2</v>
      </c>
      <c r="T11" s="281">
        <v>5.6129507934834399E-2</v>
      </c>
      <c r="U11" s="281">
        <v>2.4759278036876001E-2</v>
      </c>
      <c r="V11" s="281">
        <v>2.4124888093421799E-2</v>
      </c>
      <c r="W11" s="281">
        <v>2.9494336449743301E-2</v>
      </c>
      <c r="X11" s="281">
        <v>2.3576935153976401E-2</v>
      </c>
      <c r="Y11" s="281">
        <v>8.9999631512150999E-2</v>
      </c>
      <c r="Z11" s="281">
        <v>5.0711830840722699E-2</v>
      </c>
      <c r="AA11" s="281">
        <v>7.9516532827287503E-2</v>
      </c>
      <c r="AB11" s="281">
        <v>6.01842699414184E-2</v>
      </c>
      <c r="AC11" s="281">
        <v>0</v>
      </c>
      <c r="AD11" s="281">
        <v>5.4181415559776701E-2</v>
      </c>
      <c r="AE11" s="281"/>
      <c r="AF11" s="281">
        <v>6.0314727482709898E-2</v>
      </c>
      <c r="AG11" s="281">
        <v>3.2109185574123303E-2</v>
      </c>
      <c r="AH11" s="281">
        <v>0.100893391429511</v>
      </c>
      <c r="AI11" s="281">
        <v>5.4865467020920801E-2</v>
      </c>
      <c r="AJ11" s="281">
        <v>3.1382382981279502E-2</v>
      </c>
      <c r="AK11" s="281">
        <v>0</v>
      </c>
      <c r="AL11" s="281"/>
      <c r="AM11" s="281">
        <v>6.5414886079694007E-2</v>
      </c>
      <c r="AN11" s="281">
        <v>3.94724051255727E-2</v>
      </c>
      <c r="AO11" s="281">
        <v>2.2920408773420099E-2</v>
      </c>
      <c r="AP11" s="281"/>
      <c r="AQ11" s="281">
        <v>7.3755434029920103E-2</v>
      </c>
      <c r="AR11" s="281">
        <v>3.6110747878578701E-2</v>
      </c>
      <c r="AS11" s="281">
        <v>0</v>
      </c>
    </row>
    <row r="12" spans="2:45" ht="30" x14ac:dyDescent="0.25">
      <c r="B12" s="16" t="s">
        <v>379</v>
      </c>
      <c r="C12" s="281">
        <v>0.113424087889131</v>
      </c>
      <c r="D12" s="281">
        <v>9.7668094277299999E-2</v>
      </c>
      <c r="E12" s="281">
        <v>0.13227710402724099</v>
      </c>
      <c r="F12" s="281"/>
      <c r="G12" s="281">
        <v>8.6558843890668105E-2</v>
      </c>
      <c r="H12" s="281">
        <v>0.25364178980353402</v>
      </c>
      <c r="I12" s="281">
        <v>0.16100734045135601</v>
      </c>
      <c r="J12" s="281">
        <v>7.9248041870959005E-2</v>
      </c>
      <c r="K12" s="281">
        <v>0.100809995741659</v>
      </c>
      <c r="L12" s="281">
        <v>7.5052905409849005E-2</v>
      </c>
      <c r="M12" s="281"/>
      <c r="N12" s="281">
        <v>0.105714820047365</v>
      </c>
      <c r="O12" s="281">
        <v>9.7882919535552698E-2</v>
      </c>
      <c r="P12" s="281">
        <v>0.153395162640831</v>
      </c>
      <c r="Q12" s="281">
        <v>0.11347030999388701</v>
      </c>
      <c r="R12" s="281"/>
      <c r="S12" s="281">
        <v>0.14717526589514901</v>
      </c>
      <c r="T12" s="281">
        <v>0.126725238668049</v>
      </c>
      <c r="U12" s="281">
        <v>5.6552112977248499E-2</v>
      </c>
      <c r="V12" s="281">
        <v>0.120290065599879</v>
      </c>
      <c r="W12" s="281">
        <v>0.13520556287711</v>
      </c>
      <c r="X12" s="281">
        <v>7.8039855730685198E-2</v>
      </c>
      <c r="Y12" s="281">
        <v>9.8417957333277795E-2</v>
      </c>
      <c r="Z12" s="281">
        <v>0.15683944500632199</v>
      </c>
      <c r="AA12" s="281">
        <v>0.15696332141388999</v>
      </c>
      <c r="AB12" s="281">
        <v>0.150682455089373</v>
      </c>
      <c r="AC12" s="281">
        <v>3.9689210750005498E-2</v>
      </c>
      <c r="AD12" s="281">
        <v>0</v>
      </c>
      <c r="AE12" s="281"/>
      <c r="AF12" s="281">
        <v>0.16265768398500299</v>
      </c>
      <c r="AG12" s="281">
        <v>7.8332671832152395E-2</v>
      </c>
      <c r="AH12" s="281">
        <v>0.140775562637211</v>
      </c>
      <c r="AI12" s="281">
        <v>0.155295527537577</v>
      </c>
      <c r="AJ12" s="281">
        <v>5.5013439474986901E-2</v>
      </c>
      <c r="AK12" s="281">
        <v>3.7604454220931199E-2</v>
      </c>
      <c r="AL12" s="281"/>
      <c r="AM12" s="281">
        <v>0.10453740359204</v>
      </c>
      <c r="AN12" s="281">
        <v>0.111745504741673</v>
      </c>
      <c r="AO12" s="281">
        <v>0.18876164874936799</v>
      </c>
      <c r="AP12" s="281"/>
      <c r="AQ12" s="281">
        <v>0.101422449804161</v>
      </c>
      <c r="AR12" s="281">
        <v>9.4229043205099006E-2</v>
      </c>
      <c r="AS12" s="281">
        <v>0.227045845576994</v>
      </c>
    </row>
    <row r="13" spans="2:45" ht="45" x14ac:dyDescent="0.25">
      <c r="B13" s="16" t="s">
        <v>380</v>
      </c>
      <c r="C13" s="281">
        <v>0.21733217605378199</v>
      </c>
      <c r="D13" s="281">
        <v>0.197528758838553</v>
      </c>
      <c r="E13" s="281">
        <v>0.23860988341109099</v>
      </c>
      <c r="F13" s="281"/>
      <c r="G13" s="281">
        <v>0.28202453062529997</v>
      </c>
      <c r="H13" s="281">
        <v>7.9184712189224099E-2</v>
      </c>
      <c r="I13" s="281">
        <v>0.19529032479966599</v>
      </c>
      <c r="J13" s="281">
        <v>0.25360385780118999</v>
      </c>
      <c r="K13" s="281">
        <v>0.20354289185625701</v>
      </c>
      <c r="L13" s="281">
        <v>0.24671024503943001</v>
      </c>
      <c r="M13" s="281"/>
      <c r="N13" s="281">
        <v>0.20872881249188899</v>
      </c>
      <c r="O13" s="281">
        <v>0.19884757731469299</v>
      </c>
      <c r="P13" s="281">
        <v>0.20047880869765899</v>
      </c>
      <c r="Q13" s="281">
        <v>0.258586098421344</v>
      </c>
      <c r="R13" s="281"/>
      <c r="S13" s="281">
        <v>0.163033796651843</v>
      </c>
      <c r="T13" s="281">
        <v>0.20840145349716499</v>
      </c>
      <c r="U13" s="281">
        <v>0.21962556174605699</v>
      </c>
      <c r="V13" s="281">
        <v>0.123736941572742</v>
      </c>
      <c r="W13" s="281">
        <v>0.21993018243982701</v>
      </c>
      <c r="X13" s="281">
        <v>0.29472122721863098</v>
      </c>
      <c r="Y13" s="281">
        <v>0.20882480066458001</v>
      </c>
      <c r="Z13" s="281">
        <v>0.17663040126747501</v>
      </c>
      <c r="AA13" s="281">
        <v>0.22482403090521499</v>
      </c>
      <c r="AB13" s="281">
        <v>0.30730143007178201</v>
      </c>
      <c r="AC13" s="281">
        <v>0.159645726342794</v>
      </c>
      <c r="AD13" s="281">
        <v>0.29942842040205297</v>
      </c>
      <c r="AE13" s="281"/>
      <c r="AF13" s="281">
        <v>0.21259427289497601</v>
      </c>
      <c r="AG13" s="281">
        <v>0.23070940324549699</v>
      </c>
      <c r="AH13" s="281">
        <v>0.23741667951929901</v>
      </c>
      <c r="AI13" s="281">
        <v>0.200164085090834</v>
      </c>
      <c r="AJ13" s="281">
        <v>0.20678156394373701</v>
      </c>
      <c r="AK13" s="281">
        <v>0.18695281419374399</v>
      </c>
      <c r="AL13" s="281"/>
      <c r="AM13" s="281">
        <v>0.21472321069619599</v>
      </c>
      <c r="AN13" s="281">
        <v>0.20830983168591399</v>
      </c>
      <c r="AO13" s="281">
        <v>0.22773190874398</v>
      </c>
      <c r="AP13" s="281"/>
      <c r="AQ13" s="281">
        <v>0.18867619712744599</v>
      </c>
      <c r="AR13" s="281">
        <v>0.24208969596159499</v>
      </c>
      <c r="AS13" s="281">
        <v>0.35880819825636201</v>
      </c>
    </row>
    <row r="14" spans="2:45" ht="30" x14ac:dyDescent="0.25">
      <c r="B14" s="16" t="s">
        <v>381</v>
      </c>
      <c r="C14" s="281">
        <v>8.9991700971969305E-2</v>
      </c>
      <c r="D14" s="281">
        <v>8.7310523197215995E-2</v>
      </c>
      <c r="E14" s="281">
        <v>9.0165844415462104E-2</v>
      </c>
      <c r="F14" s="281"/>
      <c r="G14" s="281">
        <v>0.110753252794177</v>
      </c>
      <c r="H14" s="281">
        <v>0.150189789427776</v>
      </c>
      <c r="I14" s="281">
        <v>0.15334996396593301</v>
      </c>
      <c r="J14" s="281">
        <v>0.10538728498998599</v>
      </c>
      <c r="K14" s="281">
        <v>9.1493570233214805E-2</v>
      </c>
      <c r="L14" s="281">
        <v>2.54375328478544E-2</v>
      </c>
      <c r="M14" s="281"/>
      <c r="N14" s="281">
        <v>6.5631473302973101E-2</v>
      </c>
      <c r="O14" s="281">
        <v>0.104869888362739</v>
      </c>
      <c r="P14" s="281">
        <v>0.12377069509536601</v>
      </c>
      <c r="Q14" s="281">
        <v>7.5966178445482202E-2</v>
      </c>
      <c r="R14" s="281"/>
      <c r="S14" s="281">
        <v>8.0306703994762099E-2</v>
      </c>
      <c r="T14" s="281">
        <v>9.2720858381908897E-2</v>
      </c>
      <c r="U14" s="281">
        <v>9.4868915706673801E-2</v>
      </c>
      <c r="V14" s="281">
        <v>8.5052805515626106E-2</v>
      </c>
      <c r="W14" s="281">
        <v>4.9846683784918501E-2</v>
      </c>
      <c r="X14" s="281">
        <v>9.0845719593374397E-2</v>
      </c>
      <c r="Y14" s="281">
        <v>0.12529869728724599</v>
      </c>
      <c r="Z14" s="281">
        <v>5.7741530105860799E-2</v>
      </c>
      <c r="AA14" s="281">
        <v>8.3533348477553795E-2</v>
      </c>
      <c r="AB14" s="281">
        <v>9.6612899408474395E-2</v>
      </c>
      <c r="AC14" s="281">
        <v>8.2542611463224294E-2</v>
      </c>
      <c r="AD14" s="281">
        <v>0.14574575577368101</v>
      </c>
      <c r="AE14" s="281"/>
      <c r="AF14" s="281">
        <v>0.137483749314016</v>
      </c>
      <c r="AG14" s="281">
        <v>9.5050287731654401E-2</v>
      </c>
      <c r="AH14" s="281">
        <v>0.100576434295736</v>
      </c>
      <c r="AI14" s="281">
        <v>5.67088222374805E-2</v>
      </c>
      <c r="AJ14" s="281">
        <v>7.77420434430042E-2</v>
      </c>
      <c r="AK14" s="281">
        <v>3.9245705594038199E-2</v>
      </c>
      <c r="AL14" s="281"/>
      <c r="AM14" s="281">
        <v>5.3964687091696703E-2</v>
      </c>
      <c r="AN14" s="281">
        <v>0.135781173468146</v>
      </c>
      <c r="AO14" s="281">
        <v>6.6103775391494299E-2</v>
      </c>
      <c r="AP14" s="281"/>
      <c r="AQ14" s="281">
        <v>3.9817126359717098E-2</v>
      </c>
      <c r="AR14" s="281">
        <v>0.14999184268957499</v>
      </c>
      <c r="AS14" s="281">
        <v>0.12595347166176901</v>
      </c>
    </row>
    <row r="15" spans="2:45" ht="30" x14ac:dyDescent="0.25">
      <c r="B15" s="16" t="s">
        <v>382</v>
      </c>
      <c r="C15" s="281">
        <v>0.58540069786970395</v>
      </c>
      <c r="D15" s="281">
        <v>0.51346285768743805</v>
      </c>
      <c r="E15" s="281">
        <v>0.66035389518693299</v>
      </c>
      <c r="F15" s="281"/>
      <c r="G15" s="281">
        <v>0.45048976309112998</v>
      </c>
      <c r="H15" s="281">
        <v>0.39893945464026798</v>
      </c>
      <c r="I15" s="281">
        <v>0.56980747661933695</v>
      </c>
      <c r="J15" s="281">
        <v>0.57637786505982103</v>
      </c>
      <c r="K15" s="281">
        <v>0.604793610757276</v>
      </c>
      <c r="L15" s="281">
        <v>0.70333541210295902</v>
      </c>
      <c r="M15" s="281"/>
      <c r="N15" s="281">
        <v>0.57409429121783895</v>
      </c>
      <c r="O15" s="281">
        <v>0.71376946575483902</v>
      </c>
      <c r="P15" s="281">
        <v>0.48074289725507702</v>
      </c>
      <c r="Q15" s="281">
        <v>0.520046824983461</v>
      </c>
      <c r="R15" s="281"/>
      <c r="S15" s="281">
        <v>0.63700367506337696</v>
      </c>
      <c r="T15" s="281">
        <v>0.64833219496893502</v>
      </c>
      <c r="U15" s="281">
        <v>0.65817892684814405</v>
      </c>
      <c r="V15" s="281">
        <v>0.52676240783777695</v>
      </c>
      <c r="W15" s="281">
        <v>0.492612641840105</v>
      </c>
      <c r="X15" s="281">
        <v>0.62800226310336205</v>
      </c>
      <c r="Y15" s="281">
        <v>0.56463239395670695</v>
      </c>
      <c r="Z15" s="281">
        <v>0.49998868550465903</v>
      </c>
      <c r="AA15" s="281">
        <v>0.53001716938140897</v>
      </c>
      <c r="AB15" s="281">
        <v>0.61964224006920299</v>
      </c>
      <c r="AC15" s="281">
        <v>0.58302915740677197</v>
      </c>
      <c r="AD15" s="281">
        <v>0.49227928490738598</v>
      </c>
      <c r="AE15" s="281"/>
      <c r="AF15" s="281">
        <v>0.51489812383204803</v>
      </c>
      <c r="AG15" s="281">
        <v>0.65843979342050996</v>
      </c>
      <c r="AH15" s="281">
        <v>0.49650688293359202</v>
      </c>
      <c r="AI15" s="281">
        <v>0.52751689757557996</v>
      </c>
      <c r="AJ15" s="281">
        <v>0.78896416440529304</v>
      </c>
      <c r="AK15" s="281">
        <v>0.44858023245554102</v>
      </c>
      <c r="AL15" s="281"/>
      <c r="AM15" s="281">
        <v>0.616681851395388</v>
      </c>
      <c r="AN15" s="281">
        <v>0.57330658129065204</v>
      </c>
      <c r="AO15" s="281">
        <v>0.49992500641961701</v>
      </c>
      <c r="AP15" s="281"/>
      <c r="AQ15" s="281">
        <v>0.59883348673380199</v>
      </c>
      <c r="AR15" s="281">
        <v>0.54853198460171504</v>
      </c>
      <c r="AS15" s="281">
        <v>0.46593497392418198</v>
      </c>
    </row>
    <row r="16" spans="2:45" ht="30" x14ac:dyDescent="0.25">
      <c r="B16" s="16" t="s">
        <v>383</v>
      </c>
      <c r="C16" s="281">
        <v>7.9353268012596706E-2</v>
      </c>
      <c r="D16" s="281">
        <v>7.7042864833964594E-2</v>
      </c>
      <c r="E16" s="281">
        <v>8.3438948813962605E-2</v>
      </c>
      <c r="F16" s="281"/>
      <c r="G16" s="281">
        <v>7.2751027674153201E-2</v>
      </c>
      <c r="H16" s="281">
        <v>4.9232053226218202E-2</v>
      </c>
      <c r="I16" s="281">
        <v>6.1925126485949701E-2</v>
      </c>
      <c r="J16" s="281">
        <v>8.0892381511606007E-2</v>
      </c>
      <c r="K16" s="281">
        <v>8.5976611972673297E-2</v>
      </c>
      <c r="L16" s="281">
        <v>9.54553558914365E-2</v>
      </c>
      <c r="M16" s="281"/>
      <c r="N16" s="281">
        <v>5.4406699821280297E-2</v>
      </c>
      <c r="O16" s="281">
        <v>8.6954104392656204E-2</v>
      </c>
      <c r="P16" s="281">
        <v>2.3589135288997899E-2</v>
      </c>
      <c r="Q16" s="281">
        <v>0.141453078840928</v>
      </c>
      <c r="R16" s="281"/>
      <c r="S16" s="281">
        <v>4.95222069436917E-2</v>
      </c>
      <c r="T16" s="281">
        <v>6.2617414284592096E-2</v>
      </c>
      <c r="U16" s="281">
        <v>5.0065836769957198E-2</v>
      </c>
      <c r="V16" s="281">
        <v>9.4366912689513999E-2</v>
      </c>
      <c r="W16" s="281">
        <v>0.109890118665934</v>
      </c>
      <c r="X16" s="281">
        <v>4.8109332779616203E-2</v>
      </c>
      <c r="Y16" s="281">
        <v>4.9106809361838803E-2</v>
      </c>
      <c r="Z16" s="281">
        <v>0.22237683291846799</v>
      </c>
      <c r="AA16" s="281">
        <v>5.39033051033872E-2</v>
      </c>
      <c r="AB16" s="281">
        <v>5.9217558120944903E-2</v>
      </c>
      <c r="AC16" s="281">
        <v>0.13947941500390201</v>
      </c>
      <c r="AD16" s="281">
        <v>0.209006822583573</v>
      </c>
      <c r="AE16" s="281"/>
      <c r="AF16" s="281">
        <v>6.8917804107937894E-2</v>
      </c>
      <c r="AG16" s="281">
        <v>6.2533745112114097E-2</v>
      </c>
      <c r="AH16" s="281">
        <v>0.10673429944014499</v>
      </c>
      <c r="AI16" s="281">
        <v>0.108784769266643</v>
      </c>
      <c r="AJ16" s="281">
        <v>4.8043505779969298E-2</v>
      </c>
      <c r="AK16" s="281">
        <v>7.81574631162609E-2</v>
      </c>
      <c r="AL16" s="281"/>
      <c r="AM16" s="281">
        <v>0.109740343180284</v>
      </c>
      <c r="AN16" s="281">
        <v>4.52051023229217E-2</v>
      </c>
      <c r="AO16" s="281">
        <v>0.106436134116644</v>
      </c>
      <c r="AP16" s="281"/>
      <c r="AQ16" s="281">
        <v>8.4215407254159297E-2</v>
      </c>
      <c r="AR16" s="281">
        <v>6.7647033832066494E-2</v>
      </c>
      <c r="AS16" s="281">
        <v>0.103245005204903</v>
      </c>
    </row>
    <row r="17" spans="2:45" ht="30" x14ac:dyDescent="0.25">
      <c r="B17" s="16" t="s">
        <v>384</v>
      </c>
      <c r="C17" s="281">
        <v>0.100099900615014</v>
      </c>
      <c r="D17" s="281">
        <v>0.108250118255092</v>
      </c>
      <c r="E17" s="281">
        <v>9.3691984757618696E-2</v>
      </c>
      <c r="F17" s="281"/>
      <c r="G17" s="281">
        <v>0.1910227613713</v>
      </c>
      <c r="H17" s="281">
        <v>6.05288643018893E-2</v>
      </c>
      <c r="I17" s="281">
        <v>7.2635535797876502E-2</v>
      </c>
      <c r="J17" s="281">
        <v>0.14533012808106299</v>
      </c>
      <c r="K17" s="281">
        <v>6.01019458259546E-2</v>
      </c>
      <c r="L17" s="281">
        <v>9.3801516192842105E-2</v>
      </c>
      <c r="M17" s="281"/>
      <c r="N17" s="281">
        <v>0.100419411929927</v>
      </c>
      <c r="O17" s="281">
        <v>0.108243656954188</v>
      </c>
      <c r="P17" s="281">
        <v>0.12114444733572501</v>
      </c>
      <c r="Q17" s="281">
        <v>7.6763651894597398E-2</v>
      </c>
      <c r="R17" s="281"/>
      <c r="S17" s="281">
        <v>9.62900096271226E-2</v>
      </c>
      <c r="T17" s="281">
        <v>0.104004411668561</v>
      </c>
      <c r="U17" s="281">
        <v>4.9040664975946197E-2</v>
      </c>
      <c r="V17" s="281">
        <v>0.11930307581267199</v>
      </c>
      <c r="W17" s="281">
        <v>0.15782907066145799</v>
      </c>
      <c r="X17" s="281">
        <v>0.120480080243935</v>
      </c>
      <c r="Y17" s="281">
        <v>9.8148186622786099E-2</v>
      </c>
      <c r="Z17" s="281">
        <v>5.1786943106744997E-2</v>
      </c>
      <c r="AA17" s="281">
        <v>0.116967358930922</v>
      </c>
      <c r="AB17" s="281">
        <v>3.9472983188955597E-2</v>
      </c>
      <c r="AC17" s="281">
        <v>0.120144319630147</v>
      </c>
      <c r="AD17" s="281">
        <v>9.4933259676422396E-2</v>
      </c>
      <c r="AE17" s="281"/>
      <c r="AF17" s="281">
        <v>0.14023427104887601</v>
      </c>
      <c r="AG17" s="281">
        <v>8.4323428685396704E-2</v>
      </c>
      <c r="AH17" s="281">
        <v>0.119642495512711</v>
      </c>
      <c r="AI17" s="281">
        <v>7.5858328757787197E-2</v>
      </c>
      <c r="AJ17" s="281">
        <v>0.112159578877406</v>
      </c>
      <c r="AK17" s="281">
        <v>8.1249461687908503E-2</v>
      </c>
      <c r="AL17" s="281"/>
      <c r="AM17" s="281">
        <v>0.116064515013886</v>
      </c>
      <c r="AN17" s="281">
        <v>8.1228093156131095E-2</v>
      </c>
      <c r="AO17" s="281">
        <v>6.1714902512499198E-2</v>
      </c>
      <c r="AP17" s="281"/>
      <c r="AQ17" s="281">
        <v>0.119274874272967</v>
      </c>
      <c r="AR17" s="281">
        <v>8.9500002549300905E-2</v>
      </c>
      <c r="AS17" s="281">
        <v>6.1004188480856501E-2</v>
      </c>
    </row>
    <row r="18" spans="2:45" ht="45" x14ac:dyDescent="0.25">
      <c r="B18" s="16" t="s">
        <v>385</v>
      </c>
      <c r="C18" s="281">
        <v>0.311412585909496</v>
      </c>
      <c r="D18" s="281">
        <v>0.31692826680887598</v>
      </c>
      <c r="E18" s="281">
        <v>0.30359164503865799</v>
      </c>
      <c r="F18" s="281"/>
      <c r="G18" s="281">
        <v>0.24616257056437699</v>
      </c>
      <c r="H18" s="281">
        <v>0.166055750267429</v>
      </c>
      <c r="I18" s="281">
        <v>0.33950739423286602</v>
      </c>
      <c r="J18" s="281">
        <v>0.271142194589306</v>
      </c>
      <c r="K18" s="281">
        <v>0.326814964498295</v>
      </c>
      <c r="L18" s="281">
        <v>0.39373787116463199</v>
      </c>
      <c r="M18" s="281"/>
      <c r="N18" s="281">
        <v>0.32547338231821599</v>
      </c>
      <c r="O18" s="281">
        <v>0.323889267195135</v>
      </c>
      <c r="P18" s="281">
        <v>0.28662626912640798</v>
      </c>
      <c r="Q18" s="281">
        <v>0.29874175740271403</v>
      </c>
      <c r="R18" s="281"/>
      <c r="S18" s="281">
        <v>0.296338547285871</v>
      </c>
      <c r="T18" s="281">
        <v>0.25983615524714399</v>
      </c>
      <c r="U18" s="281">
        <v>0.36287955059293098</v>
      </c>
      <c r="V18" s="281">
        <v>0.39471867974435798</v>
      </c>
      <c r="W18" s="281">
        <v>0.27917637104276499</v>
      </c>
      <c r="X18" s="281">
        <v>0.18840270236489101</v>
      </c>
      <c r="Y18" s="281">
        <v>0.22161273005790999</v>
      </c>
      <c r="Z18" s="281">
        <v>0.44059681488448799</v>
      </c>
      <c r="AA18" s="281">
        <v>0.347664529586653</v>
      </c>
      <c r="AB18" s="281">
        <v>0.41213952067912102</v>
      </c>
      <c r="AC18" s="281">
        <v>0.40303987162534499</v>
      </c>
      <c r="AD18" s="281">
        <v>0.25883007188162199</v>
      </c>
      <c r="AE18" s="281"/>
      <c r="AF18" s="281">
        <v>0.246034616723632</v>
      </c>
      <c r="AG18" s="281">
        <v>0.31843860780635302</v>
      </c>
      <c r="AH18" s="281">
        <v>0.29412186827757097</v>
      </c>
      <c r="AI18" s="281">
        <v>0.28735784370135597</v>
      </c>
      <c r="AJ18" s="281">
        <v>0.43166569524208898</v>
      </c>
      <c r="AK18" s="281">
        <v>0.37283586753397902</v>
      </c>
      <c r="AL18" s="281"/>
      <c r="AM18" s="281">
        <v>0.31062922029736401</v>
      </c>
      <c r="AN18" s="281">
        <v>0.30290223517780301</v>
      </c>
      <c r="AO18" s="281">
        <v>0.316830618624733</v>
      </c>
      <c r="AP18" s="281"/>
      <c r="AQ18" s="281">
        <v>0.30096419253621198</v>
      </c>
      <c r="AR18" s="281">
        <v>0.28164295814972501</v>
      </c>
      <c r="AS18" s="281">
        <v>0.306181184817577</v>
      </c>
    </row>
    <row r="19" spans="2:45" ht="30" x14ac:dyDescent="0.25">
      <c r="B19" s="16" t="s">
        <v>386</v>
      </c>
      <c r="C19" s="281">
        <v>4.3100267483096699E-2</v>
      </c>
      <c r="D19" s="281">
        <v>4.59357334806441E-2</v>
      </c>
      <c r="E19" s="281">
        <v>4.10452611365568E-2</v>
      </c>
      <c r="F19" s="281"/>
      <c r="G19" s="281">
        <v>5.6488439201943699E-2</v>
      </c>
      <c r="H19" s="281">
        <v>6.2876671276351007E-2</v>
      </c>
      <c r="I19" s="281">
        <v>0</v>
      </c>
      <c r="J19" s="281">
        <v>0</v>
      </c>
      <c r="K19" s="281">
        <v>2.1395739084237499E-2</v>
      </c>
      <c r="L19" s="281">
        <v>8.4427914412312705E-2</v>
      </c>
      <c r="M19" s="281"/>
      <c r="N19" s="281">
        <v>3.3786200158850803E-2</v>
      </c>
      <c r="O19" s="281">
        <v>4.6266439171411503E-2</v>
      </c>
      <c r="P19" s="281">
        <v>5.4974991807486599E-2</v>
      </c>
      <c r="Q19" s="281">
        <v>4.1758012587435202E-2</v>
      </c>
      <c r="R19" s="281"/>
      <c r="S19" s="281">
        <v>3.7820208205081599E-2</v>
      </c>
      <c r="T19" s="281">
        <v>7.4645926974359206E-2</v>
      </c>
      <c r="U19" s="281">
        <v>7.9316322296718395E-2</v>
      </c>
      <c r="V19" s="281">
        <v>2.43065058551519E-2</v>
      </c>
      <c r="W19" s="281">
        <v>2.6329404614109399E-2</v>
      </c>
      <c r="X19" s="281">
        <v>0</v>
      </c>
      <c r="Y19" s="281">
        <v>2.5414363084361801E-2</v>
      </c>
      <c r="Z19" s="281">
        <v>0.112230674803765</v>
      </c>
      <c r="AA19" s="281">
        <v>5.0690394483891801E-2</v>
      </c>
      <c r="AB19" s="281">
        <v>2.1329891013036999E-2</v>
      </c>
      <c r="AC19" s="281">
        <v>3.9106325029527697E-2</v>
      </c>
      <c r="AD19" s="281">
        <v>4.86573542528565E-2</v>
      </c>
      <c r="AE19" s="281"/>
      <c r="AF19" s="281">
        <v>4.7962731450074098E-2</v>
      </c>
      <c r="AG19" s="281">
        <v>3.2296682217723097E-2</v>
      </c>
      <c r="AH19" s="281">
        <v>3.9440356300985302E-2</v>
      </c>
      <c r="AI19" s="281">
        <v>6.5230964668545804E-2</v>
      </c>
      <c r="AJ19" s="281">
        <v>4.9290851206814097E-2</v>
      </c>
      <c r="AK19" s="281">
        <v>0</v>
      </c>
      <c r="AL19" s="281"/>
      <c r="AM19" s="281">
        <v>3.8311861071946299E-2</v>
      </c>
      <c r="AN19" s="281">
        <v>5.79082993789223E-2</v>
      </c>
      <c r="AO19" s="281">
        <v>1.8368444833336901E-2</v>
      </c>
      <c r="AP19" s="281"/>
      <c r="AQ19" s="281">
        <v>3.07608277887811E-2</v>
      </c>
      <c r="AR19" s="281">
        <v>5.0562165774118498E-2</v>
      </c>
      <c r="AS19" s="281">
        <v>5.69160940852158E-2</v>
      </c>
    </row>
    <row r="20" spans="2:45" ht="30" x14ac:dyDescent="0.25">
      <c r="B20" s="16" t="s">
        <v>387</v>
      </c>
      <c r="C20" s="281">
        <v>0.232842283441551</v>
      </c>
      <c r="D20" s="281">
        <v>0.27584631500404599</v>
      </c>
      <c r="E20" s="281">
        <v>0.18444289663208199</v>
      </c>
      <c r="F20" s="281"/>
      <c r="G20" s="281">
        <v>0.31979528693340298</v>
      </c>
      <c r="H20" s="281">
        <v>0.34300977480571299</v>
      </c>
      <c r="I20" s="281">
        <v>0.23185511674909501</v>
      </c>
      <c r="J20" s="281">
        <v>0.259096998885471</v>
      </c>
      <c r="K20" s="281">
        <v>0.15940112465773401</v>
      </c>
      <c r="L20" s="281">
        <v>0.18827723240406799</v>
      </c>
      <c r="M20" s="281"/>
      <c r="N20" s="281">
        <v>0.22945753427774301</v>
      </c>
      <c r="O20" s="281">
        <v>0.16722758367715099</v>
      </c>
      <c r="P20" s="281">
        <v>0.27909835142749301</v>
      </c>
      <c r="Q20" s="281">
        <v>0.278315685922638</v>
      </c>
      <c r="R20" s="281"/>
      <c r="S20" s="281">
        <v>0.27531154073279301</v>
      </c>
      <c r="T20" s="281">
        <v>7.7424813708932796E-2</v>
      </c>
      <c r="U20" s="281">
        <v>0.21191403267693101</v>
      </c>
      <c r="V20" s="281">
        <v>0.32075650783852</v>
      </c>
      <c r="W20" s="281">
        <v>0.32325963873379299</v>
      </c>
      <c r="X20" s="281">
        <v>0.2451330568883</v>
      </c>
      <c r="Y20" s="281">
        <v>0.26605138187331501</v>
      </c>
      <c r="Z20" s="281">
        <v>0.22235160706957799</v>
      </c>
      <c r="AA20" s="281">
        <v>0.25607624781882998</v>
      </c>
      <c r="AB20" s="281">
        <v>0.21414698979242899</v>
      </c>
      <c r="AC20" s="281">
        <v>0.29278471821647301</v>
      </c>
      <c r="AD20" s="281">
        <v>0.21139603324473</v>
      </c>
      <c r="AE20" s="281"/>
      <c r="AF20" s="281">
        <v>0.28620987738505399</v>
      </c>
      <c r="AG20" s="281">
        <v>0.21429898941094799</v>
      </c>
      <c r="AH20" s="281">
        <v>0.23899642061606399</v>
      </c>
      <c r="AI20" s="281">
        <v>0.26153082517899101</v>
      </c>
      <c r="AJ20" s="281">
        <v>0.12928628858954699</v>
      </c>
      <c r="AK20" s="281">
        <v>0.25507107469746798</v>
      </c>
      <c r="AL20" s="281"/>
      <c r="AM20" s="281">
        <v>0.21822292790179301</v>
      </c>
      <c r="AN20" s="281">
        <v>0.23655275016103999</v>
      </c>
      <c r="AO20" s="281">
        <v>0.27118782838667399</v>
      </c>
      <c r="AP20" s="281"/>
      <c r="AQ20" s="281">
        <v>0.220576731665068</v>
      </c>
      <c r="AR20" s="281">
        <v>0.29314230932633401</v>
      </c>
      <c r="AS20" s="281">
        <v>0.10178118703441601</v>
      </c>
    </row>
    <row r="21" spans="2:45" ht="30" x14ac:dyDescent="0.25">
      <c r="B21" s="16" t="s">
        <v>388</v>
      </c>
      <c r="C21" s="281">
        <v>0.169691520011306</v>
      </c>
      <c r="D21" s="281">
        <v>0.15121870044830901</v>
      </c>
      <c r="E21" s="281">
        <v>0.19256862591434501</v>
      </c>
      <c r="F21" s="281"/>
      <c r="G21" s="281">
        <v>5.9997001864447598E-2</v>
      </c>
      <c r="H21" s="281">
        <v>0.12859456000304001</v>
      </c>
      <c r="I21" s="281">
        <v>0.12861113601568899</v>
      </c>
      <c r="J21" s="281">
        <v>0.147160944653523</v>
      </c>
      <c r="K21" s="281">
        <v>0.203451805467005</v>
      </c>
      <c r="L21" s="281">
        <v>0.23097587415401699</v>
      </c>
      <c r="M21" s="281"/>
      <c r="N21" s="281">
        <v>0.23270594551030899</v>
      </c>
      <c r="O21" s="281">
        <v>0.17959957510576599</v>
      </c>
      <c r="P21" s="281">
        <v>0.114000936974738</v>
      </c>
      <c r="Q21" s="281">
        <v>0.13442637318783901</v>
      </c>
      <c r="R21" s="281"/>
      <c r="S21" s="281">
        <v>0.105028388203165</v>
      </c>
      <c r="T21" s="281">
        <v>0.20720767976551399</v>
      </c>
      <c r="U21" s="281">
        <v>0.18353357453608601</v>
      </c>
      <c r="V21" s="281">
        <v>0.116043116001044</v>
      </c>
      <c r="W21" s="281">
        <v>0.136633206446068</v>
      </c>
      <c r="X21" s="281">
        <v>0.20250804505183601</v>
      </c>
      <c r="Y21" s="281">
        <v>0.199242591167199</v>
      </c>
      <c r="Z21" s="281">
        <v>0</v>
      </c>
      <c r="AA21" s="281">
        <v>0.15029171967619201</v>
      </c>
      <c r="AB21" s="281">
        <v>0.22712217841461799</v>
      </c>
      <c r="AC21" s="281">
        <v>0.120895155518061</v>
      </c>
      <c r="AD21" s="281">
        <v>0.34535846815183402</v>
      </c>
      <c r="AE21" s="281"/>
      <c r="AF21" s="281">
        <v>0.11219487794498</v>
      </c>
      <c r="AG21" s="281">
        <v>0.16389558872052401</v>
      </c>
      <c r="AH21" s="281">
        <v>0.12835107108708299</v>
      </c>
      <c r="AI21" s="281">
        <v>0.16545401122770201</v>
      </c>
      <c r="AJ21" s="281">
        <v>0.239114901158059</v>
      </c>
      <c r="AK21" s="281">
        <v>0.37625749617813598</v>
      </c>
      <c r="AL21" s="281"/>
      <c r="AM21" s="281">
        <v>0.188762481787525</v>
      </c>
      <c r="AN21" s="281">
        <v>0.17430612429822001</v>
      </c>
      <c r="AO21" s="281">
        <v>9.9324945466588002E-2</v>
      </c>
      <c r="AP21" s="281"/>
      <c r="AQ21" s="281">
        <v>0.22256952841514999</v>
      </c>
      <c r="AR21" s="281">
        <v>0.128026409602118</v>
      </c>
      <c r="AS21" s="281">
        <v>6.47849661734516E-2</v>
      </c>
    </row>
    <row r="22" spans="2:45" ht="30" x14ac:dyDescent="0.25">
      <c r="B22" s="16" t="s">
        <v>389</v>
      </c>
      <c r="C22" s="281">
        <v>0.13410382890363001</v>
      </c>
      <c r="D22" s="281">
        <v>0.14318816487989899</v>
      </c>
      <c r="E22" s="281">
        <v>0.12319363549219201</v>
      </c>
      <c r="F22" s="281"/>
      <c r="G22" s="281">
        <v>0.15105805741883099</v>
      </c>
      <c r="H22" s="281">
        <v>0.11643875490245099</v>
      </c>
      <c r="I22" s="281">
        <v>0.241911331252914</v>
      </c>
      <c r="J22" s="281">
        <v>0.114985954955836</v>
      </c>
      <c r="K22" s="281">
        <v>0.112088824074511</v>
      </c>
      <c r="L22" s="281">
        <v>0.11783093141321301</v>
      </c>
      <c r="M22" s="281"/>
      <c r="N22" s="281">
        <v>0.13884649510206001</v>
      </c>
      <c r="O22" s="281">
        <v>0.153631475346239</v>
      </c>
      <c r="P22" s="281">
        <v>0.16392540393136701</v>
      </c>
      <c r="Q22" s="281">
        <v>8.6547668628719404E-2</v>
      </c>
      <c r="R22" s="281"/>
      <c r="S22" s="281">
        <v>9.1731592299449397E-2</v>
      </c>
      <c r="T22" s="281">
        <v>0.105278654836819</v>
      </c>
      <c r="U22" s="281">
        <v>0.187800494688281</v>
      </c>
      <c r="V22" s="281">
        <v>0.20571239186728099</v>
      </c>
      <c r="W22" s="281">
        <v>2.3475508362311898E-2</v>
      </c>
      <c r="X22" s="281">
        <v>0.19582705975697401</v>
      </c>
      <c r="Y22" s="281">
        <v>0.118336181907302</v>
      </c>
      <c r="Z22" s="281">
        <v>0.11045510322617901</v>
      </c>
      <c r="AA22" s="281">
        <v>0.13898117301385901</v>
      </c>
      <c r="AB22" s="281">
        <v>3.8758184006792998E-2</v>
      </c>
      <c r="AC22" s="281">
        <v>0.21634568108362101</v>
      </c>
      <c r="AD22" s="281">
        <v>0.28574300954003501</v>
      </c>
      <c r="AE22" s="281"/>
      <c r="AF22" s="281">
        <v>0.151201889736024</v>
      </c>
      <c r="AG22" s="281">
        <v>0.13345860906622201</v>
      </c>
      <c r="AH22" s="281">
        <v>0.10092529246168901</v>
      </c>
      <c r="AI22" s="281">
        <v>0.10503206614812501</v>
      </c>
      <c r="AJ22" s="281">
        <v>0.17996626659811399</v>
      </c>
      <c r="AK22" s="281">
        <v>0.201000109524968</v>
      </c>
      <c r="AL22" s="281"/>
      <c r="AM22" s="281">
        <v>0.109632401234055</v>
      </c>
      <c r="AN22" s="281">
        <v>0.150298816921065</v>
      </c>
      <c r="AO22" s="281">
        <v>0.1756355504539</v>
      </c>
      <c r="AP22" s="281"/>
      <c r="AQ22" s="281">
        <v>0.133854057916347</v>
      </c>
      <c r="AR22" s="281">
        <v>0.13714277080633699</v>
      </c>
      <c r="AS22" s="281">
        <v>0.18592406780493501</v>
      </c>
    </row>
    <row r="23" spans="2:45" ht="30" x14ac:dyDescent="0.25">
      <c r="B23" s="16" t="s">
        <v>390</v>
      </c>
      <c r="C23" s="281">
        <v>3.02294627303606E-2</v>
      </c>
      <c r="D23" s="281">
        <v>2.4706979614870499E-2</v>
      </c>
      <c r="E23" s="281">
        <v>3.6636806280235502E-2</v>
      </c>
      <c r="F23" s="281"/>
      <c r="G23" s="281">
        <v>4.0815396646518197E-2</v>
      </c>
      <c r="H23" s="281">
        <v>6.6208715404282803E-2</v>
      </c>
      <c r="I23" s="281">
        <v>3.9132080028256397E-2</v>
      </c>
      <c r="J23" s="281">
        <v>1.12688247265239E-2</v>
      </c>
      <c r="K23" s="281">
        <v>2.1405277572362501E-2</v>
      </c>
      <c r="L23" s="281">
        <v>2.4973264107594699E-2</v>
      </c>
      <c r="M23" s="281"/>
      <c r="N23" s="281">
        <v>2.35329187445809E-2</v>
      </c>
      <c r="O23" s="281">
        <v>2.5182242273897999E-2</v>
      </c>
      <c r="P23" s="281">
        <v>1.28707834811059E-2</v>
      </c>
      <c r="Q23" s="281">
        <v>5.7404738895262999E-2</v>
      </c>
      <c r="R23" s="281"/>
      <c r="S23" s="281">
        <v>3.5005704713319097E-2</v>
      </c>
      <c r="T23" s="281">
        <v>3.7706130859745897E-2</v>
      </c>
      <c r="U23" s="281">
        <v>5.4173394043448599E-2</v>
      </c>
      <c r="V23" s="281">
        <v>2.1187821690939201E-2</v>
      </c>
      <c r="W23" s="281">
        <v>2.7809578087622501E-2</v>
      </c>
      <c r="X23" s="281">
        <v>2.2816778020046401E-2</v>
      </c>
      <c r="Y23" s="281">
        <v>2.2928564884901699E-2</v>
      </c>
      <c r="Z23" s="281">
        <v>0</v>
      </c>
      <c r="AA23" s="281">
        <v>4.2807475709367999E-2</v>
      </c>
      <c r="AB23" s="281">
        <v>2.18124477658239E-2</v>
      </c>
      <c r="AC23" s="281">
        <v>4.2740330694730898E-2</v>
      </c>
      <c r="AD23" s="281">
        <v>0</v>
      </c>
      <c r="AE23" s="281"/>
      <c r="AF23" s="281">
        <v>7.6759807937712296E-2</v>
      </c>
      <c r="AG23" s="281">
        <v>1.22243818609582E-2</v>
      </c>
      <c r="AH23" s="281">
        <v>2.6242290996233601E-2</v>
      </c>
      <c r="AI23" s="281">
        <v>4.5969206835847397E-2</v>
      </c>
      <c r="AJ23" s="281">
        <v>0</v>
      </c>
      <c r="AK23" s="281">
        <v>0</v>
      </c>
      <c r="AL23" s="281"/>
      <c r="AM23" s="281">
        <v>2.4583650533522999E-2</v>
      </c>
      <c r="AN23" s="281">
        <v>3.6132058310730499E-2</v>
      </c>
      <c r="AO23" s="281">
        <v>0</v>
      </c>
      <c r="AP23" s="281"/>
      <c r="AQ23" s="281">
        <v>2.3340927173777001E-2</v>
      </c>
      <c r="AR23" s="281">
        <v>5.2958797772366402E-2</v>
      </c>
      <c r="AS23" s="281">
        <v>6.0662601291830799E-2</v>
      </c>
    </row>
    <row r="24" spans="2:45" x14ac:dyDescent="0.25">
      <c r="B24" s="16" t="s">
        <v>99</v>
      </c>
      <c r="C24" s="281">
        <v>2.4185795791519499E-2</v>
      </c>
      <c r="D24" s="281">
        <v>2.7770402522622799E-2</v>
      </c>
      <c r="E24" s="281">
        <v>2.0949581942214399E-2</v>
      </c>
      <c r="F24" s="281"/>
      <c r="G24" s="281">
        <v>1.89990886062869E-2</v>
      </c>
      <c r="H24" s="281">
        <v>3.17465584719058E-2</v>
      </c>
      <c r="I24" s="281">
        <v>0</v>
      </c>
      <c r="J24" s="281">
        <v>2.3005085754989201E-2</v>
      </c>
      <c r="K24" s="281">
        <v>5.8502578262896197E-2</v>
      </c>
      <c r="L24" s="281">
        <v>1.31509792549598E-2</v>
      </c>
      <c r="M24" s="281"/>
      <c r="N24" s="281">
        <v>2.93313261143726E-2</v>
      </c>
      <c r="O24" s="281">
        <v>2.6914791338848599E-2</v>
      </c>
      <c r="P24" s="281">
        <v>1.2023090622506401E-2</v>
      </c>
      <c r="Q24" s="281">
        <v>2.49671045129841E-2</v>
      </c>
      <c r="R24" s="281"/>
      <c r="S24" s="281">
        <v>1.7506103108731502E-2</v>
      </c>
      <c r="T24" s="281">
        <v>2.53966529468054E-2</v>
      </c>
      <c r="U24" s="281">
        <v>0</v>
      </c>
      <c r="V24" s="281">
        <v>0</v>
      </c>
      <c r="W24" s="281">
        <v>2.7809578087622501E-2</v>
      </c>
      <c r="X24" s="281">
        <v>2.29968220354793E-2</v>
      </c>
      <c r="Y24" s="281">
        <v>2.40738427376221E-2</v>
      </c>
      <c r="Z24" s="281">
        <v>0.11658775270072599</v>
      </c>
      <c r="AA24" s="281">
        <v>3.3002635255499499E-2</v>
      </c>
      <c r="AB24" s="281">
        <v>2.1528241423247399E-2</v>
      </c>
      <c r="AC24" s="281">
        <v>0</v>
      </c>
      <c r="AD24" s="281">
        <v>4.8731148656613203E-2</v>
      </c>
      <c r="AE24" s="281"/>
      <c r="AF24" s="281">
        <v>0</v>
      </c>
      <c r="AG24" s="281">
        <v>1.8534274234729E-2</v>
      </c>
      <c r="AH24" s="281">
        <v>4.0285681842321203E-2</v>
      </c>
      <c r="AI24" s="281">
        <v>1.94255425958412E-2</v>
      </c>
      <c r="AJ24" s="281">
        <v>3.73408512826972E-2</v>
      </c>
      <c r="AK24" s="281">
        <v>7.8277641112059398E-2</v>
      </c>
      <c r="AL24" s="281"/>
      <c r="AM24" s="281">
        <v>2.6373896506676799E-2</v>
      </c>
      <c r="AN24" s="281">
        <v>2.9295189160656199E-2</v>
      </c>
      <c r="AO24" s="281">
        <v>0</v>
      </c>
      <c r="AP24" s="281"/>
      <c r="AQ24" s="281">
        <v>3.0745973669409898E-2</v>
      </c>
      <c r="AR24" s="281">
        <v>2.56568053030755E-2</v>
      </c>
      <c r="AS24" s="281">
        <v>0</v>
      </c>
    </row>
    <row r="25" spans="2:45" x14ac:dyDescent="0.25">
      <c r="B25" s="16" t="s">
        <v>101</v>
      </c>
      <c r="C25" s="282">
        <v>7.6540396912738199E-3</v>
      </c>
      <c r="D25" s="282">
        <v>1.5133273236924601E-2</v>
      </c>
      <c r="E25" s="282">
        <v>0</v>
      </c>
      <c r="F25" s="282"/>
      <c r="G25" s="282">
        <v>1.8598352434268401E-2</v>
      </c>
      <c r="H25" s="282">
        <v>0</v>
      </c>
      <c r="I25" s="282">
        <v>0</v>
      </c>
      <c r="J25" s="282">
        <v>2.1625048832487E-2</v>
      </c>
      <c r="K25" s="282">
        <v>1.12911055855441E-2</v>
      </c>
      <c r="L25" s="282">
        <v>0</v>
      </c>
      <c r="M25" s="282"/>
      <c r="N25" s="282">
        <v>1.4053694015928099E-2</v>
      </c>
      <c r="O25" s="282">
        <v>0</v>
      </c>
      <c r="P25" s="282">
        <v>1.08317671104843E-2</v>
      </c>
      <c r="Q25" s="282">
        <v>7.5939484314471303E-3</v>
      </c>
      <c r="R25" s="282"/>
      <c r="S25" s="282">
        <v>0</v>
      </c>
      <c r="T25" s="282">
        <v>0</v>
      </c>
      <c r="U25" s="282">
        <v>0</v>
      </c>
      <c r="V25" s="282">
        <v>4.8017336395276597E-2</v>
      </c>
      <c r="W25" s="282">
        <v>2.5597096726537601E-2</v>
      </c>
      <c r="X25" s="282">
        <v>0</v>
      </c>
      <c r="Y25" s="282">
        <v>0</v>
      </c>
      <c r="Z25" s="282">
        <v>0</v>
      </c>
      <c r="AA25" s="282">
        <v>1.5791770022987602E-2</v>
      </c>
      <c r="AB25" s="282">
        <v>0</v>
      </c>
      <c r="AC25" s="282">
        <v>0</v>
      </c>
      <c r="AD25" s="282">
        <v>0</v>
      </c>
      <c r="AE25" s="282"/>
      <c r="AF25" s="282">
        <v>1.19840847055891E-2</v>
      </c>
      <c r="AG25" s="282">
        <v>1.23536910543898E-2</v>
      </c>
      <c r="AH25" s="282">
        <v>0</v>
      </c>
      <c r="AI25" s="282">
        <v>8.8244637730028296E-3</v>
      </c>
      <c r="AJ25" s="282">
        <v>0</v>
      </c>
      <c r="AK25" s="282">
        <v>0</v>
      </c>
      <c r="AL25" s="282"/>
      <c r="AM25" s="282">
        <v>1.21845545521133E-2</v>
      </c>
      <c r="AN25" s="282">
        <v>4.8898113961656697E-3</v>
      </c>
      <c r="AO25" s="282">
        <v>0</v>
      </c>
      <c r="AP25" s="282"/>
      <c r="AQ25" s="282">
        <v>1.7575516395014399E-2</v>
      </c>
      <c r="AR25" s="282">
        <v>6.3811925765454502E-3</v>
      </c>
      <c r="AS25" s="282">
        <v>0</v>
      </c>
    </row>
    <row r="26" spans="2:45" x14ac:dyDescent="0.25">
      <c r="B26" s="17" t="s">
        <v>392</v>
      </c>
    </row>
    <row r="27" spans="2:45" x14ac:dyDescent="0.25">
      <c r="B27" t="s">
        <v>69</v>
      </c>
    </row>
    <row r="28" spans="2:45" x14ac:dyDescent="0.25">
      <c r="B28" t="s">
        <v>70</v>
      </c>
    </row>
    <row r="30" spans="2:45" x14ac:dyDescent="0.25">
      <c r="B3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S1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396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87" t="s">
        <v>8</v>
      </c>
      <c r="C7" s="287">
        <v>1005</v>
      </c>
      <c r="D7" s="287">
        <v>484</v>
      </c>
      <c r="E7" s="287">
        <v>515</v>
      </c>
      <c r="F7" s="287"/>
      <c r="G7" s="287">
        <v>152</v>
      </c>
      <c r="H7" s="287">
        <v>174</v>
      </c>
      <c r="I7" s="287">
        <v>153</v>
      </c>
      <c r="J7" s="287">
        <v>172</v>
      </c>
      <c r="K7" s="287">
        <v>142</v>
      </c>
      <c r="L7" s="287">
        <v>212</v>
      </c>
      <c r="M7" s="287"/>
      <c r="N7" s="287">
        <v>279</v>
      </c>
      <c r="O7" s="287">
        <v>270</v>
      </c>
      <c r="P7" s="287">
        <v>207</v>
      </c>
      <c r="Q7" s="287">
        <v>245</v>
      </c>
      <c r="R7" s="287"/>
      <c r="S7" s="287">
        <v>146</v>
      </c>
      <c r="T7" s="287">
        <v>136</v>
      </c>
      <c r="U7" s="287">
        <v>83</v>
      </c>
      <c r="V7" s="287">
        <v>95</v>
      </c>
      <c r="W7" s="287">
        <v>70</v>
      </c>
      <c r="X7" s="287">
        <v>76</v>
      </c>
      <c r="Y7" s="287">
        <v>81</v>
      </c>
      <c r="Z7" s="287">
        <v>40</v>
      </c>
      <c r="AA7" s="287">
        <v>112</v>
      </c>
      <c r="AB7" s="287">
        <v>93</v>
      </c>
      <c r="AC7" s="287">
        <v>45</v>
      </c>
      <c r="AD7" s="287">
        <v>28</v>
      </c>
      <c r="AE7" s="287"/>
      <c r="AF7" s="287">
        <v>204</v>
      </c>
      <c r="AG7" s="287">
        <v>290</v>
      </c>
      <c r="AH7" s="287">
        <v>150</v>
      </c>
      <c r="AI7" s="287">
        <v>190</v>
      </c>
      <c r="AJ7" s="287">
        <v>109</v>
      </c>
      <c r="AK7" s="287">
        <v>62</v>
      </c>
      <c r="AL7" s="287"/>
      <c r="AM7" s="287">
        <v>415</v>
      </c>
      <c r="AN7" s="287">
        <v>426</v>
      </c>
      <c r="AO7" s="287">
        <v>111</v>
      </c>
      <c r="AP7" s="287"/>
      <c r="AQ7" s="287">
        <v>312</v>
      </c>
      <c r="AR7" s="287">
        <v>332</v>
      </c>
      <c r="AS7" s="287">
        <v>36</v>
      </c>
    </row>
    <row r="8" spans="2:45" ht="30" customHeight="1" x14ac:dyDescent="0.25">
      <c r="B8" s="288" t="s">
        <v>9</v>
      </c>
      <c r="C8" s="288">
        <v>1005</v>
      </c>
      <c r="D8" s="288">
        <v>494</v>
      </c>
      <c r="E8" s="288">
        <v>505</v>
      </c>
      <c r="F8" s="288"/>
      <c r="G8" s="288">
        <v>140</v>
      </c>
      <c r="H8" s="288">
        <v>173</v>
      </c>
      <c r="I8" s="288">
        <v>170</v>
      </c>
      <c r="J8" s="288">
        <v>170</v>
      </c>
      <c r="K8" s="288">
        <v>141</v>
      </c>
      <c r="L8" s="288">
        <v>211</v>
      </c>
      <c r="M8" s="288"/>
      <c r="N8" s="288">
        <v>270</v>
      </c>
      <c r="O8" s="288">
        <v>260</v>
      </c>
      <c r="P8" s="288">
        <v>220</v>
      </c>
      <c r="Q8" s="288">
        <v>251</v>
      </c>
      <c r="R8" s="288"/>
      <c r="S8" s="288">
        <v>141</v>
      </c>
      <c r="T8" s="288">
        <v>135</v>
      </c>
      <c r="U8" s="288">
        <v>80</v>
      </c>
      <c r="V8" s="288">
        <v>90</v>
      </c>
      <c r="W8" s="288">
        <v>71</v>
      </c>
      <c r="X8" s="288">
        <v>90</v>
      </c>
      <c r="Y8" s="288">
        <v>80</v>
      </c>
      <c r="Z8" s="288">
        <v>41</v>
      </c>
      <c r="AA8" s="288">
        <v>110</v>
      </c>
      <c r="AB8" s="288">
        <v>85</v>
      </c>
      <c r="AC8" s="288">
        <v>51</v>
      </c>
      <c r="AD8" s="288">
        <v>31</v>
      </c>
      <c r="AE8" s="288"/>
      <c r="AF8" s="288">
        <v>205</v>
      </c>
      <c r="AG8" s="288">
        <v>289</v>
      </c>
      <c r="AH8" s="288">
        <v>149</v>
      </c>
      <c r="AI8" s="288">
        <v>189</v>
      </c>
      <c r="AJ8" s="288">
        <v>110</v>
      </c>
      <c r="AK8" s="288">
        <v>63</v>
      </c>
      <c r="AL8" s="288"/>
      <c r="AM8" s="288">
        <v>420</v>
      </c>
      <c r="AN8" s="288">
        <v>424</v>
      </c>
      <c r="AO8" s="288">
        <v>111</v>
      </c>
      <c r="AP8" s="288"/>
      <c r="AQ8" s="288">
        <v>315</v>
      </c>
      <c r="AR8" s="288">
        <v>332</v>
      </c>
      <c r="AS8" s="288">
        <v>36</v>
      </c>
    </row>
    <row r="9" spans="2:45" ht="45" x14ac:dyDescent="0.25">
      <c r="B9" s="16" t="s">
        <v>393</v>
      </c>
      <c r="C9" s="285">
        <v>0.35578258051482398</v>
      </c>
      <c r="D9" s="285">
        <v>0.30155387196063599</v>
      </c>
      <c r="E9" s="285">
        <v>0.41106823016015498</v>
      </c>
      <c r="F9" s="285"/>
      <c r="G9" s="285">
        <v>0.37406386912716699</v>
      </c>
      <c r="H9" s="285">
        <v>0.29718600172937998</v>
      </c>
      <c r="I9" s="285">
        <v>0.43627338428392798</v>
      </c>
      <c r="J9" s="285">
        <v>0.42378097034571199</v>
      </c>
      <c r="K9" s="285">
        <v>0.38039362098127399</v>
      </c>
      <c r="L9" s="285">
        <v>0.25563108249488897</v>
      </c>
      <c r="M9" s="285"/>
      <c r="N9" s="285">
        <v>0.29119704303888899</v>
      </c>
      <c r="O9" s="285">
        <v>0.33818776815812301</v>
      </c>
      <c r="P9" s="285">
        <v>0.34806962123817697</v>
      </c>
      <c r="Q9" s="285">
        <v>0.45179367547645399</v>
      </c>
      <c r="R9" s="285"/>
      <c r="S9" s="285">
        <v>0.34077538023571502</v>
      </c>
      <c r="T9" s="285">
        <v>0.32791312300404402</v>
      </c>
      <c r="U9" s="285">
        <v>0.29208433180014098</v>
      </c>
      <c r="V9" s="285">
        <v>0.39940997557559199</v>
      </c>
      <c r="W9" s="285">
        <v>0.33072022603073697</v>
      </c>
      <c r="X9" s="285">
        <v>0.379546909322869</v>
      </c>
      <c r="Y9" s="285">
        <v>0.39758606477912101</v>
      </c>
      <c r="Z9" s="285">
        <v>0.35006875467915</v>
      </c>
      <c r="AA9" s="285">
        <v>0.418661815250644</v>
      </c>
      <c r="AB9" s="285">
        <v>0.34157563976672001</v>
      </c>
      <c r="AC9" s="285">
        <v>0.39228417948070798</v>
      </c>
      <c r="AD9" s="285">
        <v>0.226866319968485</v>
      </c>
      <c r="AE9" s="285"/>
      <c r="AF9" s="285">
        <v>0.36015165070371702</v>
      </c>
      <c r="AG9" s="285">
        <v>0.36455929217194699</v>
      </c>
      <c r="AH9" s="285">
        <v>0.360886775953348</v>
      </c>
      <c r="AI9" s="285">
        <v>0.328280615456984</v>
      </c>
      <c r="AJ9" s="285">
        <v>0.34256860512112403</v>
      </c>
      <c r="AK9" s="285">
        <v>0.39441861808563899</v>
      </c>
      <c r="AL9" s="285"/>
      <c r="AM9" s="285">
        <v>0.37696999179385499</v>
      </c>
      <c r="AN9" s="285">
        <v>0.33014068466440499</v>
      </c>
      <c r="AO9" s="285">
        <v>0.36736638146032502</v>
      </c>
      <c r="AP9" s="285"/>
      <c r="AQ9" s="285">
        <v>0.33034444440261801</v>
      </c>
      <c r="AR9" s="285">
        <v>0.37336761992025702</v>
      </c>
      <c r="AS9" s="285">
        <v>0.38925899918741302</v>
      </c>
    </row>
    <row r="10" spans="2:45" ht="45" x14ac:dyDescent="0.25">
      <c r="B10" s="16" t="s">
        <v>394</v>
      </c>
      <c r="C10" s="285">
        <v>0.43299061496131702</v>
      </c>
      <c r="D10" s="285">
        <v>0.461420220733887</v>
      </c>
      <c r="E10" s="285">
        <v>0.40636076492070999</v>
      </c>
      <c r="F10" s="285"/>
      <c r="G10" s="285">
        <v>0.43353498608365099</v>
      </c>
      <c r="H10" s="285">
        <v>0.48233088032376598</v>
      </c>
      <c r="I10" s="285">
        <v>0.42242787981552599</v>
      </c>
      <c r="J10" s="285">
        <v>0.405155856723737</v>
      </c>
      <c r="K10" s="285">
        <v>0.405218102826021</v>
      </c>
      <c r="L10" s="285">
        <v>0.44162211865555301</v>
      </c>
      <c r="M10" s="285"/>
      <c r="N10" s="285">
        <v>0.46883474103790002</v>
      </c>
      <c r="O10" s="285">
        <v>0.43725187741889299</v>
      </c>
      <c r="P10" s="285">
        <v>0.46884088901537802</v>
      </c>
      <c r="Q10" s="285">
        <v>0.357333379222944</v>
      </c>
      <c r="R10" s="285"/>
      <c r="S10" s="285">
        <v>0.45582695730475498</v>
      </c>
      <c r="T10" s="285">
        <v>0.47210968083711902</v>
      </c>
      <c r="U10" s="285">
        <v>0.49622718495845097</v>
      </c>
      <c r="V10" s="285">
        <v>0.41610907811717901</v>
      </c>
      <c r="W10" s="285">
        <v>0.48207427986644302</v>
      </c>
      <c r="X10" s="285">
        <v>0.43814216218898699</v>
      </c>
      <c r="Y10" s="285">
        <v>0.34727492011578298</v>
      </c>
      <c r="Z10" s="285">
        <v>0.346778039425583</v>
      </c>
      <c r="AA10" s="285">
        <v>0.33818969300626001</v>
      </c>
      <c r="AB10" s="285">
        <v>0.45497832479320599</v>
      </c>
      <c r="AC10" s="285">
        <v>0.38829147119964802</v>
      </c>
      <c r="AD10" s="285">
        <v>0.60226083109058803</v>
      </c>
      <c r="AE10" s="285"/>
      <c r="AF10" s="285">
        <v>0.464818316786904</v>
      </c>
      <c r="AG10" s="285">
        <v>0.42469966931868502</v>
      </c>
      <c r="AH10" s="285">
        <v>0.38717351162892699</v>
      </c>
      <c r="AI10" s="285">
        <v>0.46024464515374403</v>
      </c>
      <c r="AJ10" s="285">
        <v>0.44910598128580498</v>
      </c>
      <c r="AK10" s="285">
        <v>0.36648521253474697</v>
      </c>
      <c r="AL10" s="285"/>
      <c r="AM10" s="285">
        <v>0.42820508167718002</v>
      </c>
      <c r="AN10" s="285">
        <v>0.44751344335683402</v>
      </c>
      <c r="AO10" s="285">
        <v>0.38987273719662502</v>
      </c>
      <c r="AP10" s="285"/>
      <c r="AQ10" s="285">
        <v>0.45906667765569298</v>
      </c>
      <c r="AR10" s="285">
        <v>0.45848031091235403</v>
      </c>
      <c r="AS10" s="285">
        <v>0.35055171320116202</v>
      </c>
    </row>
    <row r="11" spans="2:45" ht="45" x14ac:dyDescent="0.25">
      <c r="B11" s="16" t="s">
        <v>395</v>
      </c>
      <c r="C11" s="285">
        <v>0.15844031976669501</v>
      </c>
      <c r="D11" s="285">
        <v>0.18247992969653001</v>
      </c>
      <c r="E11" s="285">
        <v>0.13468383688361801</v>
      </c>
      <c r="F11" s="285"/>
      <c r="G11" s="285">
        <v>0.108894014092605</v>
      </c>
      <c r="H11" s="285">
        <v>0.130467112380065</v>
      </c>
      <c r="I11" s="285">
        <v>0.10025044574382699</v>
      </c>
      <c r="J11" s="285">
        <v>0.14278287997111</v>
      </c>
      <c r="K11" s="285">
        <v>0.17877762220889301</v>
      </c>
      <c r="L11" s="285">
        <v>0.26029169369062799</v>
      </c>
      <c r="M11" s="285"/>
      <c r="N11" s="285">
        <v>0.198002841474855</v>
      </c>
      <c r="O11" s="285">
        <v>0.189632783023997</v>
      </c>
      <c r="P11" s="285">
        <v>0.102832526239613</v>
      </c>
      <c r="Q11" s="285">
        <v>0.13118344113863301</v>
      </c>
      <c r="R11" s="285"/>
      <c r="S11" s="285">
        <v>0.144150131110515</v>
      </c>
      <c r="T11" s="285">
        <v>0.170710535547343</v>
      </c>
      <c r="U11" s="285">
        <v>0.130144500212447</v>
      </c>
      <c r="V11" s="285">
        <v>0.130486175366131</v>
      </c>
      <c r="W11" s="285">
        <v>0.10016749681447901</v>
      </c>
      <c r="X11" s="285">
        <v>0.15336782676062599</v>
      </c>
      <c r="Y11" s="285">
        <v>0.19550012676019399</v>
      </c>
      <c r="Z11" s="285">
        <v>0.278491497987429</v>
      </c>
      <c r="AA11" s="285">
        <v>0.189176509596687</v>
      </c>
      <c r="AB11" s="285">
        <v>0.16350466706238601</v>
      </c>
      <c r="AC11" s="285">
        <v>0.13502901061712499</v>
      </c>
      <c r="AD11" s="285">
        <v>0.13362009575542799</v>
      </c>
      <c r="AE11" s="285"/>
      <c r="AF11" s="285">
        <v>0.12590425209829501</v>
      </c>
      <c r="AG11" s="285">
        <v>0.1607632752716</v>
      </c>
      <c r="AH11" s="285">
        <v>0.17143801429307701</v>
      </c>
      <c r="AI11" s="285">
        <v>0.15554335378751699</v>
      </c>
      <c r="AJ11" s="285">
        <v>0.16283799481654701</v>
      </c>
      <c r="AK11" s="285">
        <v>0.22373449702555301</v>
      </c>
      <c r="AL11" s="285"/>
      <c r="AM11" s="285">
        <v>0.16824738638605</v>
      </c>
      <c r="AN11" s="285">
        <v>0.179980263504745</v>
      </c>
      <c r="AO11" s="285">
        <v>0.10243912726375499</v>
      </c>
      <c r="AP11" s="285"/>
      <c r="AQ11" s="285">
        <v>0.18561864008749501</v>
      </c>
      <c r="AR11" s="285">
        <v>0.140025024951907</v>
      </c>
      <c r="AS11" s="285">
        <v>0.23547821625590801</v>
      </c>
    </row>
    <row r="12" spans="2:45" x14ac:dyDescent="0.25">
      <c r="B12" s="16" t="s">
        <v>85</v>
      </c>
      <c r="C12" s="286">
        <v>5.2786484757164402E-2</v>
      </c>
      <c r="D12" s="286">
        <v>5.4545977608947097E-2</v>
      </c>
      <c r="E12" s="286">
        <v>4.7887168035516701E-2</v>
      </c>
      <c r="F12" s="286"/>
      <c r="G12" s="286">
        <v>8.3507130696576101E-2</v>
      </c>
      <c r="H12" s="286">
        <v>9.0016005566789403E-2</v>
      </c>
      <c r="I12" s="286">
        <v>4.1048290156719902E-2</v>
      </c>
      <c r="J12" s="286">
        <v>2.82802929594414E-2</v>
      </c>
      <c r="K12" s="286">
        <v>3.56106539838109E-2</v>
      </c>
      <c r="L12" s="286">
        <v>4.2455105158930098E-2</v>
      </c>
      <c r="M12" s="286"/>
      <c r="N12" s="286">
        <v>4.1965374448356199E-2</v>
      </c>
      <c r="O12" s="286">
        <v>3.4927571398987403E-2</v>
      </c>
      <c r="P12" s="286">
        <v>8.0256963506832105E-2</v>
      </c>
      <c r="Q12" s="286">
        <v>5.9689504161969199E-2</v>
      </c>
      <c r="R12" s="286"/>
      <c r="S12" s="286">
        <v>5.9247531349014997E-2</v>
      </c>
      <c r="T12" s="286">
        <v>2.92666606114932E-2</v>
      </c>
      <c r="U12" s="286">
        <v>8.15439830289615E-2</v>
      </c>
      <c r="V12" s="286">
        <v>5.3994770941098197E-2</v>
      </c>
      <c r="W12" s="286">
        <v>8.7037997288341704E-2</v>
      </c>
      <c r="X12" s="286">
        <v>2.89431017275181E-2</v>
      </c>
      <c r="Y12" s="286">
        <v>5.9638888344900998E-2</v>
      </c>
      <c r="Z12" s="286">
        <v>2.4661707907838101E-2</v>
      </c>
      <c r="AA12" s="286">
        <v>5.3971982146409699E-2</v>
      </c>
      <c r="AB12" s="286">
        <v>3.9941368377688302E-2</v>
      </c>
      <c r="AC12" s="286">
        <v>8.4395338702519099E-2</v>
      </c>
      <c r="AD12" s="286">
        <v>3.7252753185498401E-2</v>
      </c>
      <c r="AE12" s="286"/>
      <c r="AF12" s="286">
        <v>4.9125780411083703E-2</v>
      </c>
      <c r="AG12" s="286">
        <v>4.9977763237768202E-2</v>
      </c>
      <c r="AH12" s="286">
        <v>8.0501698124647803E-2</v>
      </c>
      <c r="AI12" s="286">
        <v>5.5931385601755201E-2</v>
      </c>
      <c r="AJ12" s="286">
        <v>4.54874187765235E-2</v>
      </c>
      <c r="AK12" s="286">
        <v>1.53616723540615E-2</v>
      </c>
      <c r="AL12" s="286"/>
      <c r="AM12" s="286">
        <v>2.6577540142914201E-2</v>
      </c>
      <c r="AN12" s="286">
        <v>4.2365608474015798E-2</v>
      </c>
      <c r="AO12" s="286">
        <v>0.14032175407929501</v>
      </c>
      <c r="AP12" s="286"/>
      <c r="AQ12" s="286">
        <v>2.49702378541935E-2</v>
      </c>
      <c r="AR12" s="286">
        <v>2.8127044215481602E-2</v>
      </c>
      <c r="AS12" s="286">
        <v>2.4711071355518099E-2</v>
      </c>
    </row>
    <row r="13" spans="2:45" x14ac:dyDescent="0.25">
      <c r="B13" s="17"/>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S1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400</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91" t="s">
        <v>8</v>
      </c>
      <c r="C7" s="291">
        <v>1005</v>
      </c>
      <c r="D7" s="291">
        <v>484</v>
      </c>
      <c r="E7" s="291">
        <v>515</v>
      </c>
      <c r="F7" s="291"/>
      <c r="G7" s="291">
        <v>152</v>
      </c>
      <c r="H7" s="291">
        <v>174</v>
      </c>
      <c r="I7" s="291">
        <v>153</v>
      </c>
      <c r="J7" s="291">
        <v>172</v>
      </c>
      <c r="K7" s="291">
        <v>142</v>
      </c>
      <c r="L7" s="291">
        <v>212</v>
      </c>
      <c r="M7" s="291"/>
      <c r="N7" s="291">
        <v>279</v>
      </c>
      <c r="O7" s="291">
        <v>270</v>
      </c>
      <c r="P7" s="291">
        <v>207</v>
      </c>
      <c r="Q7" s="291">
        <v>245</v>
      </c>
      <c r="R7" s="291"/>
      <c r="S7" s="291">
        <v>146</v>
      </c>
      <c r="T7" s="291">
        <v>136</v>
      </c>
      <c r="U7" s="291">
        <v>83</v>
      </c>
      <c r="V7" s="291">
        <v>95</v>
      </c>
      <c r="W7" s="291">
        <v>70</v>
      </c>
      <c r="X7" s="291">
        <v>76</v>
      </c>
      <c r="Y7" s="291">
        <v>81</v>
      </c>
      <c r="Z7" s="291">
        <v>40</v>
      </c>
      <c r="AA7" s="291">
        <v>112</v>
      </c>
      <c r="AB7" s="291">
        <v>93</v>
      </c>
      <c r="AC7" s="291">
        <v>45</v>
      </c>
      <c r="AD7" s="291">
        <v>28</v>
      </c>
      <c r="AE7" s="291"/>
      <c r="AF7" s="291">
        <v>204</v>
      </c>
      <c r="AG7" s="291">
        <v>290</v>
      </c>
      <c r="AH7" s="291">
        <v>150</v>
      </c>
      <c r="AI7" s="291">
        <v>190</v>
      </c>
      <c r="AJ7" s="291">
        <v>109</v>
      </c>
      <c r="AK7" s="291">
        <v>62</v>
      </c>
      <c r="AL7" s="291"/>
      <c r="AM7" s="291">
        <v>415</v>
      </c>
      <c r="AN7" s="291">
        <v>426</v>
      </c>
      <c r="AO7" s="291">
        <v>111</v>
      </c>
      <c r="AP7" s="291"/>
      <c r="AQ7" s="291">
        <v>312</v>
      </c>
      <c r="AR7" s="291">
        <v>332</v>
      </c>
      <c r="AS7" s="291">
        <v>36</v>
      </c>
    </row>
    <row r="8" spans="2:45" ht="30" customHeight="1" x14ac:dyDescent="0.25">
      <c r="B8" s="292" t="s">
        <v>9</v>
      </c>
      <c r="C8" s="292">
        <v>1005</v>
      </c>
      <c r="D8" s="292">
        <v>494</v>
      </c>
      <c r="E8" s="292">
        <v>505</v>
      </c>
      <c r="F8" s="292"/>
      <c r="G8" s="292">
        <v>140</v>
      </c>
      <c r="H8" s="292">
        <v>173</v>
      </c>
      <c r="I8" s="292">
        <v>170</v>
      </c>
      <c r="J8" s="292">
        <v>170</v>
      </c>
      <c r="K8" s="292">
        <v>141</v>
      </c>
      <c r="L8" s="292">
        <v>211</v>
      </c>
      <c r="M8" s="292"/>
      <c r="N8" s="292">
        <v>270</v>
      </c>
      <c r="O8" s="292">
        <v>260</v>
      </c>
      <c r="P8" s="292">
        <v>220</v>
      </c>
      <c r="Q8" s="292">
        <v>251</v>
      </c>
      <c r="R8" s="292"/>
      <c r="S8" s="292">
        <v>141</v>
      </c>
      <c r="T8" s="292">
        <v>135</v>
      </c>
      <c r="U8" s="292">
        <v>80</v>
      </c>
      <c r="V8" s="292">
        <v>90</v>
      </c>
      <c r="W8" s="292">
        <v>71</v>
      </c>
      <c r="X8" s="292">
        <v>90</v>
      </c>
      <c r="Y8" s="292">
        <v>80</v>
      </c>
      <c r="Z8" s="292">
        <v>41</v>
      </c>
      <c r="AA8" s="292">
        <v>110</v>
      </c>
      <c r="AB8" s="292">
        <v>85</v>
      </c>
      <c r="AC8" s="292">
        <v>51</v>
      </c>
      <c r="AD8" s="292">
        <v>31</v>
      </c>
      <c r="AE8" s="292"/>
      <c r="AF8" s="292">
        <v>205</v>
      </c>
      <c r="AG8" s="292">
        <v>289</v>
      </c>
      <c r="AH8" s="292">
        <v>149</v>
      </c>
      <c r="AI8" s="292">
        <v>189</v>
      </c>
      <c r="AJ8" s="292">
        <v>110</v>
      </c>
      <c r="AK8" s="292">
        <v>63</v>
      </c>
      <c r="AL8" s="292"/>
      <c r="AM8" s="292">
        <v>420</v>
      </c>
      <c r="AN8" s="292">
        <v>424</v>
      </c>
      <c r="AO8" s="292">
        <v>111</v>
      </c>
      <c r="AP8" s="292"/>
      <c r="AQ8" s="292">
        <v>315</v>
      </c>
      <c r="AR8" s="292">
        <v>332</v>
      </c>
      <c r="AS8" s="292">
        <v>36</v>
      </c>
    </row>
    <row r="9" spans="2:45" ht="60" x14ac:dyDescent="0.25">
      <c r="B9" s="16" t="s">
        <v>397</v>
      </c>
      <c r="C9" s="289">
        <v>0.21895427347829499</v>
      </c>
      <c r="D9" s="289">
        <v>0.20509975506691699</v>
      </c>
      <c r="E9" s="289">
        <v>0.231146543720614</v>
      </c>
      <c r="F9" s="289"/>
      <c r="G9" s="289">
        <v>0.24398166278990499</v>
      </c>
      <c r="H9" s="289">
        <v>0.23337981089356</v>
      </c>
      <c r="I9" s="289">
        <v>0.268430416426861</v>
      </c>
      <c r="J9" s="289">
        <v>0.27098003726732001</v>
      </c>
      <c r="K9" s="289">
        <v>0.174815390764609</v>
      </c>
      <c r="L9" s="289">
        <v>0.13816688977927599</v>
      </c>
      <c r="M9" s="289"/>
      <c r="N9" s="289">
        <v>0.25245341372674801</v>
      </c>
      <c r="O9" s="289">
        <v>0.19988098773875301</v>
      </c>
      <c r="P9" s="289">
        <v>0.214178229825494</v>
      </c>
      <c r="Q9" s="289">
        <v>0.206402743586756</v>
      </c>
      <c r="R9" s="289"/>
      <c r="S9" s="289">
        <v>0.25163743951951401</v>
      </c>
      <c r="T9" s="289">
        <v>0.20708213484943999</v>
      </c>
      <c r="U9" s="289">
        <v>0.28122712010950301</v>
      </c>
      <c r="V9" s="289">
        <v>0.239111442766128</v>
      </c>
      <c r="W9" s="289">
        <v>0.22060248703343899</v>
      </c>
      <c r="X9" s="289">
        <v>0.17010299240287899</v>
      </c>
      <c r="Y9" s="289">
        <v>0.218919225416466</v>
      </c>
      <c r="Z9" s="289">
        <v>0.179447281285053</v>
      </c>
      <c r="AA9" s="289">
        <v>0.185465834339271</v>
      </c>
      <c r="AB9" s="289">
        <v>0.25115636191887403</v>
      </c>
      <c r="AC9" s="289">
        <v>0.22813184670967701</v>
      </c>
      <c r="AD9" s="289">
        <v>0.10836118458989299</v>
      </c>
      <c r="AE9" s="289"/>
      <c r="AF9" s="289">
        <v>0.28421190148278003</v>
      </c>
      <c r="AG9" s="289">
        <v>0.19774031673412301</v>
      </c>
      <c r="AH9" s="289">
        <v>0.16002258001515199</v>
      </c>
      <c r="AI9" s="289">
        <v>0.206172642546295</v>
      </c>
      <c r="AJ9" s="289">
        <v>0.24891627540537301</v>
      </c>
      <c r="AK9" s="289">
        <v>0.229721118740559</v>
      </c>
      <c r="AL9" s="289"/>
      <c r="AM9" s="289">
        <v>0.20778693782601601</v>
      </c>
      <c r="AN9" s="289">
        <v>0.24235821602162999</v>
      </c>
      <c r="AO9" s="289">
        <v>0.18655081860055001</v>
      </c>
      <c r="AP9" s="289"/>
      <c r="AQ9" s="289">
        <v>0.19263339819205799</v>
      </c>
      <c r="AR9" s="289">
        <v>0.267250735518892</v>
      </c>
      <c r="AS9" s="289">
        <v>0.25795012366145198</v>
      </c>
    </row>
    <row r="10" spans="2:45" ht="60" x14ac:dyDescent="0.25">
      <c r="B10" s="16" t="s">
        <v>398</v>
      </c>
      <c r="C10" s="289">
        <v>0.52967418145016898</v>
      </c>
      <c r="D10" s="289">
        <v>0.58252561627940502</v>
      </c>
      <c r="E10" s="289">
        <v>0.47821452765077399</v>
      </c>
      <c r="F10" s="289"/>
      <c r="G10" s="289">
        <v>0.513291389581647</v>
      </c>
      <c r="H10" s="289">
        <v>0.491139566351596</v>
      </c>
      <c r="I10" s="289">
        <v>0.45465904772524002</v>
      </c>
      <c r="J10" s="289">
        <v>0.48525292612570597</v>
      </c>
      <c r="K10" s="289">
        <v>0.54592005835711899</v>
      </c>
      <c r="L10" s="289">
        <v>0.65756736078825295</v>
      </c>
      <c r="M10" s="289"/>
      <c r="N10" s="289">
        <v>0.50494563754890098</v>
      </c>
      <c r="O10" s="289">
        <v>0.536160577606281</v>
      </c>
      <c r="P10" s="289">
        <v>0.53400919718555595</v>
      </c>
      <c r="Q10" s="289">
        <v>0.54632934918351905</v>
      </c>
      <c r="R10" s="289"/>
      <c r="S10" s="289">
        <v>0.53104730944425405</v>
      </c>
      <c r="T10" s="289">
        <v>0.54629287823801198</v>
      </c>
      <c r="U10" s="289">
        <v>0.481522002468314</v>
      </c>
      <c r="V10" s="289">
        <v>0.51469349222331595</v>
      </c>
      <c r="W10" s="289">
        <v>0.49000697347245598</v>
      </c>
      <c r="X10" s="289">
        <v>0.49857098836346098</v>
      </c>
      <c r="Y10" s="289">
        <v>0.46856175564953101</v>
      </c>
      <c r="Z10" s="289">
        <v>0.64678122529170901</v>
      </c>
      <c r="AA10" s="289">
        <v>0.56324813989278999</v>
      </c>
      <c r="AB10" s="289">
        <v>0.50089388055444695</v>
      </c>
      <c r="AC10" s="289">
        <v>0.558795513782682</v>
      </c>
      <c r="AD10" s="289">
        <v>0.71482062513295397</v>
      </c>
      <c r="AE10" s="289"/>
      <c r="AF10" s="289">
        <v>0.458587245292366</v>
      </c>
      <c r="AG10" s="289">
        <v>0.57553576803253503</v>
      </c>
      <c r="AH10" s="289">
        <v>0.56382411833822998</v>
      </c>
      <c r="AI10" s="289">
        <v>0.50600735447434197</v>
      </c>
      <c r="AJ10" s="289">
        <v>0.55402638011468697</v>
      </c>
      <c r="AK10" s="289">
        <v>0.497978590017705</v>
      </c>
      <c r="AL10" s="289"/>
      <c r="AM10" s="289">
        <v>0.57945119511697896</v>
      </c>
      <c r="AN10" s="289">
        <v>0.49077990155997098</v>
      </c>
      <c r="AO10" s="289">
        <v>0.52963866704706297</v>
      </c>
      <c r="AP10" s="289"/>
      <c r="AQ10" s="289">
        <v>0.60120476672638601</v>
      </c>
      <c r="AR10" s="289">
        <v>0.486426768157246</v>
      </c>
      <c r="AS10" s="289">
        <v>0.37427893194726902</v>
      </c>
    </row>
    <row r="11" spans="2:45" ht="60" x14ac:dyDescent="0.25">
      <c r="B11" s="16" t="s">
        <v>399</v>
      </c>
      <c r="C11" s="289">
        <v>0.144381586233579</v>
      </c>
      <c r="D11" s="289">
        <v>0.124662273874075</v>
      </c>
      <c r="E11" s="289">
        <v>0.16534371839727099</v>
      </c>
      <c r="F11" s="289"/>
      <c r="G11" s="289">
        <v>0.13888505469429799</v>
      </c>
      <c r="H11" s="289">
        <v>0.165036574700449</v>
      </c>
      <c r="I11" s="289">
        <v>0.15312811025232501</v>
      </c>
      <c r="J11" s="289">
        <v>0.15900578151688999</v>
      </c>
      <c r="K11" s="289">
        <v>0.13441102943524</v>
      </c>
      <c r="L11" s="289">
        <v>0.11892754843615599</v>
      </c>
      <c r="M11" s="289"/>
      <c r="N11" s="289">
        <v>0.14940893420184401</v>
      </c>
      <c r="O11" s="289">
        <v>0.14412788263374601</v>
      </c>
      <c r="P11" s="289">
        <v>0.15044990013109799</v>
      </c>
      <c r="Q11" s="289">
        <v>0.13209924923440799</v>
      </c>
      <c r="R11" s="289"/>
      <c r="S11" s="289">
        <v>0.14450015660612101</v>
      </c>
      <c r="T11" s="289">
        <v>0.119080542285323</v>
      </c>
      <c r="U11" s="289">
        <v>0.158631922983865</v>
      </c>
      <c r="V11" s="289">
        <v>0.121236796074911</v>
      </c>
      <c r="W11" s="289">
        <v>0.13922118303571501</v>
      </c>
      <c r="X11" s="289">
        <v>0.220719171387394</v>
      </c>
      <c r="Y11" s="289">
        <v>0.15724667140760801</v>
      </c>
      <c r="Z11" s="289">
        <v>0.12246753642474199</v>
      </c>
      <c r="AA11" s="289">
        <v>0.16253796607416701</v>
      </c>
      <c r="AB11" s="289">
        <v>0.11566315385793199</v>
      </c>
      <c r="AC11" s="289">
        <v>0.109176947334508</v>
      </c>
      <c r="AD11" s="289">
        <v>0.14268116604348099</v>
      </c>
      <c r="AE11" s="289"/>
      <c r="AF11" s="289">
        <v>0.150219513783657</v>
      </c>
      <c r="AG11" s="289">
        <v>0.13637782392428599</v>
      </c>
      <c r="AH11" s="289">
        <v>0.16615893394006001</v>
      </c>
      <c r="AI11" s="289">
        <v>0.14849484690820899</v>
      </c>
      <c r="AJ11" s="289">
        <v>9.7559172940911404E-2</v>
      </c>
      <c r="AK11" s="289">
        <v>0.17968250407734199</v>
      </c>
      <c r="AL11" s="289"/>
      <c r="AM11" s="289">
        <v>0.14121957334705099</v>
      </c>
      <c r="AN11" s="289">
        <v>0.164996123871229</v>
      </c>
      <c r="AO11" s="289">
        <v>6.7746080662890507E-2</v>
      </c>
      <c r="AP11" s="289"/>
      <c r="AQ11" s="289">
        <v>0.14181705343971401</v>
      </c>
      <c r="AR11" s="289">
        <v>0.153896805721907</v>
      </c>
      <c r="AS11" s="289">
        <v>0.177260223270336</v>
      </c>
    </row>
    <row r="12" spans="2:45" x14ac:dyDescent="0.25">
      <c r="B12" s="16" t="s">
        <v>85</v>
      </c>
      <c r="C12" s="290">
        <v>0.10698995883795601</v>
      </c>
      <c r="D12" s="290">
        <v>8.7712354779603499E-2</v>
      </c>
      <c r="E12" s="290">
        <v>0.12529521023134099</v>
      </c>
      <c r="F12" s="290"/>
      <c r="G12" s="290">
        <v>0.103841892934149</v>
      </c>
      <c r="H12" s="290">
        <v>0.11044404805439501</v>
      </c>
      <c r="I12" s="290">
        <v>0.12378242559557399</v>
      </c>
      <c r="J12" s="290">
        <v>8.4761255090083698E-2</v>
      </c>
      <c r="K12" s="290">
        <v>0.14485352144303201</v>
      </c>
      <c r="L12" s="290">
        <v>8.5338200996314895E-2</v>
      </c>
      <c r="M12" s="290"/>
      <c r="N12" s="290">
        <v>9.3192014522507E-2</v>
      </c>
      <c r="O12" s="290">
        <v>0.11983055202122</v>
      </c>
      <c r="P12" s="290">
        <v>0.101362672857852</v>
      </c>
      <c r="Q12" s="290">
        <v>0.115168657995317</v>
      </c>
      <c r="R12" s="290"/>
      <c r="S12" s="290">
        <v>7.2815094430110694E-2</v>
      </c>
      <c r="T12" s="290">
        <v>0.127544444627224</v>
      </c>
      <c r="U12" s="290">
        <v>7.8618954438318303E-2</v>
      </c>
      <c r="V12" s="290">
        <v>0.124958268935644</v>
      </c>
      <c r="W12" s="290">
        <v>0.15016935645839</v>
      </c>
      <c r="X12" s="290">
        <v>0.110606847846267</v>
      </c>
      <c r="Y12" s="290">
        <v>0.15527234752639499</v>
      </c>
      <c r="Z12" s="290">
        <v>5.1303956998495999E-2</v>
      </c>
      <c r="AA12" s="290">
        <v>8.8748059693772197E-2</v>
      </c>
      <c r="AB12" s="290">
        <v>0.132286603668747</v>
      </c>
      <c r="AC12" s="290">
        <v>0.10389569217313301</v>
      </c>
      <c r="AD12" s="290">
        <v>3.4137024233672798E-2</v>
      </c>
      <c r="AE12" s="290"/>
      <c r="AF12" s="290">
        <v>0.106981339441198</v>
      </c>
      <c r="AG12" s="290">
        <v>9.0346091309055895E-2</v>
      </c>
      <c r="AH12" s="290">
        <v>0.109994367706557</v>
      </c>
      <c r="AI12" s="290">
        <v>0.139325156071155</v>
      </c>
      <c r="AJ12" s="290">
        <v>9.9498171539028304E-2</v>
      </c>
      <c r="AK12" s="290">
        <v>9.2617787164393506E-2</v>
      </c>
      <c r="AL12" s="290"/>
      <c r="AM12" s="290">
        <v>7.15422937099537E-2</v>
      </c>
      <c r="AN12" s="290">
        <v>0.10186575854717</v>
      </c>
      <c r="AO12" s="290">
        <v>0.21606443368949699</v>
      </c>
      <c r="AP12" s="290"/>
      <c r="AQ12" s="290">
        <v>6.43447816418415E-2</v>
      </c>
      <c r="AR12" s="290">
        <v>9.2425690601955102E-2</v>
      </c>
      <c r="AS12" s="290">
        <v>0.190510721120944</v>
      </c>
    </row>
    <row r="13" spans="2:45" x14ac:dyDescent="0.25">
      <c r="B13" s="17"/>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S1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403</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95" t="s">
        <v>8</v>
      </c>
      <c r="C7" s="295">
        <v>1005</v>
      </c>
      <c r="D7" s="295">
        <v>484</v>
      </c>
      <c r="E7" s="295">
        <v>515</v>
      </c>
      <c r="F7" s="295"/>
      <c r="G7" s="295">
        <v>152</v>
      </c>
      <c r="H7" s="295">
        <v>174</v>
      </c>
      <c r="I7" s="295">
        <v>153</v>
      </c>
      <c r="J7" s="295">
        <v>172</v>
      </c>
      <c r="K7" s="295">
        <v>142</v>
      </c>
      <c r="L7" s="295">
        <v>212</v>
      </c>
      <c r="M7" s="295"/>
      <c r="N7" s="295">
        <v>279</v>
      </c>
      <c r="O7" s="295">
        <v>270</v>
      </c>
      <c r="P7" s="295">
        <v>207</v>
      </c>
      <c r="Q7" s="295">
        <v>245</v>
      </c>
      <c r="R7" s="295"/>
      <c r="S7" s="295">
        <v>146</v>
      </c>
      <c r="T7" s="295">
        <v>136</v>
      </c>
      <c r="U7" s="295">
        <v>83</v>
      </c>
      <c r="V7" s="295">
        <v>95</v>
      </c>
      <c r="W7" s="295">
        <v>70</v>
      </c>
      <c r="X7" s="295">
        <v>76</v>
      </c>
      <c r="Y7" s="295">
        <v>81</v>
      </c>
      <c r="Z7" s="295">
        <v>40</v>
      </c>
      <c r="AA7" s="295">
        <v>112</v>
      </c>
      <c r="AB7" s="295">
        <v>93</v>
      </c>
      <c r="AC7" s="295">
        <v>45</v>
      </c>
      <c r="AD7" s="295">
        <v>28</v>
      </c>
      <c r="AE7" s="295"/>
      <c r="AF7" s="295">
        <v>204</v>
      </c>
      <c r="AG7" s="295">
        <v>290</v>
      </c>
      <c r="AH7" s="295">
        <v>150</v>
      </c>
      <c r="AI7" s="295">
        <v>190</v>
      </c>
      <c r="AJ7" s="295">
        <v>109</v>
      </c>
      <c r="AK7" s="295">
        <v>62</v>
      </c>
      <c r="AL7" s="295"/>
      <c r="AM7" s="295">
        <v>415</v>
      </c>
      <c r="AN7" s="295">
        <v>426</v>
      </c>
      <c r="AO7" s="295">
        <v>111</v>
      </c>
      <c r="AP7" s="295"/>
      <c r="AQ7" s="295">
        <v>312</v>
      </c>
      <c r="AR7" s="295">
        <v>332</v>
      </c>
      <c r="AS7" s="295">
        <v>36</v>
      </c>
    </row>
    <row r="8" spans="2:45" ht="30" customHeight="1" x14ac:dyDescent="0.25">
      <c r="B8" s="296" t="s">
        <v>9</v>
      </c>
      <c r="C8" s="296">
        <v>1005</v>
      </c>
      <c r="D8" s="296">
        <v>494</v>
      </c>
      <c r="E8" s="296">
        <v>505</v>
      </c>
      <c r="F8" s="296"/>
      <c r="G8" s="296">
        <v>140</v>
      </c>
      <c r="H8" s="296">
        <v>173</v>
      </c>
      <c r="I8" s="296">
        <v>170</v>
      </c>
      <c r="J8" s="296">
        <v>170</v>
      </c>
      <c r="K8" s="296">
        <v>141</v>
      </c>
      <c r="L8" s="296">
        <v>211</v>
      </c>
      <c r="M8" s="296"/>
      <c r="N8" s="296">
        <v>270</v>
      </c>
      <c r="O8" s="296">
        <v>260</v>
      </c>
      <c r="P8" s="296">
        <v>220</v>
      </c>
      <c r="Q8" s="296">
        <v>251</v>
      </c>
      <c r="R8" s="296"/>
      <c r="S8" s="296">
        <v>141</v>
      </c>
      <c r="T8" s="296">
        <v>135</v>
      </c>
      <c r="U8" s="296">
        <v>80</v>
      </c>
      <c r="V8" s="296">
        <v>90</v>
      </c>
      <c r="W8" s="296">
        <v>71</v>
      </c>
      <c r="X8" s="296">
        <v>90</v>
      </c>
      <c r="Y8" s="296">
        <v>80</v>
      </c>
      <c r="Z8" s="296">
        <v>41</v>
      </c>
      <c r="AA8" s="296">
        <v>110</v>
      </c>
      <c r="AB8" s="296">
        <v>85</v>
      </c>
      <c r="AC8" s="296">
        <v>51</v>
      </c>
      <c r="AD8" s="296">
        <v>31</v>
      </c>
      <c r="AE8" s="296"/>
      <c r="AF8" s="296">
        <v>205</v>
      </c>
      <c r="AG8" s="296">
        <v>289</v>
      </c>
      <c r="AH8" s="296">
        <v>149</v>
      </c>
      <c r="AI8" s="296">
        <v>189</v>
      </c>
      <c r="AJ8" s="296">
        <v>110</v>
      </c>
      <c r="AK8" s="296">
        <v>63</v>
      </c>
      <c r="AL8" s="296"/>
      <c r="AM8" s="296">
        <v>420</v>
      </c>
      <c r="AN8" s="296">
        <v>424</v>
      </c>
      <c r="AO8" s="296">
        <v>111</v>
      </c>
      <c r="AP8" s="296"/>
      <c r="AQ8" s="296">
        <v>315</v>
      </c>
      <c r="AR8" s="296">
        <v>332</v>
      </c>
      <c r="AS8" s="296">
        <v>36</v>
      </c>
    </row>
    <row r="9" spans="2:45" ht="75" x14ac:dyDescent="0.25">
      <c r="B9" s="16" t="s">
        <v>401</v>
      </c>
      <c r="C9" s="293">
        <v>0.38972461793893898</v>
      </c>
      <c r="D9" s="293">
        <v>0.43789490089406302</v>
      </c>
      <c r="E9" s="293">
        <v>0.34103295123351701</v>
      </c>
      <c r="F9" s="293"/>
      <c r="G9" s="293">
        <v>0.37878248540464299</v>
      </c>
      <c r="H9" s="293">
        <v>0.39770115495855102</v>
      </c>
      <c r="I9" s="293">
        <v>0.39348030195533501</v>
      </c>
      <c r="J9" s="293">
        <v>0.38801417805156102</v>
      </c>
      <c r="K9" s="293">
        <v>0.40382152239777702</v>
      </c>
      <c r="L9" s="293">
        <v>0.37940248160422202</v>
      </c>
      <c r="M9" s="293"/>
      <c r="N9" s="293">
        <v>0.390698495701366</v>
      </c>
      <c r="O9" s="293">
        <v>0.397964311197474</v>
      </c>
      <c r="P9" s="293">
        <v>0.386875204049907</v>
      </c>
      <c r="Q9" s="293">
        <v>0.37712804908395697</v>
      </c>
      <c r="R9" s="293"/>
      <c r="S9" s="293">
        <v>0.40608142334530101</v>
      </c>
      <c r="T9" s="293">
        <v>0.38053981702856698</v>
      </c>
      <c r="U9" s="293">
        <v>0.307476276390168</v>
      </c>
      <c r="V9" s="293">
        <v>0.404546929769387</v>
      </c>
      <c r="W9" s="293">
        <v>0.39292356195968903</v>
      </c>
      <c r="X9" s="293">
        <v>0.381229428915978</v>
      </c>
      <c r="Y9" s="293">
        <v>0.38391277600370799</v>
      </c>
      <c r="Z9" s="293">
        <v>0.465425109154668</v>
      </c>
      <c r="AA9" s="293">
        <v>0.50279848167500296</v>
      </c>
      <c r="AB9" s="293">
        <v>0.39663302196825601</v>
      </c>
      <c r="AC9" s="293">
        <v>0.25383613903946201</v>
      </c>
      <c r="AD9" s="293">
        <v>0.26003815430104599</v>
      </c>
      <c r="AE9" s="293"/>
      <c r="AF9" s="293">
        <v>0.37874670280873801</v>
      </c>
      <c r="AG9" s="293">
        <v>0.491273811576732</v>
      </c>
      <c r="AH9" s="293">
        <v>0.37366882909843402</v>
      </c>
      <c r="AI9" s="293">
        <v>0.36026644717015099</v>
      </c>
      <c r="AJ9" s="293">
        <v>0.26909756211769797</v>
      </c>
      <c r="AK9" s="293">
        <v>0.295187166309066</v>
      </c>
      <c r="AL9" s="293"/>
      <c r="AM9" s="293">
        <v>0.435919498540562</v>
      </c>
      <c r="AN9" s="293">
        <v>0.37679799232476102</v>
      </c>
      <c r="AO9" s="293">
        <v>0.26701104817794802</v>
      </c>
      <c r="AP9" s="293"/>
      <c r="AQ9" s="293">
        <v>0.44441633799316499</v>
      </c>
      <c r="AR9" s="293">
        <v>0.37478046158550898</v>
      </c>
      <c r="AS9" s="293">
        <v>0.50597249544563405</v>
      </c>
    </row>
    <row r="10" spans="2:45" ht="60" x14ac:dyDescent="0.25">
      <c r="B10" s="16" t="s">
        <v>402</v>
      </c>
      <c r="C10" s="293">
        <v>0.48539913603951301</v>
      </c>
      <c r="D10" s="293">
        <v>0.45057403180941002</v>
      </c>
      <c r="E10" s="293">
        <v>0.51958341706065403</v>
      </c>
      <c r="F10" s="293"/>
      <c r="G10" s="293">
        <v>0.45426851285123998</v>
      </c>
      <c r="H10" s="293">
        <v>0.46789572992862299</v>
      </c>
      <c r="I10" s="293">
        <v>0.46421331494608098</v>
      </c>
      <c r="J10" s="293">
        <v>0.49944072310841597</v>
      </c>
      <c r="K10" s="293">
        <v>0.49767231355837599</v>
      </c>
      <c r="L10" s="293">
        <v>0.51805071756234999</v>
      </c>
      <c r="M10" s="293"/>
      <c r="N10" s="293">
        <v>0.49868988711418499</v>
      </c>
      <c r="O10" s="293">
        <v>0.51151072004407505</v>
      </c>
      <c r="P10" s="293">
        <v>0.48004776368283603</v>
      </c>
      <c r="Q10" s="293">
        <v>0.45226616750623899</v>
      </c>
      <c r="R10" s="293"/>
      <c r="S10" s="293">
        <v>0.45068653514156398</v>
      </c>
      <c r="T10" s="293">
        <v>0.49790437490992101</v>
      </c>
      <c r="U10" s="293">
        <v>0.53785352985335799</v>
      </c>
      <c r="V10" s="293">
        <v>0.47276587724684199</v>
      </c>
      <c r="W10" s="293">
        <v>0.50157937500337801</v>
      </c>
      <c r="X10" s="293">
        <v>0.48906956662461798</v>
      </c>
      <c r="Y10" s="293">
        <v>0.50499580889290496</v>
      </c>
      <c r="Z10" s="293">
        <v>0.51038490678823201</v>
      </c>
      <c r="AA10" s="293">
        <v>0.378838260441202</v>
      </c>
      <c r="AB10" s="293">
        <v>0.507515688243242</v>
      </c>
      <c r="AC10" s="293">
        <v>0.531221380393886</v>
      </c>
      <c r="AD10" s="293">
        <v>0.60087634900155795</v>
      </c>
      <c r="AE10" s="293"/>
      <c r="AF10" s="293">
        <v>0.50146197086246203</v>
      </c>
      <c r="AG10" s="293">
        <v>0.39299338196595202</v>
      </c>
      <c r="AH10" s="293">
        <v>0.48518311661924102</v>
      </c>
      <c r="AI10" s="293">
        <v>0.50716123921586298</v>
      </c>
      <c r="AJ10" s="293">
        <v>0.61879111824532396</v>
      </c>
      <c r="AK10" s="293">
        <v>0.56077916721830301</v>
      </c>
      <c r="AL10" s="293"/>
      <c r="AM10" s="293">
        <v>0.46377231809639402</v>
      </c>
      <c r="AN10" s="293">
        <v>0.530909628284991</v>
      </c>
      <c r="AO10" s="293">
        <v>0.45006533188890901</v>
      </c>
      <c r="AP10" s="293"/>
      <c r="AQ10" s="293">
        <v>0.44068321754352602</v>
      </c>
      <c r="AR10" s="293">
        <v>0.54875486477688096</v>
      </c>
      <c r="AS10" s="293">
        <v>0.44600696448274402</v>
      </c>
    </row>
    <row r="11" spans="2:45" x14ac:dyDescent="0.25">
      <c r="B11" s="16" t="s">
        <v>85</v>
      </c>
      <c r="C11" s="294">
        <v>0.124876246021548</v>
      </c>
      <c r="D11" s="294">
        <v>0.111531067296527</v>
      </c>
      <c r="E11" s="294">
        <v>0.13938363170582799</v>
      </c>
      <c r="F11" s="294"/>
      <c r="G11" s="294">
        <v>0.166949001744117</v>
      </c>
      <c r="H11" s="294">
        <v>0.13440311511282599</v>
      </c>
      <c r="I11" s="294">
        <v>0.14230638309858501</v>
      </c>
      <c r="J11" s="294">
        <v>0.11254509884002301</v>
      </c>
      <c r="K11" s="294">
        <v>9.8506164043846295E-2</v>
      </c>
      <c r="L11" s="294">
        <v>0.102546800833428</v>
      </c>
      <c r="M11" s="294"/>
      <c r="N11" s="294">
        <v>0.11061161718444899</v>
      </c>
      <c r="O11" s="294">
        <v>9.0524968758451202E-2</v>
      </c>
      <c r="P11" s="294">
        <v>0.13307703226725701</v>
      </c>
      <c r="Q11" s="294">
        <v>0.17060578340980401</v>
      </c>
      <c r="R11" s="294"/>
      <c r="S11" s="294">
        <v>0.14323204151313401</v>
      </c>
      <c r="T11" s="294">
        <v>0.12155580806151201</v>
      </c>
      <c r="U11" s="294">
        <v>0.15467019375647401</v>
      </c>
      <c r="V11" s="294">
        <v>0.122687192983771</v>
      </c>
      <c r="W11" s="294">
        <v>0.105497063036933</v>
      </c>
      <c r="X11" s="294">
        <v>0.129701004459403</v>
      </c>
      <c r="Y11" s="294">
        <v>0.11109141510338701</v>
      </c>
      <c r="Z11" s="294">
        <v>2.4189984057099701E-2</v>
      </c>
      <c r="AA11" s="294">
        <v>0.118363257883795</v>
      </c>
      <c r="AB11" s="294">
        <v>9.5851289788502006E-2</v>
      </c>
      <c r="AC11" s="294">
        <v>0.214942480566651</v>
      </c>
      <c r="AD11" s="294">
        <v>0.139085496697396</v>
      </c>
      <c r="AE11" s="294"/>
      <c r="AF11" s="294">
        <v>0.11979132632879901</v>
      </c>
      <c r="AG11" s="294">
        <v>0.115732806457316</v>
      </c>
      <c r="AH11" s="294">
        <v>0.14114805428232599</v>
      </c>
      <c r="AI11" s="294">
        <v>0.132572313613986</v>
      </c>
      <c r="AJ11" s="294">
        <v>0.112111319636979</v>
      </c>
      <c r="AK11" s="294">
        <v>0.14403366647263099</v>
      </c>
      <c r="AL11" s="294"/>
      <c r="AM11" s="294">
        <v>0.10030818336304501</v>
      </c>
      <c r="AN11" s="294">
        <v>9.2292379390247897E-2</v>
      </c>
      <c r="AO11" s="294">
        <v>0.28292361993314302</v>
      </c>
      <c r="AP11" s="294"/>
      <c r="AQ11" s="294">
        <v>0.11490044446330901</v>
      </c>
      <c r="AR11" s="294">
        <v>7.6464673637609504E-2</v>
      </c>
      <c r="AS11" s="294">
        <v>4.8020540071621903E-2</v>
      </c>
    </row>
    <row r="12" spans="2:45" x14ac:dyDescent="0.25">
      <c r="B12" s="17"/>
    </row>
    <row r="13" spans="2:45" x14ac:dyDescent="0.25">
      <c r="B13" t="s">
        <v>69</v>
      </c>
    </row>
    <row r="14" spans="2:45" x14ac:dyDescent="0.25">
      <c r="B14" t="s">
        <v>70</v>
      </c>
    </row>
    <row r="16" spans="2:45" x14ac:dyDescent="0.25">
      <c r="B1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S1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407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299" t="s">
        <v>8</v>
      </c>
      <c r="C7" s="299">
        <v>1005</v>
      </c>
      <c r="D7" s="299">
        <v>484</v>
      </c>
      <c r="E7" s="299">
        <v>515</v>
      </c>
      <c r="F7" s="299"/>
      <c r="G7" s="299">
        <v>152</v>
      </c>
      <c r="H7" s="299">
        <v>174</v>
      </c>
      <c r="I7" s="299">
        <v>153</v>
      </c>
      <c r="J7" s="299">
        <v>172</v>
      </c>
      <c r="K7" s="299">
        <v>142</v>
      </c>
      <c r="L7" s="299">
        <v>212</v>
      </c>
      <c r="M7" s="299"/>
      <c r="N7" s="299">
        <v>279</v>
      </c>
      <c r="O7" s="299">
        <v>270</v>
      </c>
      <c r="P7" s="299">
        <v>207</v>
      </c>
      <c r="Q7" s="299">
        <v>245</v>
      </c>
      <c r="R7" s="299"/>
      <c r="S7" s="299">
        <v>146</v>
      </c>
      <c r="T7" s="299">
        <v>136</v>
      </c>
      <c r="U7" s="299">
        <v>83</v>
      </c>
      <c r="V7" s="299">
        <v>95</v>
      </c>
      <c r="W7" s="299">
        <v>70</v>
      </c>
      <c r="X7" s="299">
        <v>76</v>
      </c>
      <c r="Y7" s="299">
        <v>81</v>
      </c>
      <c r="Z7" s="299">
        <v>40</v>
      </c>
      <c r="AA7" s="299">
        <v>112</v>
      </c>
      <c r="AB7" s="299">
        <v>93</v>
      </c>
      <c r="AC7" s="299">
        <v>45</v>
      </c>
      <c r="AD7" s="299">
        <v>28</v>
      </c>
      <c r="AE7" s="299"/>
      <c r="AF7" s="299">
        <v>204</v>
      </c>
      <c r="AG7" s="299">
        <v>290</v>
      </c>
      <c r="AH7" s="299">
        <v>150</v>
      </c>
      <c r="AI7" s="299">
        <v>190</v>
      </c>
      <c r="AJ7" s="299">
        <v>109</v>
      </c>
      <c r="AK7" s="299">
        <v>62</v>
      </c>
      <c r="AL7" s="299"/>
      <c r="AM7" s="299">
        <v>415</v>
      </c>
      <c r="AN7" s="299">
        <v>426</v>
      </c>
      <c r="AO7" s="299">
        <v>111</v>
      </c>
      <c r="AP7" s="299"/>
      <c r="AQ7" s="299">
        <v>312</v>
      </c>
      <c r="AR7" s="299">
        <v>332</v>
      </c>
      <c r="AS7" s="299">
        <v>36</v>
      </c>
    </row>
    <row r="8" spans="2:45" ht="30" customHeight="1" x14ac:dyDescent="0.25">
      <c r="B8" s="300" t="s">
        <v>9</v>
      </c>
      <c r="C8" s="300">
        <v>1005</v>
      </c>
      <c r="D8" s="300">
        <v>494</v>
      </c>
      <c r="E8" s="300">
        <v>505</v>
      </c>
      <c r="F8" s="300"/>
      <c r="G8" s="300">
        <v>140</v>
      </c>
      <c r="H8" s="300">
        <v>173</v>
      </c>
      <c r="I8" s="300">
        <v>170</v>
      </c>
      <c r="J8" s="300">
        <v>170</v>
      </c>
      <c r="K8" s="300">
        <v>141</v>
      </c>
      <c r="L8" s="300">
        <v>211</v>
      </c>
      <c r="M8" s="300"/>
      <c r="N8" s="300">
        <v>270</v>
      </c>
      <c r="O8" s="300">
        <v>260</v>
      </c>
      <c r="P8" s="300">
        <v>220</v>
      </c>
      <c r="Q8" s="300">
        <v>251</v>
      </c>
      <c r="R8" s="300"/>
      <c r="S8" s="300">
        <v>141</v>
      </c>
      <c r="T8" s="300">
        <v>135</v>
      </c>
      <c r="U8" s="300">
        <v>80</v>
      </c>
      <c r="V8" s="300">
        <v>90</v>
      </c>
      <c r="W8" s="300">
        <v>71</v>
      </c>
      <c r="X8" s="300">
        <v>90</v>
      </c>
      <c r="Y8" s="300">
        <v>80</v>
      </c>
      <c r="Z8" s="300">
        <v>41</v>
      </c>
      <c r="AA8" s="300">
        <v>110</v>
      </c>
      <c r="AB8" s="300">
        <v>85</v>
      </c>
      <c r="AC8" s="300">
        <v>51</v>
      </c>
      <c r="AD8" s="300">
        <v>31</v>
      </c>
      <c r="AE8" s="300"/>
      <c r="AF8" s="300">
        <v>205</v>
      </c>
      <c r="AG8" s="300">
        <v>289</v>
      </c>
      <c r="AH8" s="300">
        <v>149</v>
      </c>
      <c r="AI8" s="300">
        <v>189</v>
      </c>
      <c r="AJ8" s="300">
        <v>110</v>
      </c>
      <c r="AK8" s="300">
        <v>63</v>
      </c>
      <c r="AL8" s="300"/>
      <c r="AM8" s="300">
        <v>420</v>
      </c>
      <c r="AN8" s="300">
        <v>424</v>
      </c>
      <c r="AO8" s="300">
        <v>111</v>
      </c>
      <c r="AP8" s="300"/>
      <c r="AQ8" s="300">
        <v>315</v>
      </c>
      <c r="AR8" s="300">
        <v>332</v>
      </c>
      <c r="AS8" s="300">
        <v>36</v>
      </c>
    </row>
    <row r="9" spans="2:45" ht="30" x14ac:dyDescent="0.25">
      <c r="B9" s="16" t="s">
        <v>404</v>
      </c>
      <c r="C9" s="297">
        <v>0.59596570002439997</v>
      </c>
      <c r="D9" s="297">
        <v>0.61053206386307501</v>
      </c>
      <c r="E9" s="297">
        <v>0.57874946171032005</v>
      </c>
      <c r="F9" s="297"/>
      <c r="G9" s="297">
        <v>0.34572079995253002</v>
      </c>
      <c r="H9" s="297">
        <v>0.469087020982424</v>
      </c>
      <c r="I9" s="297">
        <v>0.54509995637268305</v>
      </c>
      <c r="J9" s="297">
        <v>0.70777860910412205</v>
      </c>
      <c r="K9" s="297">
        <v>0.66991438697305306</v>
      </c>
      <c r="L9" s="297">
        <v>0.76821085741052597</v>
      </c>
      <c r="M9" s="297"/>
      <c r="N9" s="297">
        <v>0.64596787379434895</v>
      </c>
      <c r="O9" s="297">
        <v>0.65394105229175703</v>
      </c>
      <c r="P9" s="297">
        <v>0.55669753687118395</v>
      </c>
      <c r="Q9" s="297">
        <v>0.51405313951408604</v>
      </c>
      <c r="R9" s="297"/>
      <c r="S9" s="297">
        <v>0.52219428482917396</v>
      </c>
      <c r="T9" s="297">
        <v>0.57677685956941904</v>
      </c>
      <c r="U9" s="297">
        <v>0.67393877228712895</v>
      </c>
      <c r="V9" s="297">
        <v>0.66961613538837494</v>
      </c>
      <c r="W9" s="297">
        <v>0.57545762382941201</v>
      </c>
      <c r="X9" s="297">
        <v>0.52208739650237701</v>
      </c>
      <c r="Y9" s="297">
        <v>0.53541557905166304</v>
      </c>
      <c r="Z9" s="297">
        <v>0.677809139301777</v>
      </c>
      <c r="AA9" s="297">
        <v>0.58722109775045095</v>
      </c>
      <c r="AB9" s="297">
        <v>0.63666092437077004</v>
      </c>
      <c r="AC9" s="297">
        <v>0.57753664542160299</v>
      </c>
      <c r="AD9" s="297">
        <v>0.85857907433925096</v>
      </c>
      <c r="AE9" s="297"/>
      <c r="AF9" s="297">
        <v>0.52505004480936701</v>
      </c>
      <c r="AG9" s="297">
        <v>0.59776529413583002</v>
      </c>
      <c r="AH9" s="297">
        <v>0.54075949114987099</v>
      </c>
      <c r="AI9" s="297">
        <v>0.57661075953698904</v>
      </c>
      <c r="AJ9" s="297">
        <v>0.75920459017166597</v>
      </c>
      <c r="AK9" s="297">
        <v>0.72275469934748204</v>
      </c>
      <c r="AL9" s="297"/>
      <c r="AM9" s="297">
        <v>0.67228027257328404</v>
      </c>
      <c r="AN9" s="297">
        <v>0.60602092153623499</v>
      </c>
      <c r="AO9" s="297">
        <v>0.34842970086788999</v>
      </c>
      <c r="AP9" s="297"/>
      <c r="AQ9" s="297">
        <v>0.67196468109674601</v>
      </c>
      <c r="AR9" s="297">
        <v>0.56677737390217497</v>
      </c>
      <c r="AS9" s="297">
        <v>0.60796191875854599</v>
      </c>
    </row>
    <row r="10" spans="2:45" ht="30" x14ac:dyDescent="0.25">
      <c r="B10" s="16" t="s">
        <v>405</v>
      </c>
      <c r="C10" s="297">
        <v>0.200838160599485</v>
      </c>
      <c r="D10" s="297">
        <v>0.22219478521709801</v>
      </c>
      <c r="E10" s="297">
        <v>0.18235811011341099</v>
      </c>
      <c r="F10" s="297"/>
      <c r="G10" s="297">
        <v>0.34913190176908898</v>
      </c>
      <c r="H10" s="297">
        <v>0.28711664331296</v>
      </c>
      <c r="I10" s="297">
        <v>0.241497057947204</v>
      </c>
      <c r="J10" s="297">
        <v>8.0165450911859198E-2</v>
      </c>
      <c r="K10" s="297">
        <v>0.14238294523706799</v>
      </c>
      <c r="L10" s="297">
        <v>0.134787475839693</v>
      </c>
      <c r="M10" s="297"/>
      <c r="N10" s="297">
        <v>0.19291776947434899</v>
      </c>
      <c r="O10" s="297">
        <v>0.17663045461596</v>
      </c>
      <c r="P10" s="297">
        <v>0.241434109216739</v>
      </c>
      <c r="Q10" s="297">
        <v>0.198103044984347</v>
      </c>
      <c r="R10" s="297"/>
      <c r="S10" s="297">
        <v>0.291381813431763</v>
      </c>
      <c r="T10" s="297">
        <v>0.242898138996468</v>
      </c>
      <c r="U10" s="297">
        <v>0.161897467787736</v>
      </c>
      <c r="V10" s="297">
        <v>0.14369920270703099</v>
      </c>
      <c r="W10" s="297">
        <v>0.191576811597298</v>
      </c>
      <c r="X10" s="297">
        <v>0.23034444747701299</v>
      </c>
      <c r="Y10" s="297">
        <v>0.18166290255359199</v>
      </c>
      <c r="Z10" s="297">
        <v>0.14705611568291199</v>
      </c>
      <c r="AA10" s="297">
        <v>0.16689748456567099</v>
      </c>
      <c r="AB10" s="297">
        <v>0.16474478840114501</v>
      </c>
      <c r="AC10" s="297">
        <v>0.24784792890469601</v>
      </c>
      <c r="AD10" s="297">
        <v>7.1094088731515404E-2</v>
      </c>
      <c r="AE10" s="297"/>
      <c r="AF10" s="297">
        <v>0.264817966398811</v>
      </c>
      <c r="AG10" s="297">
        <v>0.19798269746167699</v>
      </c>
      <c r="AH10" s="297">
        <v>0.22017268257936701</v>
      </c>
      <c r="AI10" s="297">
        <v>0.194795290555491</v>
      </c>
      <c r="AJ10" s="297">
        <v>8.4255148622989801E-2</v>
      </c>
      <c r="AK10" s="297">
        <v>0.18101481077815301</v>
      </c>
      <c r="AL10" s="297"/>
      <c r="AM10" s="297">
        <v>0.18299029325791799</v>
      </c>
      <c r="AN10" s="297">
        <v>0.21084294799433001</v>
      </c>
      <c r="AO10" s="297">
        <v>0.237670217716202</v>
      </c>
      <c r="AP10" s="297"/>
      <c r="AQ10" s="297">
        <v>0.19726447445871201</v>
      </c>
      <c r="AR10" s="297">
        <v>0.25762999843637602</v>
      </c>
      <c r="AS10" s="297">
        <v>0.22842976806221801</v>
      </c>
    </row>
    <row r="11" spans="2:45" ht="30" x14ac:dyDescent="0.25">
      <c r="B11" s="16" t="s">
        <v>406</v>
      </c>
      <c r="C11" s="297">
        <v>2.3397000237817999E-2</v>
      </c>
      <c r="D11" s="297">
        <v>2.7700359192819199E-2</v>
      </c>
      <c r="E11" s="297">
        <v>1.9471462616690399E-2</v>
      </c>
      <c r="F11" s="297"/>
      <c r="G11" s="297">
        <v>5.4365215005843001E-2</v>
      </c>
      <c r="H11" s="297">
        <v>4.2327203199143598E-2</v>
      </c>
      <c r="I11" s="297">
        <v>2.6123129631766301E-2</v>
      </c>
      <c r="J11" s="297">
        <v>1.26138534295786E-2</v>
      </c>
      <c r="K11" s="297">
        <v>1.40187929004675E-2</v>
      </c>
      <c r="L11" s="297">
        <v>0</v>
      </c>
      <c r="M11" s="297"/>
      <c r="N11" s="297">
        <v>2.71705724715329E-2</v>
      </c>
      <c r="O11" s="297">
        <v>1.53055938178361E-2</v>
      </c>
      <c r="P11" s="297">
        <v>2.9253929710497398E-2</v>
      </c>
      <c r="Q11" s="297">
        <v>2.2958612520901901E-2</v>
      </c>
      <c r="R11" s="297"/>
      <c r="S11" s="297">
        <v>2.8623264088878799E-2</v>
      </c>
      <c r="T11" s="297">
        <v>6.9600844488636E-3</v>
      </c>
      <c r="U11" s="297">
        <v>2.4471284575476999E-2</v>
      </c>
      <c r="V11" s="297">
        <v>0</v>
      </c>
      <c r="W11" s="297">
        <v>2.7280055993790801E-2</v>
      </c>
      <c r="X11" s="297">
        <v>2.4304603304778301E-2</v>
      </c>
      <c r="Y11" s="297">
        <v>2.24231117385192E-2</v>
      </c>
      <c r="Z11" s="297">
        <v>2.5917604025006698E-2</v>
      </c>
      <c r="AA11" s="297">
        <v>5.68221293225568E-2</v>
      </c>
      <c r="AB11" s="297">
        <v>0</v>
      </c>
      <c r="AC11" s="297">
        <v>6.5653727103664294E-2</v>
      </c>
      <c r="AD11" s="297">
        <v>0</v>
      </c>
      <c r="AE11" s="297"/>
      <c r="AF11" s="297">
        <v>4.6174400924576503E-2</v>
      </c>
      <c r="AG11" s="297">
        <v>3.1176876049218202E-2</v>
      </c>
      <c r="AH11" s="297">
        <v>1.3863579664158901E-2</v>
      </c>
      <c r="AI11" s="297">
        <v>4.9756624126899903E-3</v>
      </c>
      <c r="AJ11" s="297">
        <v>7.6724990192319998E-3</v>
      </c>
      <c r="AK11" s="297">
        <v>1.8644044585000501E-2</v>
      </c>
      <c r="AL11" s="297"/>
      <c r="AM11" s="297">
        <v>2.2096842166004299E-2</v>
      </c>
      <c r="AN11" s="297">
        <v>2.8850669589700499E-2</v>
      </c>
      <c r="AO11" s="297">
        <v>0</v>
      </c>
      <c r="AP11" s="297"/>
      <c r="AQ11" s="297">
        <v>1.98216957660385E-2</v>
      </c>
      <c r="AR11" s="297">
        <v>3.4231436410612E-2</v>
      </c>
      <c r="AS11" s="297">
        <v>5.8781304497353103E-2</v>
      </c>
    </row>
    <row r="12" spans="2:45" x14ac:dyDescent="0.25">
      <c r="B12" s="16" t="s">
        <v>78</v>
      </c>
      <c r="C12" s="298">
        <v>0.17979913913829701</v>
      </c>
      <c r="D12" s="298">
        <v>0.13957279172700801</v>
      </c>
      <c r="E12" s="298">
        <v>0.21942096555957799</v>
      </c>
      <c r="F12" s="298"/>
      <c r="G12" s="298">
        <v>0.25078208327253798</v>
      </c>
      <c r="H12" s="298">
        <v>0.20146913250547199</v>
      </c>
      <c r="I12" s="298">
        <v>0.18727985604834699</v>
      </c>
      <c r="J12" s="298">
        <v>0.19944208655444001</v>
      </c>
      <c r="K12" s="298">
        <v>0.17368387488941101</v>
      </c>
      <c r="L12" s="298">
        <v>9.7001666749781404E-2</v>
      </c>
      <c r="M12" s="298"/>
      <c r="N12" s="298">
        <v>0.13394378425976899</v>
      </c>
      <c r="O12" s="298">
        <v>0.154122899274448</v>
      </c>
      <c r="P12" s="298">
        <v>0.17261442420157999</v>
      </c>
      <c r="Q12" s="298">
        <v>0.26488520298066498</v>
      </c>
      <c r="R12" s="298"/>
      <c r="S12" s="298">
        <v>0.15780063765018401</v>
      </c>
      <c r="T12" s="298">
        <v>0.173364916985249</v>
      </c>
      <c r="U12" s="298">
        <v>0.13969247534965801</v>
      </c>
      <c r="V12" s="298">
        <v>0.18668466190459401</v>
      </c>
      <c r="W12" s="298">
        <v>0.20568550857949899</v>
      </c>
      <c r="X12" s="298">
        <v>0.22326355271583101</v>
      </c>
      <c r="Y12" s="298">
        <v>0.26049840665622598</v>
      </c>
      <c r="Z12" s="298">
        <v>0.149217140990304</v>
      </c>
      <c r="AA12" s="298">
        <v>0.18905928836132099</v>
      </c>
      <c r="AB12" s="298">
        <v>0.198594287228085</v>
      </c>
      <c r="AC12" s="298">
        <v>0.108961698570036</v>
      </c>
      <c r="AD12" s="298">
        <v>7.0326836929233902E-2</v>
      </c>
      <c r="AE12" s="298"/>
      <c r="AF12" s="298">
        <v>0.16395758786724601</v>
      </c>
      <c r="AG12" s="298">
        <v>0.17307513235327501</v>
      </c>
      <c r="AH12" s="298">
        <v>0.22520424660660199</v>
      </c>
      <c r="AI12" s="298">
        <v>0.22361828749482901</v>
      </c>
      <c r="AJ12" s="298">
        <v>0.148867762186112</v>
      </c>
      <c r="AK12" s="298">
        <v>7.7586445289364203E-2</v>
      </c>
      <c r="AL12" s="298"/>
      <c r="AM12" s="298">
        <v>0.122632592002793</v>
      </c>
      <c r="AN12" s="298">
        <v>0.15428546087973499</v>
      </c>
      <c r="AO12" s="298">
        <v>0.41390008141590801</v>
      </c>
      <c r="AP12" s="298"/>
      <c r="AQ12" s="298">
        <v>0.110949148678504</v>
      </c>
      <c r="AR12" s="298">
        <v>0.14136119125083699</v>
      </c>
      <c r="AS12" s="298">
        <v>0.10482700868188299</v>
      </c>
    </row>
    <row r="13" spans="2:45" x14ac:dyDescent="0.25">
      <c r="B13" s="17"/>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S1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410</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03" t="s">
        <v>8</v>
      </c>
      <c r="C7" s="303">
        <v>397</v>
      </c>
      <c r="D7" s="303">
        <v>186</v>
      </c>
      <c r="E7" s="303">
        <v>211</v>
      </c>
      <c r="F7" s="303"/>
      <c r="G7" s="303">
        <v>57</v>
      </c>
      <c r="H7" s="303">
        <v>75</v>
      </c>
      <c r="I7" s="303">
        <v>63</v>
      </c>
      <c r="J7" s="303">
        <v>64</v>
      </c>
      <c r="K7" s="303">
        <v>60</v>
      </c>
      <c r="L7" s="303">
        <v>78</v>
      </c>
      <c r="M7" s="303"/>
      <c r="N7" s="303">
        <v>109</v>
      </c>
      <c r="O7" s="303">
        <v>107</v>
      </c>
      <c r="P7" s="303">
        <v>78</v>
      </c>
      <c r="Q7" s="303">
        <v>101</v>
      </c>
      <c r="R7" s="303"/>
      <c r="S7" s="303">
        <v>62</v>
      </c>
      <c r="T7" s="303">
        <v>57</v>
      </c>
      <c r="U7" s="303">
        <v>25</v>
      </c>
      <c r="V7" s="303">
        <v>37</v>
      </c>
      <c r="W7" s="303">
        <v>27</v>
      </c>
      <c r="X7" s="303">
        <v>30</v>
      </c>
      <c r="Y7" s="303">
        <v>36</v>
      </c>
      <c r="Z7" s="303">
        <v>13</v>
      </c>
      <c r="AA7" s="303">
        <v>45</v>
      </c>
      <c r="AB7" s="303">
        <v>34</v>
      </c>
      <c r="AC7" s="303">
        <v>16</v>
      </c>
      <c r="AD7" s="303">
        <v>15</v>
      </c>
      <c r="AE7" s="303"/>
      <c r="AF7" s="303">
        <v>87</v>
      </c>
      <c r="AG7" s="303">
        <v>117</v>
      </c>
      <c r="AH7" s="303">
        <v>47</v>
      </c>
      <c r="AI7" s="303">
        <v>74</v>
      </c>
      <c r="AJ7" s="303">
        <v>46</v>
      </c>
      <c r="AK7" s="303">
        <v>26</v>
      </c>
      <c r="AL7" s="303"/>
      <c r="AM7" s="303">
        <v>171</v>
      </c>
      <c r="AN7" s="303">
        <v>163</v>
      </c>
      <c r="AO7" s="303">
        <v>46</v>
      </c>
      <c r="AP7" s="303"/>
      <c r="AQ7" s="303">
        <v>129</v>
      </c>
      <c r="AR7" s="303">
        <v>128</v>
      </c>
      <c r="AS7" s="303">
        <v>15</v>
      </c>
    </row>
    <row r="8" spans="2:45" ht="30" customHeight="1" x14ac:dyDescent="0.25">
      <c r="B8" s="304" t="s">
        <v>9</v>
      </c>
      <c r="C8" s="304">
        <v>398</v>
      </c>
      <c r="D8" s="304">
        <v>190</v>
      </c>
      <c r="E8" s="304">
        <v>208</v>
      </c>
      <c r="F8" s="304"/>
      <c r="G8" s="304">
        <v>53</v>
      </c>
      <c r="H8" s="304">
        <v>74</v>
      </c>
      <c r="I8" s="304">
        <v>69</v>
      </c>
      <c r="J8" s="304">
        <v>64</v>
      </c>
      <c r="K8" s="304">
        <v>60</v>
      </c>
      <c r="L8" s="304">
        <v>78</v>
      </c>
      <c r="M8" s="304"/>
      <c r="N8" s="304">
        <v>106</v>
      </c>
      <c r="O8" s="304">
        <v>104</v>
      </c>
      <c r="P8" s="304">
        <v>82</v>
      </c>
      <c r="Q8" s="304">
        <v>104</v>
      </c>
      <c r="R8" s="304"/>
      <c r="S8" s="304">
        <v>60</v>
      </c>
      <c r="T8" s="304">
        <v>56</v>
      </c>
      <c r="U8" s="304">
        <v>24</v>
      </c>
      <c r="V8" s="304">
        <v>35</v>
      </c>
      <c r="W8" s="304">
        <v>28</v>
      </c>
      <c r="X8" s="304">
        <v>35</v>
      </c>
      <c r="Y8" s="304">
        <v>36</v>
      </c>
      <c r="Z8" s="304">
        <v>14</v>
      </c>
      <c r="AA8" s="304">
        <v>45</v>
      </c>
      <c r="AB8" s="304">
        <v>31</v>
      </c>
      <c r="AC8" s="304">
        <v>18</v>
      </c>
      <c r="AD8" s="304">
        <v>17</v>
      </c>
      <c r="AE8" s="304"/>
      <c r="AF8" s="304">
        <v>85</v>
      </c>
      <c r="AG8" s="304">
        <v>118</v>
      </c>
      <c r="AH8" s="304">
        <v>46</v>
      </c>
      <c r="AI8" s="304">
        <v>74</v>
      </c>
      <c r="AJ8" s="304">
        <v>47</v>
      </c>
      <c r="AK8" s="304">
        <v>27</v>
      </c>
      <c r="AL8" s="304"/>
      <c r="AM8" s="304">
        <v>175</v>
      </c>
      <c r="AN8" s="304">
        <v>162</v>
      </c>
      <c r="AO8" s="304">
        <v>46</v>
      </c>
      <c r="AP8" s="304"/>
      <c r="AQ8" s="304">
        <v>131</v>
      </c>
      <c r="AR8" s="304">
        <v>128</v>
      </c>
      <c r="AS8" s="304">
        <v>16</v>
      </c>
    </row>
    <row r="9" spans="2:45" ht="30" x14ac:dyDescent="0.25">
      <c r="B9" s="16" t="s">
        <v>408</v>
      </c>
      <c r="C9" s="301">
        <v>0.54940800713133098</v>
      </c>
      <c r="D9" s="301">
        <v>0.53616082196269499</v>
      </c>
      <c r="E9" s="301">
        <v>0.56154818265127204</v>
      </c>
      <c r="F9" s="301"/>
      <c r="G9" s="301">
        <v>0.567091870046316</v>
      </c>
      <c r="H9" s="301">
        <v>0.55536492513883995</v>
      </c>
      <c r="I9" s="301">
        <v>0.46042790701501002</v>
      </c>
      <c r="J9" s="301">
        <v>0.54716822735422999</v>
      </c>
      <c r="K9" s="301">
        <v>0.55243655343202203</v>
      </c>
      <c r="L9" s="301">
        <v>0.61040640468015495</v>
      </c>
      <c r="M9" s="301"/>
      <c r="N9" s="301">
        <v>0.70965821217726999</v>
      </c>
      <c r="O9" s="301">
        <v>0.47921866937778002</v>
      </c>
      <c r="P9" s="301">
        <v>0.54521280225029101</v>
      </c>
      <c r="Q9" s="301">
        <v>0.46867872926015403</v>
      </c>
      <c r="R9" s="301"/>
      <c r="S9" s="301">
        <v>0.57559139430836004</v>
      </c>
      <c r="T9" s="301">
        <v>0.52721332313923097</v>
      </c>
      <c r="U9" s="301">
        <v>0.60725132507480095</v>
      </c>
      <c r="V9" s="301">
        <v>0.52202762922561596</v>
      </c>
      <c r="W9" s="301">
        <v>0.58492031376745302</v>
      </c>
      <c r="X9" s="301">
        <v>0.65058566278882402</v>
      </c>
      <c r="Y9" s="301">
        <v>0.64682464090560199</v>
      </c>
      <c r="Z9" s="301">
        <v>0.46424330430007799</v>
      </c>
      <c r="AA9" s="301">
        <v>0.46896968700296598</v>
      </c>
      <c r="AB9" s="301">
        <v>0.42564291004091998</v>
      </c>
      <c r="AC9" s="301">
        <v>0.61567584774027395</v>
      </c>
      <c r="AD9" s="301">
        <v>0.46597887428197499</v>
      </c>
      <c r="AE9" s="301"/>
      <c r="AF9" s="301">
        <v>0.54567422592233805</v>
      </c>
      <c r="AG9" s="301">
        <v>0.51907865408683795</v>
      </c>
      <c r="AH9" s="301">
        <v>0.50487288295120603</v>
      </c>
      <c r="AI9" s="301">
        <v>0.468527575301382</v>
      </c>
      <c r="AJ9" s="301">
        <v>0.72614186579534801</v>
      </c>
      <c r="AK9" s="301">
        <v>0.68211456823003802</v>
      </c>
      <c r="AL9" s="301"/>
      <c r="AM9" s="301">
        <v>0.54263688873711102</v>
      </c>
      <c r="AN9" s="301">
        <v>0.62757370903695997</v>
      </c>
      <c r="AO9" s="301">
        <v>0.26180246463572698</v>
      </c>
      <c r="AP9" s="301"/>
      <c r="AQ9" s="301">
        <v>0.56788064724254095</v>
      </c>
      <c r="AR9" s="301">
        <v>0.56456373976331797</v>
      </c>
      <c r="AS9" s="301">
        <v>0.53816192335298696</v>
      </c>
    </row>
    <row r="10" spans="2:45" ht="30" x14ac:dyDescent="0.25">
      <c r="B10" s="16" t="s">
        <v>409</v>
      </c>
      <c r="C10" s="301">
        <v>0.32325663796090998</v>
      </c>
      <c r="D10" s="301">
        <v>0.32763707928631902</v>
      </c>
      <c r="E10" s="301">
        <v>0.319242251065257</v>
      </c>
      <c r="F10" s="301"/>
      <c r="G10" s="301">
        <v>0.34805826207437601</v>
      </c>
      <c r="H10" s="301">
        <v>0.31328495286348002</v>
      </c>
      <c r="I10" s="301">
        <v>0.42829551056154003</v>
      </c>
      <c r="J10" s="301">
        <v>0.267400750471816</v>
      </c>
      <c r="K10" s="301">
        <v>0.32737406824140303</v>
      </c>
      <c r="L10" s="301">
        <v>0.26500470616900201</v>
      </c>
      <c r="M10" s="301"/>
      <c r="N10" s="301">
        <v>0.23596516745957699</v>
      </c>
      <c r="O10" s="301">
        <v>0.37078591324726301</v>
      </c>
      <c r="P10" s="301">
        <v>0.354216818441001</v>
      </c>
      <c r="Q10" s="301">
        <v>0.33684353597666</v>
      </c>
      <c r="R10" s="301"/>
      <c r="S10" s="301">
        <v>0.33175308591303598</v>
      </c>
      <c r="T10" s="301">
        <v>0.31446604617579799</v>
      </c>
      <c r="U10" s="301">
        <v>0.39274867492519899</v>
      </c>
      <c r="V10" s="301">
        <v>0.20621563231246201</v>
      </c>
      <c r="W10" s="301">
        <v>0.34279705194180199</v>
      </c>
      <c r="X10" s="301">
        <v>0.24181254343306</v>
      </c>
      <c r="Y10" s="301">
        <v>0.30083619647165999</v>
      </c>
      <c r="Z10" s="301">
        <v>0.453598536193553</v>
      </c>
      <c r="AA10" s="301">
        <v>0.37643923711108002</v>
      </c>
      <c r="AB10" s="301">
        <v>0.40317606988309501</v>
      </c>
      <c r="AC10" s="301">
        <v>0.18050774790194399</v>
      </c>
      <c r="AD10" s="301">
        <v>0.40891948615519003</v>
      </c>
      <c r="AE10" s="301"/>
      <c r="AF10" s="301">
        <v>0.28425678366462998</v>
      </c>
      <c r="AG10" s="301">
        <v>0.35888751571885702</v>
      </c>
      <c r="AH10" s="301">
        <v>0.39537624686355299</v>
      </c>
      <c r="AI10" s="301">
        <v>0.38660663935124501</v>
      </c>
      <c r="AJ10" s="301">
        <v>0.20998165275786901</v>
      </c>
      <c r="AK10" s="301">
        <v>0.192939592940885</v>
      </c>
      <c r="AL10" s="301"/>
      <c r="AM10" s="301">
        <v>0.31126835378391199</v>
      </c>
      <c r="AN10" s="301">
        <v>0.30746703724570201</v>
      </c>
      <c r="AO10" s="301">
        <v>0.45667356243306201</v>
      </c>
      <c r="AP10" s="301"/>
      <c r="AQ10" s="301">
        <v>0.32381634508073098</v>
      </c>
      <c r="AR10" s="301">
        <v>0.33286274052542703</v>
      </c>
      <c r="AS10" s="301">
        <v>0.33754098398276899</v>
      </c>
    </row>
    <row r="11" spans="2:45" x14ac:dyDescent="0.25">
      <c r="B11" s="16" t="s">
        <v>78</v>
      </c>
      <c r="C11" s="302">
        <v>0.12733535490775899</v>
      </c>
      <c r="D11" s="302">
        <v>0.13620209875098599</v>
      </c>
      <c r="E11" s="302">
        <v>0.119209566283471</v>
      </c>
      <c r="F11" s="302"/>
      <c r="G11" s="302">
        <v>8.4849867879308705E-2</v>
      </c>
      <c r="H11" s="302">
        <v>0.13135012199768001</v>
      </c>
      <c r="I11" s="302">
        <v>0.11127658242345</v>
      </c>
      <c r="J11" s="302">
        <v>0.18543102217395399</v>
      </c>
      <c r="K11" s="302">
        <v>0.120189378326575</v>
      </c>
      <c r="L11" s="302">
        <v>0.124588889150843</v>
      </c>
      <c r="M11" s="302"/>
      <c r="N11" s="302">
        <v>5.4376620363152703E-2</v>
      </c>
      <c r="O11" s="302">
        <v>0.149995417374957</v>
      </c>
      <c r="P11" s="302">
        <v>0.10057037930870801</v>
      </c>
      <c r="Q11" s="302">
        <v>0.194477734763186</v>
      </c>
      <c r="R11" s="302"/>
      <c r="S11" s="302">
        <v>9.2655519778603507E-2</v>
      </c>
      <c r="T11" s="302">
        <v>0.15832063068497099</v>
      </c>
      <c r="U11" s="302">
        <v>0</v>
      </c>
      <c r="V11" s="302">
        <v>0.271756738461922</v>
      </c>
      <c r="W11" s="302">
        <v>7.2282634290744593E-2</v>
      </c>
      <c r="X11" s="302">
        <v>0.107601793778116</v>
      </c>
      <c r="Y11" s="302">
        <v>5.2339162622737599E-2</v>
      </c>
      <c r="Z11" s="302">
        <v>8.2158159506369399E-2</v>
      </c>
      <c r="AA11" s="302">
        <v>0.154591075885954</v>
      </c>
      <c r="AB11" s="302">
        <v>0.17118102007598501</v>
      </c>
      <c r="AC11" s="302">
        <v>0.20381640435778201</v>
      </c>
      <c r="AD11" s="302">
        <v>0.12510163956283399</v>
      </c>
      <c r="AE11" s="302"/>
      <c r="AF11" s="302">
        <v>0.170068990413033</v>
      </c>
      <c r="AG11" s="302">
        <v>0.122033830194305</v>
      </c>
      <c r="AH11" s="302">
        <v>9.9750870185241605E-2</v>
      </c>
      <c r="AI11" s="302">
        <v>0.14486578534737299</v>
      </c>
      <c r="AJ11" s="302">
        <v>6.3876481446782499E-2</v>
      </c>
      <c r="AK11" s="302">
        <v>0.12494583882907701</v>
      </c>
      <c r="AL11" s="302"/>
      <c r="AM11" s="302">
        <v>0.14609475747897699</v>
      </c>
      <c r="AN11" s="302">
        <v>6.4959253717338405E-2</v>
      </c>
      <c r="AO11" s="302">
        <v>0.28152397293121101</v>
      </c>
      <c r="AP11" s="302"/>
      <c r="AQ11" s="302">
        <v>0.108303007676728</v>
      </c>
      <c r="AR11" s="302">
        <v>0.102573519711255</v>
      </c>
      <c r="AS11" s="302">
        <v>0.124297092664244</v>
      </c>
    </row>
    <row r="12" spans="2:45" x14ac:dyDescent="0.25">
      <c r="B12" s="17" t="s">
        <v>411</v>
      </c>
    </row>
    <row r="13" spans="2:45" x14ac:dyDescent="0.25">
      <c r="B13" t="s">
        <v>69</v>
      </c>
    </row>
    <row r="14" spans="2:45" x14ac:dyDescent="0.25">
      <c r="B14" t="s">
        <v>70</v>
      </c>
    </row>
    <row r="16" spans="2:45" x14ac:dyDescent="0.25">
      <c r="B1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S1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414</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07" t="s">
        <v>8</v>
      </c>
      <c r="C7" s="307">
        <v>375</v>
      </c>
      <c r="D7" s="307">
        <v>173</v>
      </c>
      <c r="E7" s="307">
        <v>198</v>
      </c>
      <c r="F7" s="307"/>
      <c r="G7" s="307">
        <v>61</v>
      </c>
      <c r="H7" s="307">
        <v>65</v>
      </c>
      <c r="I7" s="307">
        <v>57</v>
      </c>
      <c r="J7" s="307">
        <v>66</v>
      </c>
      <c r="K7" s="307">
        <v>46</v>
      </c>
      <c r="L7" s="307">
        <v>80</v>
      </c>
      <c r="M7" s="307"/>
      <c r="N7" s="307">
        <v>106</v>
      </c>
      <c r="O7" s="307">
        <v>110</v>
      </c>
      <c r="P7" s="307">
        <v>76</v>
      </c>
      <c r="Q7" s="307">
        <v>82</v>
      </c>
      <c r="R7" s="307"/>
      <c r="S7" s="307">
        <v>61</v>
      </c>
      <c r="T7" s="307">
        <v>56</v>
      </c>
      <c r="U7" s="307">
        <v>30</v>
      </c>
      <c r="V7" s="307">
        <v>31</v>
      </c>
      <c r="W7" s="307">
        <v>27</v>
      </c>
      <c r="X7" s="307">
        <v>31</v>
      </c>
      <c r="Y7" s="307">
        <v>31</v>
      </c>
      <c r="Z7" s="307">
        <v>18</v>
      </c>
      <c r="AA7" s="307">
        <v>37</v>
      </c>
      <c r="AB7" s="307">
        <v>31</v>
      </c>
      <c r="AC7" s="307">
        <v>12</v>
      </c>
      <c r="AD7" s="307">
        <v>10</v>
      </c>
      <c r="AE7" s="307"/>
      <c r="AF7" s="307">
        <v>69</v>
      </c>
      <c r="AG7" s="307">
        <v>107</v>
      </c>
      <c r="AH7" s="307">
        <v>69</v>
      </c>
      <c r="AI7" s="307">
        <v>70</v>
      </c>
      <c r="AJ7" s="307">
        <v>30</v>
      </c>
      <c r="AK7" s="307">
        <v>30</v>
      </c>
      <c r="AL7" s="307"/>
      <c r="AM7" s="307">
        <v>162</v>
      </c>
      <c r="AN7" s="307">
        <v>149</v>
      </c>
      <c r="AO7" s="307">
        <v>40</v>
      </c>
      <c r="AP7" s="307"/>
      <c r="AQ7" s="307">
        <v>125</v>
      </c>
      <c r="AR7" s="307">
        <v>116</v>
      </c>
      <c r="AS7" s="307">
        <v>14</v>
      </c>
    </row>
    <row r="8" spans="2:45" ht="30" customHeight="1" x14ac:dyDescent="0.25">
      <c r="B8" s="308" t="s">
        <v>9</v>
      </c>
      <c r="C8" s="308">
        <v>374</v>
      </c>
      <c r="D8" s="308">
        <v>176</v>
      </c>
      <c r="E8" s="308">
        <v>194</v>
      </c>
      <c r="F8" s="308"/>
      <c r="G8" s="308">
        <v>57</v>
      </c>
      <c r="H8" s="308">
        <v>64</v>
      </c>
      <c r="I8" s="308">
        <v>64</v>
      </c>
      <c r="J8" s="308">
        <v>65</v>
      </c>
      <c r="K8" s="308">
        <v>45</v>
      </c>
      <c r="L8" s="308">
        <v>79</v>
      </c>
      <c r="M8" s="308"/>
      <c r="N8" s="308">
        <v>101</v>
      </c>
      <c r="O8" s="308">
        <v>107</v>
      </c>
      <c r="P8" s="308">
        <v>82</v>
      </c>
      <c r="Q8" s="308">
        <v>83</v>
      </c>
      <c r="R8" s="308"/>
      <c r="S8" s="308">
        <v>59</v>
      </c>
      <c r="T8" s="308">
        <v>55</v>
      </c>
      <c r="U8" s="308">
        <v>29</v>
      </c>
      <c r="V8" s="308">
        <v>30</v>
      </c>
      <c r="W8" s="308">
        <v>27</v>
      </c>
      <c r="X8" s="308">
        <v>36</v>
      </c>
      <c r="Y8" s="308">
        <v>30</v>
      </c>
      <c r="Z8" s="308">
        <v>19</v>
      </c>
      <c r="AA8" s="308">
        <v>36</v>
      </c>
      <c r="AB8" s="308">
        <v>28</v>
      </c>
      <c r="AC8" s="308">
        <v>13</v>
      </c>
      <c r="AD8" s="308">
        <v>11</v>
      </c>
      <c r="AE8" s="308"/>
      <c r="AF8" s="308">
        <v>72</v>
      </c>
      <c r="AG8" s="308">
        <v>106</v>
      </c>
      <c r="AH8" s="308">
        <v>67</v>
      </c>
      <c r="AI8" s="308">
        <v>70</v>
      </c>
      <c r="AJ8" s="308">
        <v>30</v>
      </c>
      <c r="AK8" s="308">
        <v>30</v>
      </c>
      <c r="AL8" s="308"/>
      <c r="AM8" s="308">
        <v>164</v>
      </c>
      <c r="AN8" s="308">
        <v>147</v>
      </c>
      <c r="AO8" s="308">
        <v>40</v>
      </c>
      <c r="AP8" s="308"/>
      <c r="AQ8" s="308">
        <v>127</v>
      </c>
      <c r="AR8" s="308">
        <v>113</v>
      </c>
      <c r="AS8" s="308">
        <v>14</v>
      </c>
    </row>
    <row r="9" spans="2:45" ht="30" x14ac:dyDescent="0.25">
      <c r="B9" s="16" t="s">
        <v>412</v>
      </c>
      <c r="C9" s="305">
        <v>0.41044216307868298</v>
      </c>
      <c r="D9" s="305">
        <v>0.42923019066061202</v>
      </c>
      <c r="E9" s="305">
        <v>0.39107526237852103</v>
      </c>
      <c r="F9" s="305"/>
      <c r="G9" s="305">
        <v>0.41452340169485702</v>
      </c>
      <c r="H9" s="305">
        <v>0.39295227036791402</v>
      </c>
      <c r="I9" s="305">
        <v>0.37514892296135899</v>
      </c>
      <c r="J9" s="305">
        <v>0.49109444875771002</v>
      </c>
      <c r="K9" s="305">
        <v>0.41736980530723899</v>
      </c>
      <c r="L9" s="305">
        <v>0.37998605144444703</v>
      </c>
      <c r="M9" s="305"/>
      <c r="N9" s="305">
        <v>0.51684298248546201</v>
      </c>
      <c r="O9" s="305">
        <v>0.37304770326118503</v>
      </c>
      <c r="P9" s="305">
        <v>0.35883939664756698</v>
      </c>
      <c r="Q9" s="305">
        <v>0.37227434057727798</v>
      </c>
      <c r="R9" s="305"/>
      <c r="S9" s="305">
        <v>0.55226691559710905</v>
      </c>
      <c r="T9" s="305">
        <v>0.33443363012012201</v>
      </c>
      <c r="U9" s="305">
        <v>0.59571607609525301</v>
      </c>
      <c r="V9" s="305">
        <v>0.60504008537618603</v>
      </c>
      <c r="W9" s="305">
        <v>0.31764911009441299</v>
      </c>
      <c r="X9" s="305">
        <v>0.38089625468781801</v>
      </c>
      <c r="Y9" s="305">
        <v>0.19033192952062</v>
      </c>
      <c r="Z9" s="305">
        <v>0.319252182900092</v>
      </c>
      <c r="AA9" s="305">
        <v>0.29629406626521299</v>
      </c>
      <c r="AB9" s="305">
        <v>0.51411580336449902</v>
      </c>
      <c r="AC9" s="305">
        <v>0.32937502346410402</v>
      </c>
      <c r="AD9" s="305">
        <v>0.29387145018915001</v>
      </c>
      <c r="AE9" s="305"/>
      <c r="AF9" s="305">
        <v>0.457223718370246</v>
      </c>
      <c r="AG9" s="305">
        <v>0.39489794322968802</v>
      </c>
      <c r="AH9" s="305">
        <v>0.34273654674200399</v>
      </c>
      <c r="AI9" s="305">
        <v>0.38553726963712698</v>
      </c>
      <c r="AJ9" s="305">
        <v>0.39520831907422199</v>
      </c>
      <c r="AK9" s="305">
        <v>0.58043779538441898</v>
      </c>
      <c r="AL9" s="305"/>
      <c r="AM9" s="305">
        <v>0.39498344628033</v>
      </c>
      <c r="AN9" s="305">
        <v>0.45675793236802198</v>
      </c>
      <c r="AO9" s="305">
        <v>0.26866362694518098</v>
      </c>
      <c r="AP9" s="305"/>
      <c r="AQ9" s="305">
        <v>0.40970315677039798</v>
      </c>
      <c r="AR9" s="305">
        <v>0.48878160896203199</v>
      </c>
      <c r="AS9" s="305">
        <v>0.40692161574413099</v>
      </c>
    </row>
    <row r="10" spans="2:45" ht="30" x14ac:dyDescent="0.25">
      <c r="B10" s="16" t="s">
        <v>413</v>
      </c>
      <c r="C10" s="305">
        <v>0.42924321882775701</v>
      </c>
      <c r="D10" s="305">
        <v>0.44353501953271901</v>
      </c>
      <c r="E10" s="305">
        <v>0.420065479957837</v>
      </c>
      <c r="F10" s="305"/>
      <c r="G10" s="305">
        <v>0.38794225475835498</v>
      </c>
      <c r="H10" s="305">
        <v>0.43722935790602802</v>
      </c>
      <c r="I10" s="305">
        <v>0.44366994426600198</v>
      </c>
      <c r="J10" s="305">
        <v>0.368590951119383</v>
      </c>
      <c r="K10" s="305">
        <v>0.447182672677437</v>
      </c>
      <c r="L10" s="305">
        <v>0.480194322691324</v>
      </c>
      <c r="M10" s="305"/>
      <c r="N10" s="305">
        <v>0.37177456264307601</v>
      </c>
      <c r="O10" s="305">
        <v>0.46215890267725102</v>
      </c>
      <c r="P10" s="305">
        <v>0.43354931185974799</v>
      </c>
      <c r="Q10" s="305">
        <v>0.45798559509140202</v>
      </c>
      <c r="R10" s="305"/>
      <c r="S10" s="305">
        <v>0.30423351855906999</v>
      </c>
      <c r="T10" s="305">
        <v>0.47013233987095598</v>
      </c>
      <c r="U10" s="305">
        <v>0.37715148754897798</v>
      </c>
      <c r="V10" s="305">
        <v>0.301882822725903</v>
      </c>
      <c r="W10" s="305">
        <v>0.493088758226643</v>
      </c>
      <c r="X10" s="305">
        <v>0.45304103455595701</v>
      </c>
      <c r="Y10" s="305">
        <v>0.574897091294303</v>
      </c>
      <c r="Z10" s="305">
        <v>0.62734092561798704</v>
      </c>
      <c r="AA10" s="305">
        <v>0.47605410246618202</v>
      </c>
      <c r="AB10" s="305">
        <v>0.33025047632005999</v>
      </c>
      <c r="AC10" s="305">
        <v>0.42806739095201601</v>
      </c>
      <c r="AD10" s="305">
        <v>0.51317218559203104</v>
      </c>
      <c r="AE10" s="305"/>
      <c r="AF10" s="305">
        <v>0.36481082475308002</v>
      </c>
      <c r="AG10" s="305">
        <v>0.45694566529229902</v>
      </c>
      <c r="AH10" s="305">
        <v>0.511896452923429</v>
      </c>
      <c r="AI10" s="305">
        <v>0.476379585972244</v>
      </c>
      <c r="AJ10" s="305">
        <v>0.29707718613851503</v>
      </c>
      <c r="AK10" s="305">
        <v>0.31995596437086299</v>
      </c>
      <c r="AL10" s="305"/>
      <c r="AM10" s="305">
        <v>0.45875828693540799</v>
      </c>
      <c r="AN10" s="305">
        <v>0.43113696462511297</v>
      </c>
      <c r="AO10" s="305">
        <v>0.31340720224728102</v>
      </c>
      <c r="AP10" s="305"/>
      <c r="AQ10" s="305">
        <v>0.48231806422053303</v>
      </c>
      <c r="AR10" s="305">
        <v>0.37674479212724199</v>
      </c>
      <c r="AS10" s="305">
        <v>0.31031517995880797</v>
      </c>
    </row>
    <row r="11" spans="2:45" x14ac:dyDescent="0.25">
      <c r="B11" s="16" t="s">
        <v>78</v>
      </c>
      <c r="C11" s="306">
        <v>0.16031461809356101</v>
      </c>
      <c r="D11" s="306">
        <v>0.127234789806669</v>
      </c>
      <c r="E11" s="306">
        <v>0.18885925766364201</v>
      </c>
      <c r="F11" s="306"/>
      <c r="G11" s="306">
        <v>0.19753434354678701</v>
      </c>
      <c r="H11" s="306">
        <v>0.16981837172605799</v>
      </c>
      <c r="I11" s="306">
        <v>0.181181132772639</v>
      </c>
      <c r="J11" s="306">
        <v>0.140314600122907</v>
      </c>
      <c r="K11" s="306">
        <v>0.13544752201532401</v>
      </c>
      <c r="L11" s="306">
        <v>0.139819625864229</v>
      </c>
      <c r="M11" s="306"/>
      <c r="N11" s="306">
        <v>0.11138245487146201</v>
      </c>
      <c r="O11" s="306">
        <v>0.16479339406156299</v>
      </c>
      <c r="P11" s="306">
        <v>0.20761129149268501</v>
      </c>
      <c r="Q11" s="306">
        <v>0.16974006433132</v>
      </c>
      <c r="R11" s="306"/>
      <c r="S11" s="306">
        <v>0.14349956584382101</v>
      </c>
      <c r="T11" s="306">
        <v>0.19543403000892201</v>
      </c>
      <c r="U11" s="306">
        <v>2.7132436355769E-2</v>
      </c>
      <c r="V11" s="306">
        <v>9.3077091897910205E-2</v>
      </c>
      <c r="W11" s="306">
        <v>0.18926213167894501</v>
      </c>
      <c r="X11" s="306">
        <v>0.166062710756225</v>
      </c>
      <c r="Y11" s="306">
        <v>0.234770979185077</v>
      </c>
      <c r="Z11" s="306">
        <v>5.3406891481920599E-2</v>
      </c>
      <c r="AA11" s="306">
        <v>0.227651831268606</v>
      </c>
      <c r="AB11" s="306">
        <v>0.15563372031544101</v>
      </c>
      <c r="AC11" s="306">
        <v>0.24255758558387899</v>
      </c>
      <c r="AD11" s="306">
        <v>0.19295636421882001</v>
      </c>
      <c r="AE11" s="306"/>
      <c r="AF11" s="306">
        <v>0.17796545687667401</v>
      </c>
      <c r="AG11" s="306">
        <v>0.14815639147801299</v>
      </c>
      <c r="AH11" s="306">
        <v>0.14536700033456701</v>
      </c>
      <c r="AI11" s="306">
        <v>0.13808314439062799</v>
      </c>
      <c r="AJ11" s="306">
        <v>0.30771449478726298</v>
      </c>
      <c r="AK11" s="306">
        <v>9.9606240244718702E-2</v>
      </c>
      <c r="AL11" s="306"/>
      <c r="AM11" s="306">
        <v>0.14625826678426301</v>
      </c>
      <c r="AN11" s="306">
        <v>0.11210510300686501</v>
      </c>
      <c r="AO11" s="306">
        <v>0.417929170807538</v>
      </c>
      <c r="AP11" s="306"/>
      <c r="AQ11" s="306">
        <v>0.10797877900906901</v>
      </c>
      <c r="AR11" s="306">
        <v>0.13447359891072599</v>
      </c>
      <c r="AS11" s="306">
        <v>0.28276320429706098</v>
      </c>
    </row>
    <row r="12" spans="2:45" x14ac:dyDescent="0.25">
      <c r="B12" s="17" t="s">
        <v>411</v>
      </c>
    </row>
    <row r="13" spans="2:45" x14ac:dyDescent="0.25">
      <c r="B13" t="s">
        <v>69</v>
      </c>
    </row>
    <row r="14" spans="2:45" x14ac:dyDescent="0.25">
      <c r="B14" t="s">
        <v>70</v>
      </c>
    </row>
    <row r="16" spans="2:45" x14ac:dyDescent="0.25">
      <c r="B1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S1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417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11" t="s">
        <v>8</v>
      </c>
      <c r="C7" s="311">
        <v>416</v>
      </c>
      <c r="D7" s="311">
        <v>204</v>
      </c>
      <c r="E7" s="311">
        <v>209</v>
      </c>
      <c r="F7" s="311"/>
      <c r="G7" s="311">
        <v>61</v>
      </c>
      <c r="H7" s="311">
        <v>76</v>
      </c>
      <c r="I7" s="311">
        <v>57</v>
      </c>
      <c r="J7" s="311">
        <v>74</v>
      </c>
      <c r="K7" s="311">
        <v>58</v>
      </c>
      <c r="L7" s="311">
        <v>90</v>
      </c>
      <c r="M7" s="311"/>
      <c r="N7" s="311">
        <v>112</v>
      </c>
      <c r="O7" s="311">
        <v>102</v>
      </c>
      <c r="P7" s="311">
        <v>89</v>
      </c>
      <c r="Q7" s="311">
        <v>112</v>
      </c>
      <c r="R7" s="311"/>
      <c r="S7" s="311">
        <v>62</v>
      </c>
      <c r="T7" s="311">
        <v>49</v>
      </c>
      <c r="U7" s="311">
        <v>37</v>
      </c>
      <c r="V7" s="311">
        <v>39</v>
      </c>
      <c r="W7" s="311">
        <v>27</v>
      </c>
      <c r="X7" s="311">
        <v>29</v>
      </c>
      <c r="Y7" s="311">
        <v>31</v>
      </c>
      <c r="Z7" s="311">
        <v>16</v>
      </c>
      <c r="AA7" s="311">
        <v>50</v>
      </c>
      <c r="AB7" s="311">
        <v>45</v>
      </c>
      <c r="AC7" s="311">
        <v>21</v>
      </c>
      <c r="AD7" s="311">
        <v>10</v>
      </c>
      <c r="AE7" s="311"/>
      <c r="AF7" s="311">
        <v>85</v>
      </c>
      <c r="AG7" s="311">
        <v>115</v>
      </c>
      <c r="AH7" s="311">
        <v>60</v>
      </c>
      <c r="AI7" s="311">
        <v>86</v>
      </c>
      <c r="AJ7" s="311">
        <v>48</v>
      </c>
      <c r="AK7" s="311">
        <v>22</v>
      </c>
      <c r="AL7" s="311"/>
      <c r="AM7" s="311">
        <v>164</v>
      </c>
      <c r="AN7" s="311">
        <v>188</v>
      </c>
      <c r="AO7" s="311">
        <v>40</v>
      </c>
      <c r="AP7" s="311"/>
      <c r="AQ7" s="311">
        <v>118</v>
      </c>
      <c r="AR7" s="311">
        <v>150</v>
      </c>
      <c r="AS7" s="311">
        <v>12</v>
      </c>
    </row>
    <row r="8" spans="2:45" ht="30" customHeight="1" x14ac:dyDescent="0.25">
      <c r="B8" s="312" t="s">
        <v>9</v>
      </c>
      <c r="C8" s="312">
        <v>416</v>
      </c>
      <c r="D8" s="312">
        <v>208</v>
      </c>
      <c r="E8" s="312">
        <v>205</v>
      </c>
      <c r="F8" s="312"/>
      <c r="G8" s="312">
        <v>56</v>
      </c>
      <c r="H8" s="312">
        <v>75</v>
      </c>
      <c r="I8" s="312">
        <v>65</v>
      </c>
      <c r="J8" s="312">
        <v>72</v>
      </c>
      <c r="K8" s="312">
        <v>58</v>
      </c>
      <c r="L8" s="312">
        <v>90</v>
      </c>
      <c r="M8" s="312"/>
      <c r="N8" s="312">
        <v>108</v>
      </c>
      <c r="O8" s="312">
        <v>97</v>
      </c>
      <c r="P8" s="312">
        <v>95</v>
      </c>
      <c r="Q8" s="312">
        <v>115</v>
      </c>
      <c r="R8" s="312"/>
      <c r="S8" s="312">
        <v>60</v>
      </c>
      <c r="T8" s="312">
        <v>49</v>
      </c>
      <c r="U8" s="312">
        <v>36</v>
      </c>
      <c r="V8" s="312">
        <v>37</v>
      </c>
      <c r="W8" s="312">
        <v>28</v>
      </c>
      <c r="X8" s="312">
        <v>34</v>
      </c>
      <c r="Y8" s="312">
        <v>30</v>
      </c>
      <c r="Z8" s="312">
        <v>16</v>
      </c>
      <c r="AA8" s="312">
        <v>49</v>
      </c>
      <c r="AB8" s="312">
        <v>41</v>
      </c>
      <c r="AC8" s="312">
        <v>25</v>
      </c>
      <c r="AD8" s="312">
        <v>11</v>
      </c>
      <c r="AE8" s="312"/>
      <c r="AF8" s="312">
        <v>84</v>
      </c>
      <c r="AG8" s="312">
        <v>115</v>
      </c>
      <c r="AH8" s="312">
        <v>61</v>
      </c>
      <c r="AI8" s="312">
        <v>85</v>
      </c>
      <c r="AJ8" s="312">
        <v>48</v>
      </c>
      <c r="AK8" s="312">
        <v>23</v>
      </c>
      <c r="AL8" s="312"/>
      <c r="AM8" s="312">
        <v>169</v>
      </c>
      <c r="AN8" s="312">
        <v>186</v>
      </c>
      <c r="AO8" s="312">
        <v>40</v>
      </c>
      <c r="AP8" s="312"/>
      <c r="AQ8" s="312">
        <v>120</v>
      </c>
      <c r="AR8" s="312">
        <v>151</v>
      </c>
      <c r="AS8" s="312">
        <v>12</v>
      </c>
    </row>
    <row r="9" spans="2:45" ht="30" x14ac:dyDescent="0.25">
      <c r="B9" s="16" t="s">
        <v>415</v>
      </c>
      <c r="C9" s="309">
        <v>0.24085225429377699</v>
      </c>
      <c r="D9" s="309">
        <v>0.23096423010012901</v>
      </c>
      <c r="E9" s="309">
        <v>0.249767899424575</v>
      </c>
      <c r="F9" s="309"/>
      <c r="G9" s="309">
        <v>0.24968212427402001</v>
      </c>
      <c r="H9" s="309">
        <v>0.33492427843393002</v>
      </c>
      <c r="I9" s="309">
        <v>0.20902284857942899</v>
      </c>
      <c r="J9" s="309">
        <v>0.18917532607877699</v>
      </c>
      <c r="K9" s="309">
        <v>0.19343325675791101</v>
      </c>
      <c r="L9" s="309">
        <v>0.25175314651945702</v>
      </c>
      <c r="M9" s="309"/>
      <c r="N9" s="309">
        <v>0.28285516603008398</v>
      </c>
      <c r="O9" s="309">
        <v>0.28552671983679301</v>
      </c>
      <c r="P9" s="309">
        <v>0.21310398609508799</v>
      </c>
      <c r="Q9" s="309">
        <v>0.18865338823629499</v>
      </c>
      <c r="R9" s="309"/>
      <c r="S9" s="309">
        <v>0.35737106095203802</v>
      </c>
      <c r="T9" s="309">
        <v>0.196942395837166</v>
      </c>
      <c r="U9" s="309">
        <v>0.20869901204029201</v>
      </c>
      <c r="V9" s="309">
        <v>0.15253575426323801</v>
      </c>
      <c r="W9" s="309">
        <v>0.23605604360885499</v>
      </c>
      <c r="X9" s="309">
        <v>0.24162704206812</v>
      </c>
      <c r="Y9" s="309">
        <v>0.28636234741963501</v>
      </c>
      <c r="Z9" s="309">
        <v>5.90964395920585E-2</v>
      </c>
      <c r="AA9" s="309">
        <v>0.25260786189534201</v>
      </c>
      <c r="AB9" s="309">
        <v>0.21433504559196601</v>
      </c>
      <c r="AC9" s="309">
        <v>0.27582334140534798</v>
      </c>
      <c r="AD9" s="309">
        <v>0.31510524500479498</v>
      </c>
      <c r="AE9" s="309"/>
      <c r="AF9" s="309">
        <v>0.36115256870968399</v>
      </c>
      <c r="AG9" s="309">
        <v>0.23862779750943799</v>
      </c>
      <c r="AH9" s="309">
        <v>0.12944318115916501</v>
      </c>
      <c r="AI9" s="309">
        <v>0.254730905432905</v>
      </c>
      <c r="AJ9" s="309">
        <v>0.202555327786892</v>
      </c>
      <c r="AK9" s="309">
        <v>0.138551005924583</v>
      </c>
      <c r="AL9" s="309"/>
      <c r="AM9" s="309">
        <v>0.20620235381508101</v>
      </c>
      <c r="AN9" s="309">
        <v>0.29808034530665101</v>
      </c>
      <c r="AO9" s="309">
        <v>0.209655419427448</v>
      </c>
      <c r="AP9" s="309"/>
      <c r="AQ9" s="309">
        <v>0.28200821207642002</v>
      </c>
      <c r="AR9" s="309">
        <v>0.26833900635972102</v>
      </c>
      <c r="AS9" s="309">
        <v>0.59016796072520095</v>
      </c>
    </row>
    <row r="10" spans="2:45" ht="30" x14ac:dyDescent="0.25">
      <c r="B10" s="16" t="s">
        <v>416</v>
      </c>
      <c r="C10" s="309">
        <v>0.55266476305614598</v>
      </c>
      <c r="D10" s="309">
        <v>0.57027404120759495</v>
      </c>
      <c r="E10" s="309">
        <v>0.53291721604975395</v>
      </c>
      <c r="F10" s="309"/>
      <c r="G10" s="309">
        <v>0.50383308269264804</v>
      </c>
      <c r="H10" s="309">
        <v>0.52187865356824903</v>
      </c>
      <c r="I10" s="309">
        <v>0.50447263971874801</v>
      </c>
      <c r="J10" s="309">
        <v>0.53935648518669799</v>
      </c>
      <c r="K10" s="309">
        <v>0.63673076744694102</v>
      </c>
      <c r="L10" s="309">
        <v>0.599900432741442</v>
      </c>
      <c r="M10" s="309"/>
      <c r="N10" s="309">
        <v>0.53135684910887104</v>
      </c>
      <c r="O10" s="309">
        <v>0.50718803795383904</v>
      </c>
      <c r="P10" s="309">
        <v>0.614714859940653</v>
      </c>
      <c r="Q10" s="309">
        <v>0.55570073317895397</v>
      </c>
      <c r="R10" s="309"/>
      <c r="S10" s="309">
        <v>0.452332668531917</v>
      </c>
      <c r="T10" s="309">
        <v>0.58977102975570606</v>
      </c>
      <c r="U10" s="309">
        <v>0.48308471514285301</v>
      </c>
      <c r="V10" s="309">
        <v>0.61463330614246103</v>
      </c>
      <c r="W10" s="309">
        <v>0.62487993645652196</v>
      </c>
      <c r="X10" s="309">
        <v>0.51902138261118003</v>
      </c>
      <c r="Y10" s="309">
        <v>0.54541779462683804</v>
      </c>
      <c r="Z10" s="309">
        <v>0.77215902042050799</v>
      </c>
      <c r="AA10" s="309">
        <v>0.58200937673091002</v>
      </c>
      <c r="AB10" s="309">
        <v>0.50536951892842397</v>
      </c>
      <c r="AC10" s="309">
        <v>0.56501865393009199</v>
      </c>
      <c r="AD10" s="309">
        <v>0.59017798502156704</v>
      </c>
      <c r="AE10" s="309"/>
      <c r="AF10" s="309">
        <v>0.39598773579716501</v>
      </c>
      <c r="AG10" s="309">
        <v>0.57912686147183301</v>
      </c>
      <c r="AH10" s="309">
        <v>0.65350023277136005</v>
      </c>
      <c r="AI10" s="309">
        <v>0.59747790843197801</v>
      </c>
      <c r="AJ10" s="309">
        <v>0.50486652537728205</v>
      </c>
      <c r="AK10" s="309">
        <v>0.65853201891736002</v>
      </c>
      <c r="AL10" s="309"/>
      <c r="AM10" s="309">
        <v>0.63345665717120103</v>
      </c>
      <c r="AN10" s="309">
        <v>0.49241306789863998</v>
      </c>
      <c r="AO10" s="309">
        <v>0.46712966802869699</v>
      </c>
      <c r="AP10" s="309"/>
      <c r="AQ10" s="309">
        <v>0.55781407417684004</v>
      </c>
      <c r="AR10" s="309">
        <v>0.52114778242080695</v>
      </c>
      <c r="AS10" s="309">
        <v>0.25409653641429403</v>
      </c>
    </row>
    <row r="11" spans="2:45" x14ac:dyDescent="0.25">
      <c r="B11" s="16" t="s">
        <v>78</v>
      </c>
      <c r="C11" s="310">
        <v>0.206482982650076</v>
      </c>
      <c r="D11" s="310">
        <v>0.19876172869227601</v>
      </c>
      <c r="E11" s="310">
        <v>0.21731488452567099</v>
      </c>
      <c r="F11" s="310"/>
      <c r="G11" s="310">
        <v>0.24648479303333101</v>
      </c>
      <c r="H11" s="310">
        <v>0.143197067997821</v>
      </c>
      <c r="I11" s="310">
        <v>0.28650451170182401</v>
      </c>
      <c r="J11" s="310">
        <v>0.271468188734525</v>
      </c>
      <c r="K11" s="310">
        <v>0.169835975795148</v>
      </c>
      <c r="L11" s="310">
        <v>0.14834642073910101</v>
      </c>
      <c r="M11" s="310"/>
      <c r="N11" s="310">
        <v>0.185787984861045</v>
      </c>
      <c r="O11" s="310">
        <v>0.207285242209368</v>
      </c>
      <c r="P11" s="310">
        <v>0.17218115396425901</v>
      </c>
      <c r="Q11" s="310">
        <v>0.25564587858475102</v>
      </c>
      <c r="R11" s="310"/>
      <c r="S11" s="310">
        <v>0.190296270516045</v>
      </c>
      <c r="T11" s="310">
        <v>0.213286574407128</v>
      </c>
      <c r="U11" s="310">
        <v>0.30821627281685499</v>
      </c>
      <c r="V11" s="310">
        <v>0.23283093959430101</v>
      </c>
      <c r="W11" s="310">
        <v>0.139064019934624</v>
      </c>
      <c r="X11" s="310">
        <v>0.23935157532070001</v>
      </c>
      <c r="Y11" s="310">
        <v>0.16821985795352701</v>
      </c>
      <c r="Z11" s="310">
        <v>0.168744539987433</v>
      </c>
      <c r="AA11" s="310">
        <v>0.16538276137374799</v>
      </c>
      <c r="AB11" s="310">
        <v>0.28029543547961</v>
      </c>
      <c r="AC11" s="310">
        <v>0.15915800466456001</v>
      </c>
      <c r="AD11" s="310">
        <v>9.4716769973637704E-2</v>
      </c>
      <c r="AE11" s="310"/>
      <c r="AF11" s="310">
        <v>0.24285969549315101</v>
      </c>
      <c r="AG11" s="310">
        <v>0.182245341018728</v>
      </c>
      <c r="AH11" s="310">
        <v>0.217056586069475</v>
      </c>
      <c r="AI11" s="310">
        <v>0.14779118613511699</v>
      </c>
      <c r="AJ11" s="310">
        <v>0.292578146835827</v>
      </c>
      <c r="AK11" s="310">
        <v>0.20291697515805701</v>
      </c>
      <c r="AL11" s="310"/>
      <c r="AM11" s="310">
        <v>0.16034098901371899</v>
      </c>
      <c r="AN11" s="310">
        <v>0.20950658679470899</v>
      </c>
      <c r="AO11" s="310">
        <v>0.32321491254385498</v>
      </c>
      <c r="AP11" s="310"/>
      <c r="AQ11" s="310">
        <v>0.16017771374674</v>
      </c>
      <c r="AR11" s="310">
        <v>0.210513211219472</v>
      </c>
      <c r="AS11" s="310">
        <v>0.155735502860505</v>
      </c>
    </row>
    <row r="12" spans="2:45" x14ac:dyDescent="0.25">
      <c r="B12" s="17" t="s">
        <v>411</v>
      </c>
    </row>
    <row r="13" spans="2:45" x14ac:dyDescent="0.25">
      <c r="B13" t="s">
        <v>69</v>
      </c>
    </row>
    <row r="14" spans="2:45" x14ac:dyDescent="0.25">
      <c r="B14" t="s">
        <v>70</v>
      </c>
    </row>
    <row r="16" spans="2:45" x14ac:dyDescent="0.25">
      <c r="B1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S1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420</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15" t="s">
        <v>8</v>
      </c>
      <c r="C7" s="315">
        <v>418</v>
      </c>
      <c r="D7" s="315">
        <v>212</v>
      </c>
      <c r="E7" s="315">
        <v>204</v>
      </c>
      <c r="F7" s="315"/>
      <c r="G7" s="315">
        <v>63</v>
      </c>
      <c r="H7" s="315">
        <v>69</v>
      </c>
      <c r="I7" s="315">
        <v>69</v>
      </c>
      <c r="J7" s="315">
        <v>73</v>
      </c>
      <c r="K7" s="315">
        <v>54</v>
      </c>
      <c r="L7" s="315">
        <v>90</v>
      </c>
      <c r="M7" s="315"/>
      <c r="N7" s="315">
        <v>115</v>
      </c>
      <c r="O7" s="315">
        <v>121</v>
      </c>
      <c r="P7" s="315">
        <v>81</v>
      </c>
      <c r="Q7" s="315">
        <v>99</v>
      </c>
      <c r="R7" s="315"/>
      <c r="S7" s="315">
        <v>55</v>
      </c>
      <c r="T7" s="315">
        <v>49</v>
      </c>
      <c r="U7" s="315">
        <v>38</v>
      </c>
      <c r="V7" s="315">
        <v>45</v>
      </c>
      <c r="W7" s="315">
        <v>32</v>
      </c>
      <c r="X7" s="315">
        <v>29</v>
      </c>
      <c r="Y7" s="315">
        <v>36</v>
      </c>
      <c r="Z7" s="315">
        <v>19</v>
      </c>
      <c r="AA7" s="315">
        <v>50</v>
      </c>
      <c r="AB7" s="315">
        <v>35</v>
      </c>
      <c r="AC7" s="315">
        <v>18</v>
      </c>
      <c r="AD7" s="315">
        <v>12</v>
      </c>
      <c r="AE7" s="315"/>
      <c r="AF7" s="315">
        <v>83</v>
      </c>
      <c r="AG7" s="315">
        <v>124</v>
      </c>
      <c r="AH7" s="315">
        <v>64</v>
      </c>
      <c r="AI7" s="315">
        <v>76</v>
      </c>
      <c r="AJ7" s="315">
        <v>49</v>
      </c>
      <c r="AK7" s="315">
        <v>22</v>
      </c>
      <c r="AL7" s="315"/>
      <c r="AM7" s="315">
        <v>181</v>
      </c>
      <c r="AN7" s="315">
        <v>172</v>
      </c>
      <c r="AO7" s="315">
        <v>45</v>
      </c>
      <c r="AP7" s="315"/>
      <c r="AQ7" s="315">
        <v>132</v>
      </c>
      <c r="AR7" s="315">
        <v>136</v>
      </c>
      <c r="AS7" s="315">
        <v>16</v>
      </c>
    </row>
    <row r="8" spans="2:45" ht="30" customHeight="1" x14ac:dyDescent="0.25">
      <c r="B8" s="316" t="s">
        <v>9</v>
      </c>
      <c r="C8" s="316">
        <v>418</v>
      </c>
      <c r="D8" s="316">
        <v>217</v>
      </c>
      <c r="E8" s="316">
        <v>199</v>
      </c>
      <c r="F8" s="316"/>
      <c r="G8" s="316">
        <v>58</v>
      </c>
      <c r="H8" s="316">
        <v>70</v>
      </c>
      <c r="I8" s="316">
        <v>77</v>
      </c>
      <c r="J8" s="316">
        <v>72</v>
      </c>
      <c r="K8" s="316">
        <v>53</v>
      </c>
      <c r="L8" s="316">
        <v>89</v>
      </c>
      <c r="M8" s="316"/>
      <c r="N8" s="316">
        <v>112</v>
      </c>
      <c r="O8" s="316">
        <v>116</v>
      </c>
      <c r="P8" s="316">
        <v>87</v>
      </c>
      <c r="Q8" s="316">
        <v>102</v>
      </c>
      <c r="R8" s="316"/>
      <c r="S8" s="316">
        <v>52</v>
      </c>
      <c r="T8" s="316">
        <v>49</v>
      </c>
      <c r="U8" s="316">
        <v>37</v>
      </c>
      <c r="V8" s="316">
        <v>42</v>
      </c>
      <c r="W8" s="316">
        <v>32</v>
      </c>
      <c r="X8" s="316">
        <v>35</v>
      </c>
      <c r="Y8" s="316">
        <v>35</v>
      </c>
      <c r="Z8" s="316">
        <v>20</v>
      </c>
      <c r="AA8" s="316">
        <v>49</v>
      </c>
      <c r="AB8" s="316">
        <v>32</v>
      </c>
      <c r="AC8" s="316">
        <v>20</v>
      </c>
      <c r="AD8" s="316">
        <v>13</v>
      </c>
      <c r="AE8" s="316"/>
      <c r="AF8" s="316">
        <v>84</v>
      </c>
      <c r="AG8" s="316">
        <v>123</v>
      </c>
      <c r="AH8" s="316">
        <v>63</v>
      </c>
      <c r="AI8" s="316">
        <v>75</v>
      </c>
      <c r="AJ8" s="316">
        <v>49</v>
      </c>
      <c r="AK8" s="316">
        <v>22</v>
      </c>
      <c r="AL8" s="316"/>
      <c r="AM8" s="316">
        <v>180</v>
      </c>
      <c r="AN8" s="316">
        <v>173</v>
      </c>
      <c r="AO8" s="316">
        <v>46</v>
      </c>
      <c r="AP8" s="316"/>
      <c r="AQ8" s="316">
        <v>132</v>
      </c>
      <c r="AR8" s="316">
        <v>136</v>
      </c>
      <c r="AS8" s="316">
        <v>16</v>
      </c>
    </row>
    <row r="9" spans="2:45" ht="30" x14ac:dyDescent="0.25">
      <c r="B9" s="16" t="s">
        <v>418</v>
      </c>
      <c r="C9" s="313">
        <v>0.136214390699233</v>
      </c>
      <c r="D9" s="313">
        <v>0.16636715947766001</v>
      </c>
      <c r="E9" s="313">
        <v>0.104675802899566</v>
      </c>
      <c r="F9" s="313"/>
      <c r="G9" s="313">
        <v>0.19138619811829999</v>
      </c>
      <c r="H9" s="313">
        <v>0.224595606662362</v>
      </c>
      <c r="I9" s="313">
        <v>0.12725927875476001</v>
      </c>
      <c r="J9" s="313">
        <v>0.111637416473281</v>
      </c>
      <c r="K9" s="313">
        <v>7.0251500553079202E-2</v>
      </c>
      <c r="L9" s="313">
        <v>9.8192878961841895E-2</v>
      </c>
      <c r="M9" s="313"/>
      <c r="N9" s="313">
        <v>0.14705956341149901</v>
      </c>
      <c r="O9" s="313">
        <v>0.10694102546216699</v>
      </c>
      <c r="P9" s="313">
        <v>0.16549263628844299</v>
      </c>
      <c r="Q9" s="313">
        <v>0.13526418547654301</v>
      </c>
      <c r="R9" s="313"/>
      <c r="S9" s="313">
        <v>0.21419661392893499</v>
      </c>
      <c r="T9" s="313">
        <v>0.12863454555533699</v>
      </c>
      <c r="U9" s="313">
        <v>0.11635235464216601</v>
      </c>
      <c r="V9" s="313">
        <v>0.152476046951038</v>
      </c>
      <c r="W9" s="313">
        <v>0.12552203867689499</v>
      </c>
      <c r="X9" s="313">
        <v>7.2564426760946696E-2</v>
      </c>
      <c r="Y9" s="313">
        <v>0.107531705813721</v>
      </c>
      <c r="Z9" s="313">
        <v>0.112595467761781</v>
      </c>
      <c r="AA9" s="313">
        <v>0.17493542889168801</v>
      </c>
      <c r="AB9" s="313">
        <v>0.16357217535898</v>
      </c>
      <c r="AC9" s="313">
        <v>0.105895072429707</v>
      </c>
      <c r="AD9" s="313">
        <v>0</v>
      </c>
      <c r="AE9" s="313"/>
      <c r="AF9" s="313">
        <v>0.234029487966535</v>
      </c>
      <c r="AG9" s="313">
        <v>0.139363465355334</v>
      </c>
      <c r="AH9" s="313">
        <v>0.105432824177177</v>
      </c>
      <c r="AI9" s="313">
        <v>0.12649997463401499</v>
      </c>
      <c r="AJ9" s="313">
        <v>5.8350727230403097E-2</v>
      </c>
      <c r="AK9" s="313">
        <v>4.1150569287916397E-2</v>
      </c>
      <c r="AL9" s="313"/>
      <c r="AM9" s="313">
        <v>0.11523280545193899</v>
      </c>
      <c r="AN9" s="313">
        <v>0.17667182412586499</v>
      </c>
      <c r="AO9" s="313">
        <v>8.4566435513775406E-2</v>
      </c>
      <c r="AP9" s="313"/>
      <c r="AQ9" s="313">
        <v>0.19053502979244499</v>
      </c>
      <c r="AR9" s="313">
        <v>0.15292049983422301</v>
      </c>
      <c r="AS9" s="313">
        <v>0.262572716295013</v>
      </c>
    </row>
    <row r="10" spans="2:45" ht="30" x14ac:dyDescent="0.25">
      <c r="B10" s="16" t="s">
        <v>419</v>
      </c>
      <c r="C10" s="313">
        <v>0.697735526584219</v>
      </c>
      <c r="D10" s="313">
        <v>0.70280050437237496</v>
      </c>
      <c r="E10" s="313">
        <v>0.69895936861360797</v>
      </c>
      <c r="F10" s="313"/>
      <c r="G10" s="313">
        <v>0.57461497843472498</v>
      </c>
      <c r="H10" s="313">
        <v>0.63318806849993603</v>
      </c>
      <c r="I10" s="313">
        <v>0.65015988437813499</v>
      </c>
      <c r="J10" s="313">
        <v>0.791475188017151</v>
      </c>
      <c r="K10" s="313">
        <v>0.780514668304782</v>
      </c>
      <c r="L10" s="313">
        <v>0.744206793641775</v>
      </c>
      <c r="M10" s="313"/>
      <c r="N10" s="313">
        <v>0.63553437980000604</v>
      </c>
      <c r="O10" s="313">
        <v>0.77013633454207198</v>
      </c>
      <c r="P10" s="313">
        <v>0.669610824266058</v>
      </c>
      <c r="Q10" s="313">
        <v>0.70177457370322904</v>
      </c>
      <c r="R10" s="313"/>
      <c r="S10" s="313">
        <v>0.59470895991788897</v>
      </c>
      <c r="T10" s="313">
        <v>0.68803949655802998</v>
      </c>
      <c r="U10" s="313">
        <v>0.67663099762843704</v>
      </c>
      <c r="V10" s="313">
        <v>0.66900076088765204</v>
      </c>
      <c r="W10" s="313">
        <v>0.81574674680765002</v>
      </c>
      <c r="X10" s="313">
        <v>0.70390187861869002</v>
      </c>
      <c r="Y10" s="313">
        <v>0.756837152942338</v>
      </c>
      <c r="Z10" s="313">
        <v>0.73305665239321505</v>
      </c>
      <c r="AA10" s="313">
        <v>0.62377218233317999</v>
      </c>
      <c r="AB10" s="313">
        <v>0.66448205938151605</v>
      </c>
      <c r="AC10" s="313">
        <v>0.83977652292270999</v>
      </c>
      <c r="AD10" s="313">
        <v>0.92201537240058895</v>
      </c>
      <c r="AE10" s="313"/>
      <c r="AF10" s="313">
        <v>0.56033414714543395</v>
      </c>
      <c r="AG10" s="313">
        <v>0.71360168842766403</v>
      </c>
      <c r="AH10" s="313">
        <v>0.72408143369899802</v>
      </c>
      <c r="AI10" s="313">
        <v>0.76030214608351898</v>
      </c>
      <c r="AJ10" s="313">
        <v>0.73429099768873696</v>
      </c>
      <c r="AK10" s="313">
        <v>0.763901656010471</v>
      </c>
      <c r="AL10" s="313"/>
      <c r="AM10" s="313">
        <v>0.77100939450056005</v>
      </c>
      <c r="AN10" s="313">
        <v>0.614110677289056</v>
      </c>
      <c r="AO10" s="313">
        <v>0.74193553334994899</v>
      </c>
      <c r="AP10" s="313"/>
      <c r="AQ10" s="313">
        <v>0.70298773737491504</v>
      </c>
      <c r="AR10" s="313">
        <v>0.69855408680062003</v>
      </c>
      <c r="AS10" s="313">
        <v>0.57167939733642803</v>
      </c>
    </row>
    <row r="11" spans="2:45" x14ac:dyDescent="0.25">
      <c r="B11" s="16" t="s">
        <v>78</v>
      </c>
      <c r="C11" s="314">
        <v>0.166050082716548</v>
      </c>
      <c r="D11" s="314">
        <v>0.13083233614996501</v>
      </c>
      <c r="E11" s="314">
        <v>0.19636482848682599</v>
      </c>
      <c r="F11" s="314"/>
      <c r="G11" s="314">
        <v>0.23399882344697501</v>
      </c>
      <c r="H11" s="314">
        <v>0.142216324837701</v>
      </c>
      <c r="I11" s="314">
        <v>0.222580836867106</v>
      </c>
      <c r="J11" s="314">
        <v>9.6887395509568194E-2</v>
      </c>
      <c r="K11" s="314">
        <v>0.14923383114213801</v>
      </c>
      <c r="L11" s="314">
        <v>0.15760032739638299</v>
      </c>
      <c r="M11" s="314"/>
      <c r="N11" s="314">
        <v>0.21740605678849501</v>
      </c>
      <c r="O11" s="314">
        <v>0.122922639995761</v>
      </c>
      <c r="P11" s="314">
        <v>0.16489653944549801</v>
      </c>
      <c r="Q11" s="314">
        <v>0.162961240820228</v>
      </c>
      <c r="R11" s="314"/>
      <c r="S11" s="314">
        <v>0.19109442615317601</v>
      </c>
      <c r="T11" s="314">
        <v>0.183325957886632</v>
      </c>
      <c r="U11" s="314">
        <v>0.20701664772939701</v>
      </c>
      <c r="V11" s="314">
        <v>0.17852319216130999</v>
      </c>
      <c r="W11" s="314">
        <v>5.87312145154553E-2</v>
      </c>
      <c r="X11" s="314">
        <v>0.22353369462036399</v>
      </c>
      <c r="Y11" s="314">
        <v>0.13563114124394099</v>
      </c>
      <c r="Z11" s="314">
        <v>0.154347879845004</v>
      </c>
      <c r="AA11" s="314">
        <v>0.201292388775132</v>
      </c>
      <c r="AB11" s="314">
        <v>0.171945765259504</v>
      </c>
      <c r="AC11" s="314">
        <v>5.4328404647583199E-2</v>
      </c>
      <c r="AD11" s="314">
        <v>7.7984627599410897E-2</v>
      </c>
      <c r="AE11" s="314"/>
      <c r="AF11" s="314">
        <v>0.205636364888031</v>
      </c>
      <c r="AG11" s="314">
        <v>0.147034846217002</v>
      </c>
      <c r="AH11" s="314">
        <v>0.170485742123825</v>
      </c>
      <c r="AI11" s="314">
        <v>0.113197879282466</v>
      </c>
      <c r="AJ11" s="314">
        <v>0.20735827508085999</v>
      </c>
      <c r="AK11" s="314">
        <v>0.19494777470161201</v>
      </c>
      <c r="AL11" s="314"/>
      <c r="AM11" s="314">
        <v>0.113757800047501</v>
      </c>
      <c r="AN11" s="314">
        <v>0.20921749858507899</v>
      </c>
      <c r="AO11" s="314">
        <v>0.17349803113627499</v>
      </c>
      <c r="AP11" s="314"/>
      <c r="AQ11" s="314">
        <v>0.10647723283264</v>
      </c>
      <c r="AR11" s="314">
        <v>0.14852541336515701</v>
      </c>
      <c r="AS11" s="314">
        <v>0.165747886368559</v>
      </c>
    </row>
    <row r="12" spans="2:45" x14ac:dyDescent="0.25">
      <c r="B12" s="17" t="s">
        <v>411</v>
      </c>
    </row>
    <row r="13" spans="2:45" x14ac:dyDescent="0.25">
      <c r="B13" t="s">
        <v>69</v>
      </c>
    </row>
    <row r="14" spans="2:45" x14ac:dyDescent="0.25">
      <c r="B14" t="s">
        <v>70</v>
      </c>
    </row>
    <row r="16" spans="2:45" x14ac:dyDescent="0.25">
      <c r="B1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S16"/>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423</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19" t="s">
        <v>8</v>
      </c>
      <c r="C7" s="319">
        <v>404</v>
      </c>
      <c r="D7" s="319">
        <v>193</v>
      </c>
      <c r="E7" s="319">
        <v>208</v>
      </c>
      <c r="F7" s="319"/>
      <c r="G7" s="319">
        <v>62</v>
      </c>
      <c r="H7" s="319">
        <v>63</v>
      </c>
      <c r="I7" s="319">
        <v>60</v>
      </c>
      <c r="J7" s="319">
        <v>67</v>
      </c>
      <c r="K7" s="319">
        <v>66</v>
      </c>
      <c r="L7" s="319">
        <v>86</v>
      </c>
      <c r="M7" s="319"/>
      <c r="N7" s="319">
        <v>116</v>
      </c>
      <c r="O7" s="319">
        <v>100</v>
      </c>
      <c r="P7" s="319">
        <v>90</v>
      </c>
      <c r="Q7" s="319">
        <v>96</v>
      </c>
      <c r="R7" s="319"/>
      <c r="S7" s="319">
        <v>52</v>
      </c>
      <c r="T7" s="319">
        <v>61</v>
      </c>
      <c r="U7" s="319">
        <v>36</v>
      </c>
      <c r="V7" s="319">
        <v>38</v>
      </c>
      <c r="W7" s="319">
        <v>27</v>
      </c>
      <c r="X7" s="319">
        <v>33</v>
      </c>
      <c r="Y7" s="319">
        <v>28</v>
      </c>
      <c r="Z7" s="319">
        <v>14</v>
      </c>
      <c r="AA7" s="319">
        <v>42</v>
      </c>
      <c r="AB7" s="319">
        <v>41</v>
      </c>
      <c r="AC7" s="319">
        <v>23</v>
      </c>
      <c r="AD7" s="319">
        <v>9</v>
      </c>
      <c r="AE7" s="319"/>
      <c r="AF7" s="319">
        <v>84</v>
      </c>
      <c r="AG7" s="319">
        <v>117</v>
      </c>
      <c r="AH7" s="319">
        <v>60</v>
      </c>
      <c r="AI7" s="319">
        <v>74</v>
      </c>
      <c r="AJ7" s="319">
        <v>45</v>
      </c>
      <c r="AK7" s="319">
        <v>24</v>
      </c>
      <c r="AL7" s="319"/>
      <c r="AM7" s="319">
        <v>152</v>
      </c>
      <c r="AN7" s="319">
        <v>180</v>
      </c>
      <c r="AO7" s="319">
        <v>51</v>
      </c>
      <c r="AP7" s="319"/>
      <c r="AQ7" s="319">
        <v>120</v>
      </c>
      <c r="AR7" s="319">
        <v>134</v>
      </c>
      <c r="AS7" s="319">
        <v>15</v>
      </c>
    </row>
    <row r="8" spans="2:45" ht="30" customHeight="1" x14ac:dyDescent="0.25">
      <c r="B8" s="320" t="s">
        <v>9</v>
      </c>
      <c r="C8" s="320">
        <v>404</v>
      </c>
      <c r="D8" s="320">
        <v>196</v>
      </c>
      <c r="E8" s="320">
        <v>205</v>
      </c>
      <c r="F8" s="320"/>
      <c r="G8" s="320">
        <v>57</v>
      </c>
      <c r="H8" s="320">
        <v>63</v>
      </c>
      <c r="I8" s="320">
        <v>65</v>
      </c>
      <c r="J8" s="320">
        <v>67</v>
      </c>
      <c r="K8" s="320">
        <v>65</v>
      </c>
      <c r="L8" s="320">
        <v>86</v>
      </c>
      <c r="M8" s="320"/>
      <c r="N8" s="320">
        <v>112</v>
      </c>
      <c r="O8" s="320">
        <v>97</v>
      </c>
      <c r="P8" s="320">
        <v>94</v>
      </c>
      <c r="Q8" s="320">
        <v>99</v>
      </c>
      <c r="R8" s="320"/>
      <c r="S8" s="320">
        <v>50</v>
      </c>
      <c r="T8" s="320">
        <v>61</v>
      </c>
      <c r="U8" s="320">
        <v>33</v>
      </c>
      <c r="V8" s="320">
        <v>36</v>
      </c>
      <c r="W8" s="320">
        <v>27</v>
      </c>
      <c r="X8" s="320">
        <v>40</v>
      </c>
      <c r="Y8" s="320">
        <v>27</v>
      </c>
      <c r="Z8" s="320">
        <v>14</v>
      </c>
      <c r="AA8" s="320">
        <v>41</v>
      </c>
      <c r="AB8" s="320">
        <v>38</v>
      </c>
      <c r="AC8" s="320">
        <v>26</v>
      </c>
      <c r="AD8" s="320">
        <v>10</v>
      </c>
      <c r="AE8" s="320"/>
      <c r="AF8" s="320">
        <v>85</v>
      </c>
      <c r="AG8" s="320">
        <v>117</v>
      </c>
      <c r="AH8" s="320">
        <v>61</v>
      </c>
      <c r="AI8" s="320">
        <v>73</v>
      </c>
      <c r="AJ8" s="320">
        <v>45</v>
      </c>
      <c r="AK8" s="320">
        <v>24</v>
      </c>
      <c r="AL8" s="320"/>
      <c r="AM8" s="320">
        <v>153</v>
      </c>
      <c r="AN8" s="320">
        <v>181</v>
      </c>
      <c r="AO8" s="320">
        <v>50</v>
      </c>
      <c r="AP8" s="320"/>
      <c r="AQ8" s="320">
        <v>121</v>
      </c>
      <c r="AR8" s="320">
        <v>135</v>
      </c>
      <c r="AS8" s="320">
        <v>15</v>
      </c>
    </row>
    <row r="9" spans="2:45" ht="30" x14ac:dyDescent="0.25">
      <c r="B9" s="16" t="s">
        <v>421</v>
      </c>
      <c r="C9" s="317">
        <v>0.117452510680573</v>
      </c>
      <c r="D9" s="317">
        <v>0.14100761477377999</v>
      </c>
      <c r="E9" s="317">
        <v>9.6629707824130204E-2</v>
      </c>
      <c r="F9" s="317"/>
      <c r="G9" s="317">
        <v>0.19318210224530799</v>
      </c>
      <c r="H9" s="317">
        <v>0.18650705474108001</v>
      </c>
      <c r="I9" s="317">
        <v>8.8931561001898599E-2</v>
      </c>
      <c r="J9" s="317">
        <v>0.12526427618733599</v>
      </c>
      <c r="K9" s="317">
        <v>9.7081538971862794E-2</v>
      </c>
      <c r="L9" s="317">
        <v>4.6638198467689497E-2</v>
      </c>
      <c r="M9" s="317"/>
      <c r="N9" s="317">
        <v>0.13234139985702101</v>
      </c>
      <c r="O9" s="317">
        <v>8.8180296640550507E-2</v>
      </c>
      <c r="P9" s="317">
        <v>0.144941808415948</v>
      </c>
      <c r="Q9" s="317">
        <v>0.10546170102642</v>
      </c>
      <c r="R9" s="317"/>
      <c r="S9" s="317">
        <v>0.12935855638976401</v>
      </c>
      <c r="T9" s="317">
        <v>9.98759640671677E-2</v>
      </c>
      <c r="U9" s="317">
        <v>7.5865467880428195E-2</v>
      </c>
      <c r="V9" s="317">
        <v>9.9640973470497093E-2</v>
      </c>
      <c r="W9" s="317">
        <v>0.20294377122162899</v>
      </c>
      <c r="X9" s="317">
        <v>5.7036960338429303E-2</v>
      </c>
      <c r="Y9" s="317">
        <v>6.8103543508741995E-2</v>
      </c>
      <c r="Z9" s="317">
        <v>0.20415752881247601</v>
      </c>
      <c r="AA9" s="317">
        <v>0.113608408367842</v>
      </c>
      <c r="AB9" s="317">
        <v>0.154931014646777</v>
      </c>
      <c r="AC9" s="317">
        <v>0.17760632406183499</v>
      </c>
      <c r="AD9" s="317">
        <v>0.111079976250147</v>
      </c>
      <c r="AE9" s="317"/>
      <c r="AF9" s="317">
        <v>0.114386153865056</v>
      </c>
      <c r="AG9" s="317">
        <v>0.14238319022955501</v>
      </c>
      <c r="AH9" s="317">
        <v>0.103498764304101</v>
      </c>
      <c r="AI9" s="317">
        <v>0.137125347098152</v>
      </c>
      <c r="AJ9" s="317">
        <v>3.9742379291574897E-2</v>
      </c>
      <c r="AK9" s="317">
        <v>0.12702999731061099</v>
      </c>
      <c r="AL9" s="317"/>
      <c r="AM9" s="317">
        <v>0.106824374826774</v>
      </c>
      <c r="AN9" s="317">
        <v>0.15045974840794599</v>
      </c>
      <c r="AO9" s="317">
        <v>5.9299649310708198E-2</v>
      </c>
      <c r="AP9" s="317"/>
      <c r="AQ9" s="317">
        <v>0.105508916443091</v>
      </c>
      <c r="AR9" s="317">
        <v>0.17064469901656501</v>
      </c>
      <c r="AS9" s="317">
        <v>6.7057756263062096E-2</v>
      </c>
    </row>
    <row r="10" spans="2:45" ht="30" x14ac:dyDescent="0.25">
      <c r="B10" s="16" t="s">
        <v>422</v>
      </c>
      <c r="C10" s="317">
        <v>0.70636941918228602</v>
      </c>
      <c r="D10" s="317">
        <v>0.67288413249199797</v>
      </c>
      <c r="E10" s="317">
        <v>0.73405914307993803</v>
      </c>
      <c r="F10" s="317"/>
      <c r="G10" s="317">
        <v>0.54883329210158305</v>
      </c>
      <c r="H10" s="317">
        <v>0.66760684403664305</v>
      </c>
      <c r="I10" s="317">
        <v>0.70389880971380503</v>
      </c>
      <c r="J10" s="317">
        <v>0.68723280243232698</v>
      </c>
      <c r="K10" s="317">
        <v>0.71912492962941998</v>
      </c>
      <c r="L10" s="317">
        <v>0.84796222338335603</v>
      </c>
      <c r="M10" s="317"/>
      <c r="N10" s="317">
        <v>0.75492581090226296</v>
      </c>
      <c r="O10" s="317">
        <v>0.804892323872333</v>
      </c>
      <c r="P10" s="317">
        <v>0.59906087435577304</v>
      </c>
      <c r="Q10" s="317">
        <v>0.66054789795300495</v>
      </c>
      <c r="R10" s="317"/>
      <c r="S10" s="317">
        <v>0.78020434213552803</v>
      </c>
      <c r="T10" s="317">
        <v>0.74377442031284302</v>
      </c>
      <c r="U10" s="317">
        <v>0.72697254632671804</v>
      </c>
      <c r="V10" s="317">
        <v>0.58224810902666202</v>
      </c>
      <c r="W10" s="317">
        <v>0.64106008196344</v>
      </c>
      <c r="X10" s="317">
        <v>0.745961458725792</v>
      </c>
      <c r="Y10" s="317">
        <v>0.74857926320925094</v>
      </c>
      <c r="Z10" s="317">
        <v>0.66104318651861005</v>
      </c>
      <c r="AA10" s="317">
        <v>0.71689620616961902</v>
      </c>
      <c r="AB10" s="317">
        <v>0.679971601987851</v>
      </c>
      <c r="AC10" s="317">
        <v>0.56091438809771399</v>
      </c>
      <c r="AD10" s="317">
        <v>0.88892002374985302</v>
      </c>
      <c r="AE10" s="317"/>
      <c r="AF10" s="317">
        <v>0.74277843898235096</v>
      </c>
      <c r="AG10" s="317">
        <v>0.69552156733362502</v>
      </c>
      <c r="AH10" s="317">
        <v>0.677234365106685</v>
      </c>
      <c r="AI10" s="317">
        <v>0.720141719104197</v>
      </c>
      <c r="AJ10" s="317">
        <v>0.70545168803755498</v>
      </c>
      <c r="AK10" s="317">
        <v>0.66355370992796003</v>
      </c>
      <c r="AL10" s="317"/>
      <c r="AM10" s="317">
        <v>0.74204145216742201</v>
      </c>
      <c r="AN10" s="317">
        <v>0.67612541920964198</v>
      </c>
      <c r="AO10" s="317">
        <v>0.69506142925160597</v>
      </c>
      <c r="AP10" s="317"/>
      <c r="AQ10" s="317">
        <v>0.76335928672015496</v>
      </c>
      <c r="AR10" s="317">
        <v>0.66270885815441005</v>
      </c>
      <c r="AS10" s="317">
        <v>0.55364838710783004</v>
      </c>
    </row>
    <row r="11" spans="2:45" x14ac:dyDescent="0.25">
      <c r="B11" s="16" t="s">
        <v>78</v>
      </c>
      <c r="C11" s="318">
        <v>0.17617807013714101</v>
      </c>
      <c r="D11" s="318">
        <v>0.18610825273422199</v>
      </c>
      <c r="E11" s="318">
        <v>0.16931114909593201</v>
      </c>
      <c r="F11" s="318"/>
      <c r="G11" s="318">
        <v>0.25798460565310899</v>
      </c>
      <c r="H11" s="318">
        <v>0.14588610122227699</v>
      </c>
      <c r="I11" s="318">
        <v>0.207169629284296</v>
      </c>
      <c r="J11" s="318">
        <v>0.187502921380337</v>
      </c>
      <c r="K11" s="318">
        <v>0.18379353139871701</v>
      </c>
      <c r="L11" s="318">
        <v>0.10539957814895499</v>
      </c>
      <c r="M11" s="318"/>
      <c r="N11" s="318">
        <v>0.112732789240716</v>
      </c>
      <c r="O11" s="318">
        <v>0.106927379487116</v>
      </c>
      <c r="P11" s="318">
        <v>0.25599731722827901</v>
      </c>
      <c r="Q11" s="318">
        <v>0.233990401020576</v>
      </c>
      <c r="R11" s="318"/>
      <c r="S11" s="318">
        <v>9.0437101474708501E-2</v>
      </c>
      <c r="T11" s="318">
        <v>0.15634961561999</v>
      </c>
      <c r="U11" s="318">
        <v>0.19716198579285399</v>
      </c>
      <c r="V11" s="318">
        <v>0.31811091750284098</v>
      </c>
      <c r="W11" s="318">
        <v>0.15599614681493101</v>
      </c>
      <c r="X11" s="318">
        <v>0.19700158093577899</v>
      </c>
      <c r="Y11" s="318">
        <v>0.18331719328200699</v>
      </c>
      <c r="Z11" s="318">
        <v>0.134799284668914</v>
      </c>
      <c r="AA11" s="318">
        <v>0.16949538546253901</v>
      </c>
      <c r="AB11" s="318">
        <v>0.165097383365372</v>
      </c>
      <c r="AC11" s="318">
        <v>0.26147928784045099</v>
      </c>
      <c r="AD11" s="318">
        <v>0</v>
      </c>
      <c r="AE11" s="318"/>
      <c r="AF11" s="318">
        <v>0.14283540715259299</v>
      </c>
      <c r="AG11" s="318">
        <v>0.16209524243682</v>
      </c>
      <c r="AH11" s="318">
        <v>0.21926687058921401</v>
      </c>
      <c r="AI11" s="318">
        <v>0.14273293379765001</v>
      </c>
      <c r="AJ11" s="318">
        <v>0.25480593267086998</v>
      </c>
      <c r="AK11" s="318">
        <v>0.20941629276142901</v>
      </c>
      <c r="AL11" s="318"/>
      <c r="AM11" s="318">
        <v>0.15113417300580401</v>
      </c>
      <c r="AN11" s="318">
        <v>0.17341483238241301</v>
      </c>
      <c r="AO11" s="318">
        <v>0.24563892143768601</v>
      </c>
      <c r="AP11" s="318"/>
      <c r="AQ11" s="318">
        <v>0.13113179683675399</v>
      </c>
      <c r="AR11" s="318">
        <v>0.16664644282902499</v>
      </c>
      <c r="AS11" s="318">
        <v>0.37929385662910797</v>
      </c>
    </row>
    <row r="12" spans="2:45" x14ac:dyDescent="0.25">
      <c r="B12" s="17" t="s">
        <v>411</v>
      </c>
    </row>
    <row r="13" spans="2:45" x14ac:dyDescent="0.25">
      <c r="B13" t="s">
        <v>69</v>
      </c>
    </row>
    <row r="14" spans="2:45" x14ac:dyDescent="0.25">
      <c r="B14" t="s">
        <v>70</v>
      </c>
    </row>
    <row r="16" spans="2:45" x14ac:dyDescent="0.25">
      <c r="B16"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G18"/>
  <sheetViews>
    <sheetView showGridLines="0" workbookViewId="0">
      <pane xSplit="2" topLeftCell="C1" activePane="topRight" state="frozen"/>
      <selection pane="topRight"/>
    </sheetView>
  </sheetViews>
  <sheetFormatPr defaultRowHeight="15" x14ac:dyDescent="0.25"/>
  <cols>
    <col min="2" max="2" width="25.7109375" customWidth="1"/>
    <col min="3" max="7" width="13.7109375" customWidth="1"/>
  </cols>
  <sheetData>
    <row r="2" spans="2:7" ht="39.950000000000003" customHeight="1" x14ac:dyDescent="0.25">
      <c r="D2" s="401" t="s">
        <v>428</v>
      </c>
      <c r="E2" s="399"/>
      <c r="F2" s="399"/>
      <c r="G2" s="399"/>
    </row>
    <row r="6" spans="2:7" ht="39.950000000000003" customHeight="1" x14ac:dyDescent="0.25">
      <c r="B6" t="s">
        <v>4</v>
      </c>
      <c r="C6" s="97" t="s">
        <v>424</v>
      </c>
      <c r="D6" s="97" t="s">
        <v>425</v>
      </c>
      <c r="E6" s="97" t="s">
        <v>426</v>
      </c>
      <c r="F6" s="97" t="s">
        <v>427</v>
      </c>
    </row>
    <row r="7" spans="2:7" x14ac:dyDescent="0.25">
      <c r="B7" s="16" t="s">
        <v>260</v>
      </c>
      <c r="C7" s="321">
        <v>0.44565771706205598</v>
      </c>
      <c r="D7" s="321">
        <v>0.419749130531128</v>
      </c>
      <c r="E7" s="321">
        <v>7.4039097808722101E-2</v>
      </c>
      <c r="F7" s="321">
        <v>6.0554054598094403E-2</v>
      </c>
    </row>
    <row r="8" spans="2:7" x14ac:dyDescent="0.25">
      <c r="B8" s="16" t="s">
        <v>261</v>
      </c>
      <c r="C8" s="321">
        <v>0.369197919472537</v>
      </c>
      <c r="D8" s="321">
        <v>0.37839945817416698</v>
      </c>
      <c r="E8" s="321">
        <v>0.149528859150489</v>
      </c>
      <c r="F8" s="321">
        <v>0.102873763202808</v>
      </c>
    </row>
    <row r="9" spans="2:7" x14ac:dyDescent="0.25">
      <c r="B9" s="16" t="s">
        <v>262</v>
      </c>
      <c r="C9" s="321">
        <v>0.14122703399647399</v>
      </c>
      <c r="D9" s="321">
        <v>0.12763537361435001</v>
      </c>
      <c r="E9" s="321">
        <v>0.46202808144684099</v>
      </c>
      <c r="F9" s="321">
        <v>0.26910951094233498</v>
      </c>
    </row>
    <row r="10" spans="2:7" x14ac:dyDescent="0.25">
      <c r="B10" s="16" t="s">
        <v>293</v>
      </c>
      <c r="C10" s="321">
        <v>4.39173294689338E-2</v>
      </c>
      <c r="D10" s="321">
        <v>7.4216037680355298E-2</v>
      </c>
      <c r="E10" s="321">
        <v>0.31440396159394801</v>
      </c>
      <c r="F10" s="321">
        <v>0.56746267125676297</v>
      </c>
    </row>
    <row r="11" spans="2:7" x14ac:dyDescent="0.25">
      <c r="B11" s="16" t="s">
        <v>265</v>
      </c>
      <c r="C11" s="321">
        <v>0</v>
      </c>
      <c r="D11" s="321">
        <v>0</v>
      </c>
      <c r="E11" s="321">
        <v>0</v>
      </c>
      <c r="F11" s="321">
        <v>0</v>
      </c>
    </row>
    <row r="12" spans="2:7" x14ac:dyDescent="0.25">
      <c r="B12" s="16" t="s">
        <v>266</v>
      </c>
      <c r="C12" s="322">
        <v>0.78340397587228605</v>
      </c>
      <c r="D12" s="322">
        <v>0.85631831844393203</v>
      </c>
      <c r="E12" s="322">
        <v>2.0167969068260199</v>
      </c>
      <c r="F12" s="322">
        <v>2.3434807988577702</v>
      </c>
    </row>
    <row r="13" spans="2:7" x14ac:dyDescent="0.25">
      <c r="B13" s="16" t="s">
        <v>267</v>
      </c>
      <c r="C13" s="323">
        <v>0.716353020341298</v>
      </c>
      <c r="D13" s="323">
        <v>0.82442455218962196</v>
      </c>
      <c r="E13" s="323">
        <v>0.76056385585647901</v>
      </c>
      <c r="F13" s="323">
        <v>0.79536500162979995</v>
      </c>
    </row>
    <row r="14" spans="2:7" x14ac:dyDescent="0.25">
      <c r="B14" s="17"/>
    </row>
    <row r="15" spans="2:7" x14ac:dyDescent="0.25">
      <c r="B15" t="s">
        <v>69</v>
      </c>
    </row>
    <row r="16" spans="2:7" x14ac:dyDescent="0.25">
      <c r="B16" t="s">
        <v>70</v>
      </c>
    </row>
    <row r="18" spans="2:2" x14ac:dyDescent="0.25">
      <c r="B18" s="4"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429</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27" t="s">
        <v>8</v>
      </c>
      <c r="C7" s="327">
        <v>1005</v>
      </c>
      <c r="D7" s="327">
        <v>484</v>
      </c>
      <c r="E7" s="327">
        <v>515</v>
      </c>
      <c r="F7" s="327"/>
      <c r="G7" s="327">
        <v>152</v>
      </c>
      <c r="H7" s="327">
        <v>174</v>
      </c>
      <c r="I7" s="327">
        <v>153</v>
      </c>
      <c r="J7" s="327">
        <v>172</v>
      </c>
      <c r="K7" s="327">
        <v>142</v>
      </c>
      <c r="L7" s="327">
        <v>212</v>
      </c>
      <c r="M7" s="327"/>
      <c r="N7" s="327">
        <v>279</v>
      </c>
      <c r="O7" s="327">
        <v>270</v>
      </c>
      <c r="P7" s="327">
        <v>207</v>
      </c>
      <c r="Q7" s="327">
        <v>245</v>
      </c>
      <c r="R7" s="327"/>
      <c r="S7" s="327">
        <v>146</v>
      </c>
      <c r="T7" s="327">
        <v>136</v>
      </c>
      <c r="U7" s="327">
        <v>83</v>
      </c>
      <c r="V7" s="327">
        <v>95</v>
      </c>
      <c r="W7" s="327">
        <v>70</v>
      </c>
      <c r="X7" s="327">
        <v>76</v>
      </c>
      <c r="Y7" s="327">
        <v>81</v>
      </c>
      <c r="Z7" s="327">
        <v>40</v>
      </c>
      <c r="AA7" s="327">
        <v>112</v>
      </c>
      <c r="AB7" s="327">
        <v>93</v>
      </c>
      <c r="AC7" s="327">
        <v>45</v>
      </c>
      <c r="AD7" s="327">
        <v>28</v>
      </c>
      <c r="AE7" s="327"/>
      <c r="AF7" s="327">
        <v>204</v>
      </c>
      <c r="AG7" s="327">
        <v>290</v>
      </c>
      <c r="AH7" s="327">
        <v>150</v>
      </c>
      <c r="AI7" s="327">
        <v>190</v>
      </c>
      <c r="AJ7" s="327">
        <v>109</v>
      </c>
      <c r="AK7" s="327">
        <v>62</v>
      </c>
      <c r="AL7" s="327"/>
      <c r="AM7" s="327">
        <v>415</v>
      </c>
      <c r="AN7" s="327">
        <v>426</v>
      </c>
      <c r="AO7" s="327">
        <v>111</v>
      </c>
      <c r="AP7" s="327"/>
      <c r="AQ7" s="327">
        <v>312</v>
      </c>
      <c r="AR7" s="327">
        <v>332</v>
      </c>
      <c r="AS7" s="327">
        <v>36</v>
      </c>
    </row>
    <row r="8" spans="2:45" ht="30" customHeight="1" x14ac:dyDescent="0.25">
      <c r="B8" s="328" t="s">
        <v>9</v>
      </c>
      <c r="C8" s="328">
        <v>1005</v>
      </c>
      <c r="D8" s="328">
        <v>494</v>
      </c>
      <c r="E8" s="328">
        <v>505</v>
      </c>
      <c r="F8" s="328"/>
      <c r="G8" s="328">
        <v>140</v>
      </c>
      <c r="H8" s="328">
        <v>173</v>
      </c>
      <c r="I8" s="328">
        <v>170</v>
      </c>
      <c r="J8" s="328">
        <v>170</v>
      </c>
      <c r="K8" s="328">
        <v>141</v>
      </c>
      <c r="L8" s="328">
        <v>211</v>
      </c>
      <c r="M8" s="328"/>
      <c r="N8" s="328">
        <v>270</v>
      </c>
      <c r="O8" s="328">
        <v>260</v>
      </c>
      <c r="P8" s="328">
        <v>220</v>
      </c>
      <c r="Q8" s="328">
        <v>251</v>
      </c>
      <c r="R8" s="328"/>
      <c r="S8" s="328">
        <v>141</v>
      </c>
      <c r="T8" s="328">
        <v>135</v>
      </c>
      <c r="U8" s="328">
        <v>80</v>
      </c>
      <c r="V8" s="328">
        <v>90</v>
      </c>
      <c r="W8" s="328">
        <v>71</v>
      </c>
      <c r="X8" s="328">
        <v>90</v>
      </c>
      <c r="Y8" s="328">
        <v>80</v>
      </c>
      <c r="Z8" s="328">
        <v>41</v>
      </c>
      <c r="AA8" s="328">
        <v>110</v>
      </c>
      <c r="AB8" s="328">
        <v>85</v>
      </c>
      <c r="AC8" s="328">
        <v>51</v>
      </c>
      <c r="AD8" s="328">
        <v>31</v>
      </c>
      <c r="AE8" s="328"/>
      <c r="AF8" s="328">
        <v>205</v>
      </c>
      <c r="AG8" s="328">
        <v>289</v>
      </c>
      <c r="AH8" s="328">
        <v>149</v>
      </c>
      <c r="AI8" s="328">
        <v>189</v>
      </c>
      <c r="AJ8" s="328">
        <v>110</v>
      </c>
      <c r="AK8" s="328">
        <v>63</v>
      </c>
      <c r="AL8" s="328"/>
      <c r="AM8" s="328">
        <v>420</v>
      </c>
      <c r="AN8" s="328">
        <v>424</v>
      </c>
      <c r="AO8" s="328">
        <v>111</v>
      </c>
      <c r="AP8" s="328"/>
      <c r="AQ8" s="328">
        <v>315</v>
      </c>
      <c r="AR8" s="328">
        <v>332</v>
      </c>
      <c r="AS8" s="328">
        <v>36</v>
      </c>
    </row>
    <row r="9" spans="2:45" x14ac:dyDescent="0.25">
      <c r="B9" s="16" t="s">
        <v>270</v>
      </c>
      <c r="C9" s="324">
        <v>0.419749130531128</v>
      </c>
      <c r="D9" s="324">
        <v>0.38820290541751601</v>
      </c>
      <c r="E9" s="324">
        <v>0.451456774277189</v>
      </c>
      <c r="F9" s="324"/>
      <c r="G9" s="324">
        <v>0.50326017114962895</v>
      </c>
      <c r="H9" s="324">
        <v>0.40363199676605399</v>
      </c>
      <c r="I9" s="324">
        <v>0.389563284760991</v>
      </c>
      <c r="J9" s="324">
        <v>0.48262886720904602</v>
      </c>
      <c r="K9" s="324">
        <v>0.426763919777087</v>
      </c>
      <c r="L9" s="324">
        <v>0.34637506043399202</v>
      </c>
      <c r="M9" s="324"/>
      <c r="N9" s="324">
        <v>0.30564499877614998</v>
      </c>
      <c r="O9" s="324">
        <v>0.44344132720242002</v>
      </c>
      <c r="P9" s="324">
        <v>0.39363665849000701</v>
      </c>
      <c r="Q9" s="324">
        <v>0.53936211360620001</v>
      </c>
      <c r="R9" s="324"/>
      <c r="S9" s="324">
        <v>0.36755806348394598</v>
      </c>
      <c r="T9" s="324">
        <v>0.37035113391963398</v>
      </c>
      <c r="U9" s="324">
        <v>0.32610629621899601</v>
      </c>
      <c r="V9" s="324">
        <v>0.54139377401772704</v>
      </c>
      <c r="W9" s="324">
        <v>0.45578075654958</v>
      </c>
      <c r="X9" s="324">
        <v>0.512320834732098</v>
      </c>
      <c r="Y9" s="324">
        <v>0.39211183633089902</v>
      </c>
      <c r="Z9" s="324">
        <v>0.47633557054160502</v>
      </c>
      <c r="AA9" s="324">
        <v>0.44432834554796402</v>
      </c>
      <c r="AB9" s="324">
        <v>0.340670443153338</v>
      </c>
      <c r="AC9" s="324">
        <v>0.448726395984265</v>
      </c>
      <c r="AD9" s="324">
        <v>0.487439334280728</v>
      </c>
      <c r="AE9" s="324"/>
      <c r="AF9" s="324">
        <v>0.37609365811700302</v>
      </c>
      <c r="AG9" s="324">
        <v>0.40751712427614301</v>
      </c>
      <c r="AH9" s="324">
        <v>0.49494313130912199</v>
      </c>
      <c r="AI9" s="324">
        <v>0.418349685510081</v>
      </c>
      <c r="AJ9" s="324">
        <v>0.41118937799664701</v>
      </c>
      <c r="AK9" s="324">
        <v>0.45898434091150297</v>
      </c>
      <c r="AL9" s="324"/>
      <c r="AM9" s="324">
        <v>0.41721576457689602</v>
      </c>
      <c r="AN9" s="324">
        <v>0.38076721448538298</v>
      </c>
      <c r="AO9" s="324">
        <v>0.556846867759203</v>
      </c>
      <c r="AP9" s="324"/>
      <c r="AQ9" s="324">
        <v>0.38193658472692299</v>
      </c>
      <c r="AR9" s="324">
        <v>0.40710363617356898</v>
      </c>
      <c r="AS9" s="324">
        <v>0.30476512019483398</v>
      </c>
    </row>
    <row r="10" spans="2:45" x14ac:dyDescent="0.25">
      <c r="B10" s="16" t="s">
        <v>261</v>
      </c>
      <c r="C10" s="324">
        <v>0.37839945817416698</v>
      </c>
      <c r="D10" s="324">
        <v>0.38718577261449499</v>
      </c>
      <c r="E10" s="324">
        <v>0.368614756128327</v>
      </c>
      <c r="F10" s="324"/>
      <c r="G10" s="324">
        <v>0.27774323067963502</v>
      </c>
      <c r="H10" s="324">
        <v>0.35788896589783298</v>
      </c>
      <c r="I10" s="324">
        <v>0.40644467470442103</v>
      </c>
      <c r="J10" s="324">
        <v>0.34203264446183401</v>
      </c>
      <c r="K10" s="324">
        <v>0.41728731942453001</v>
      </c>
      <c r="L10" s="324">
        <v>0.44295747064532398</v>
      </c>
      <c r="M10" s="324"/>
      <c r="N10" s="324">
        <v>0.46371372292227597</v>
      </c>
      <c r="O10" s="324">
        <v>0.38860261042100303</v>
      </c>
      <c r="P10" s="324">
        <v>0.33226318761649598</v>
      </c>
      <c r="Q10" s="324">
        <v>0.31887306457516501</v>
      </c>
      <c r="R10" s="324"/>
      <c r="S10" s="324">
        <v>0.33966783084278401</v>
      </c>
      <c r="T10" s="324">
        <v>0.45436935180946503</v>
      </c>
      <c r="U10" s="324">
        <v>0.454954038396368</v>
      </c>
      <c r="V10" s="324">
        <v>0.29126845443555399</v>
      </c>
      <c r="W10" s="324">
        <v>0.37357387523698898</v>
      </c>
      <c r="X10" s="324">
        <v>0.280636801247796</v>
      </c>
      <c r="Y10" s="324">
        <v>0.40961451439355401</v>
      </c>
      <c r="Z10" s="324">
        <v>0.27869112634326998</v>
      </c>
      <c r="AA10" s="324">
        <v>0.425065009040551</v>
      </c>
      <c r="AB10" s="324">
        <v>0.42279041987203198</v>
      </c>
      <c r="AC10" s="324">
        <v>0.35637976671948601</v>
      </c>
      <c r="AD10" s="324">
        <v>0.37461244639265001</v>
      </c>
      <c r="AE10" s="324"/>
      <c r="AF10" s="324">
        <v>0.34834798959613</v>
      </c>
      <c r="AG10" s="324">
        <v>0.397458034928588</v>
      </c>
      <c r="AH10" s="324">
        <v>0.33326139201885302</v>
      </c>
      <c r="AI10" s="324">
        <v>0.39799968618507497</v>
      </c>
      <c r="AJ10" s="324">
        <v>0.45352599341722399</v>
      </c>
      <c r="AK10" s="324">
        <v>0.306212228235901</v>
      </c>
      <c r="AL10" s="324"/>
      <c r="AM10" s="324">
        <v>0.39161992793620098</v>
      </c>
      <c r="AN10" s="324">
        <v>0.38422776282423698</v>
      </c>
      <c r="AO10" s="324">
        <v>0.29159117960991598</v>
      </c>
      <c r="AP10" s="324"/>
      <c r="AQ10" s="324">
        <v>0.40030164111458999</v>
      </c>
      <c r="AR10" s="324">
        <v>0.37101137375035897</v>
      </c>
      <c r="AS10" s="324">
        <v>0.34554120334663402</v>
      </c>
    </row>
    <row r="11" spans="2:45" x14ac:dyDescent="0.25">
      <c r="B11" s="16" t="s">
        <v>262</v>
      </c>
      <c r="C11" s="324">
        <v>0.12763537361435001</v>
      </c>
      <c r="D11" s="324">
        <v>0.13846473215539401</v>
      </c>
      <c r="E11" s="324">
        <v>0.11648498458357</v>
      </c>
      <c r="F11" s="324"/>
      <c r="G11" s="324">
        <v>0.14566829793577099</v>
      </c>
      <c r="H11" s="324">
        <v>0.136586079020381</v>
      </c>
      <c r="I11" s="324">
        <v>9.8198868867662006E-2</v>
      </c>
      <c r="J11" s="324">
        <v>0.125001456220623</v>
      </c>
      <c r="K11" s="324">
        <v>0.106675172581826</v>
      </c>
      <c r="L11" s="324">
        <v>0.148124430748033</v>
      </c>
      <c r="M11" s="324"/>
      <c r="N11" s="324">
        <v>0.148719984718474</v>
      </c>
      <c r="O11" s="324">
        <v>0.110634210408212</v>
      </c>
      <c r="P11" s="324">
        <v>0.172580144254217</v>
      </c>
      <c r="Q11" s="324">
        <v>8.1086395647703396E-2</v>
      </c>
      <c r="R11" s="324"/>
      <c r="S11" s="324">
        <v>0.20176639999045001</v>
      </c>
      <c r="T11" s="324">
        <v>8.0194995128860802E-2</v>
      </c>
      <c r="U11" s="324">
        <v>0.14426976732595501</v>
      </c>
      <c r="V11" s="324">
        <v>9.1630089186559599E-2</v>
      </c>
      <c r="W11" s="324">
        <v>0.130480617565116</v>
      </c>
      <c r="X11" s="324">
        <v>9.2243222540849296E-2</v>
      </c>
      <c r="Y11" s="324">
        <v>0.121267093926996</v>
      </c>
      <c r="Z11" s="324">
        <v>0.199904042910237</v>
      </c>
      <c r="AA11" s="324">
        <v>9.5934444408425495E-2</v>
      </c>
      <c r="AB11" s="324">
        <v>0.14525937547665899</v>
      </c>
      <c r="AC11" s="324">
        <v>0.150041331083624</v>
      </c>
      <c r="AD11" s="324">
        <v>0.10293867841463999</v>
      </c>
      <c r="AE11" s="324"/>
      <c r="AF11" s="324">
        <v>0.17585595921276601</v>
      </c>
      <c r="AG11" s="324">
        <v>0.138233374820631</v>
      </c>
      <c r="AH11" s="324">
        <v>9.7503966951046503E-2</v>
      </c>
      <c r="AI11" s="324">
        <v>0.118424271508783</v>
      </c>
      <c r="AJ11" s="324">
        <v>8.3223651225027506E-2</v>
      </c>
      <c r="AK11" s="324">
        <v>9.83020619081479E-2</v>
      </c>
      <c r="AL11" s="324"/>
      <c r="AM11" s="324">
        <v>0.10915407328037301</v>
      </c>
      <c r="AN11" s="324">
        <v>0.15625433190423799</v>
      </c>
      <c r="AO11" s="324">
        <v>0.109922024096709</v>
      </c>
      <c r="AP11" s="324"/>
      <c r="AQ11" s="324">
        <v>0.120612455358169</v>
      </c>
      <c r="AR11" s="324">
        <v>0.15307635114130799</v>
      </c>
      <c r="AS11" s="324">
        <v>0.11152902262572401</v>
      </c>
    </row>
    <row r="12" spans="2:45" x14ac:dyDescent="0.25">
      <c r="B12" s="16" t="s">
        <v>263</v>
      </c>
      <c r="C12" s="324">
        <v>7.4216037680355298E-2</v>
      </c>
      <c r="D12" s="324">
        <v>8.6146589812594501E-2</v>
      </c>
      <c r="E12" s="324">
        <v>6.3443485010914194E-2</v>
      </c>
      <c r="F12" s="324"/>
      <c r="G12" s="324">
        <v>7.3328300234964394E-2</v>
      </c>
      <c r="H12" s="324">
        <v>0.101892958315733</v>
      </c>
      <c r="I12" s="324">
        <v>0.10579317166692601</v>
      </c>
      <c r="J12" s="324">
        <v>5.0337032108497201E-2</v>
      </c>
      <c r="K12" s="324">
        <v>4.9273588216557397E-2</v>
      </c>
      <c r="L12" s="324">
        <v>6.2543038172649806E-2</v>
      </c>
      <c r="M12" s="324"/>
      <c r="N12" s="324">
        <v>8.1921293583099103E-2</v>
      </c>
      <c r="O12" s="324">
        <v>5.7321851968364798E-2</v>
      </c>
      <c r="P12" s="324">
        <v>0.101520009639281</v>
      </c>
      <c r="Q12" s="324">
        <v>6.0678426170930999E-2</v>
      </c>
      <c r="R12" s="324"/>
      <c r="S12" s="324">
        <v>9.10077056828211E-2</v>
      </c>
      <c r="T12" s="324">
        <v>9.5084519142040205E-2</v>
      </c>
      <c r="U12" s="324">
        <v>7.4669898058680503E-2</v>
      </c>
      <c r="V12" s="324">
        <v>7.5707682360159997E-2</v>
      </c>
      <c r="W12" s="324">
        <v>4.0164750648314901E-2</v>
      </c>
      <c r="X12" s="324">
        <v>0.114799141479257</v>
      </c>
      <c r="Y12" s="324">
        <v>7.7006555348552094E-2</v>
      </c>
      <c r="Z12" s="324">
        <v>4.5069260204888197E-2</v>
      </c>
      <c r="AA12" s="324">
        <v>3.4672201003060302E-2</v>
      </c>
      <c r="AB12" s="324">
        <v>9.1279761497971595E-2</v>
      </c>
      <c r="AC12" s="324">
        <v>4.4852506212625702E-2</v>
      </c>
      <c r="AD12" s="324">
        <v>3.5009540911982599E-2</v>
      </c>
      <c r="AE12" s="324"/>
      <c r="AF12" s="324">
        <v>9.9702393074100698E-2</v>
      </c>
      <c r="AG12" s="324">
        <v>5.6791465974637599E-2</v>
      </c>
      <c r="AH12" s="324">
        <v>7.4291509720978394E-2</v>
      </c>
      <c r="AI12" s="324">
        <v>6.5226356796060994E-2</v>
      </c>
      <c r="AJ12" s="324">
        <v>5.2060977361101601E-2</v>
      </c>
      <c r="AK12" s="324">
        <v>0.136501368944448</v>
      </c>
      <c r="AL12" s="324"/>
      <c r="AM12" s="324">
        <v>8.2010234206531099E-2</v>
      </c>
      <c r="AN12" s="324">
        <v>7.8750690786142802E-2</v>
      </c>
      <c r="AO12" s="324">
        <v>4.1639928534171901E-2</v>
      </c>
      <c r="AP12" s="324"/>
      <c r="AQ12" s="324">
        <v>9.7149318800317394E-2</v>
      </c>
      <c r="AR12" s="324">
        <v>6.8808638934764202E-2</v>
      </c>
      <c r="AS12" s="324">
        <v>0.23816465383280799</v>
      </c>
    </row>
    <row r="13" spans="2:45" x14ac:dyDescent="0.25">
      <c r="B13" s="16" t="s">
        <v>265</v>
      </c>
      <c r="C13" s="324">
        <v>0</v>
      </c>
      <c r="D13" s="324">
        <v>0</v>
      </c>
      <c r="E13" s="324">
        <v>0</v>
      </c>
      <c r="F13" s="324"/>
      <c r="G13" s="324">
        <v>0</v>
      </c>
      <c r="H13" s="324">
        <v>0</v>
      </c>
      <c r="I13" s="324">
        <v>0</v>
      </c>
      <c r="J13" s="324">
        <v>0</v>
      </c>
      <c r="K13" s="324">
        <v>0</v>
      </c>
      <c r="L13" s="324">
        <v>0</v>
      </c>
      <c r="M13" s="324"/>
      <c r="N13" s="324">
        <v>0</v>
      </c>
      <c r="O13" s="324">
        <v>0</v>
      </c>
      <c r="P13" s="324">
        <v>0</v>
      </c>
      <c r="Q13" s="324">
        <v>0</v>
      </c>
      <c r="R13" s="324"/>
      <c r="S13" s="324">
        <v>0</v>
      </c>
      <c r="T13" s="324">
        <v>0</v>
      </c>
      <c r="U13" s="324">
        <v>0</v>
      </c>
      <c r="V13" s="324">
        <v>0</v>
      </c>
      <c r="W13" s="324">
        <v>0</v>
      </c>
      <c r="X13" s="324">
        <v>0</v>
      </c>
      <c r="Y13" s="324">
        <v>0</v>
      </c>
      <c r="Z13" s="324">
        <v>0</v>
      </c>
      <c r="AA13" s="324">
        <v>0</v>
      </c>
      <c r="AB13" s="324">
        <v>0</v>
      </c>
      <c r="AC13" s="324">
        <v>0</v>
      </c>
      <c r="AD13" s="324">
        <v>0</v>
      </c>
      <c r="AE13" s="324"/>
      <c r="AF13" s="324">
        <v>0</v>
      </c>
      <c r="AG13" s="324">
        <v>0</v>
      </c>
      <c r="AH13" s="324">
        <v>0</v>
      </c>
      <c r="AI13" s="324">
        <v>0</v>
      </c>
      <c r="AJ13" s="324">
        <v>0</v>
      </c>
      <c r="AK13" s="324">
        <v>0</v>
      </c>
      <c r="AL13" s="324"/>
      <c r="AM13" s="324">
        <v>0</v>
      </c>
      <c r="AN13" s="324">
        <v>0</v>
      </c>
      <c r="AO13" s="324">
        <v>0</v>
      </c>
      <c r="AP13" s="324"/>
      <c r="AQ13" s="324">
        <v>0</v>
      </c>
      <c r="AR13" s="324">
        <v>0</v>
      </c>
      <c r="AS13" s="324">
        <v>0</v>
      </c>
    </row>
    <row r="14" spans="2:45" x14ac:dyDescent="0.25">
      <c r="B14" s="16" t="s">
        <v>266</v>
      </c>
      <c r="C14" s="325">
        <v>0.85631831844393203</v>
      </c>
      <c r="D14" s="325">
        <v>0.92255500636306798</v>
      </c>
      <c r="E14" s="325">
        <v>0.79191518032820896</v>
      </c>
      <c r="F14" s="325"/>
      <c r="G14" s="325">
        <v>0.78906472725607302</v>
      </c>
      <c r="H14" s="325">
        <v>0.93673999888578996</v>
      </c>
      <c r="I14" s="325">
        <v>0.920221927440523</v>
      </c>
      <c r="J14" s="325">
        <v>0.743046653228571</v>
      </c>
      <c r="K14" s="325">
        <v>0.77845842923785202</v>
      </c>
      <c r="L14" s="325">
        <v>0.92683544665934403</v>
      </c>
      <c r="M14" s="325"/>
      <c r="N14" s="325">
        <v>1.00691757310853</v>
      </c>
      <c r="O14" s="325">
        <v>0.78183658714252202</v>
      </c>
      <c r="P14" s="325">
        <v>0.98198350504276899</v>
      </c>
      <c r="Q14" s="325">
        <v>0.66308113438336702</v>
      </c>
      <c r="R14" s="325"/>
      <c r="S14" s="325">
        <v>1.0162237478721401</v>
      </c>
      <c r="T14" s="325">
        <v>0.90001289949330698</v>
      </c>
      <c r="U14" s="325">
        <v>0.96750326722432201</v>
      </c>
      <c r="V14" s="325">
        <v>0.701651679889151</v>
      </c>
      <c r="W14" s="325">
        <v>0.755029362312166</v>
      </c>
      <c r="X14" s="325">
        <v>0.80952067076726397</v>
      </c>
      <c r="Y14" s="325">
        <v>0.883168368293198</v>
      </c>
      <c r="Z14" s="325">
        <v>0.81370699277840797</v>
      </c>
      <c r="AA14" s="325">
        <v>0.72095050086657997</v>
      </c>
      <c r="AB14" s="325">
        <v>0.98714845531926299</v>
      </c>
      <c r="AC14" s="325">
        <v>0.79101994752460802</v>
      </c>
      <c r="AD14" s="325">
        <v>0.68551842595787504</v>
      </c>
      <c r="AE14" s="325"/>
      <c r="AF14" s="325">
        <v>0.99916708724396497</v>
      </c>
      <c r="AG14" s="325">
        <v>0.84429918249376401</v>
      </c>
      <c r="AH14" s="325">
        <v>0.75114385508388104</v>
      </c>
      <c r="AI14" s="325">
        <v>0.83052729959082405</v>
      </c>
      <c r="AJ14" s="325">
        <v>0.77615622795058303</v>
      </c>
      <c r="AK14" s="325">
        <v>0.91232045888554103</v>
      </c>
      <c r="AL14" s="325"/>
      <c r="AM14" s="325">
        <v>0.85595877711653601</v>
      </c>
      <c r="AN14" s="325">
        <v>0.932988498991139</v>
      </c>
      <c r="AO14" s="325">
        <v>0.63635501340584999</v>
      </c>
      <c r="AP14" s="325"/>
      <c r="AQ14" s="325">
        <v>0.93297450823188299</v>
      </c>
      <c r="AR14" s="325">
        <v>0.88358999283726702</v>
      </c>
      <c r="AS14" s="325">
        <v>1.28309321009651</v>
      </c>
    </row>
    <row r="15" spans="2:45" x14ac:dyDescent="0.25">
      <c r="B15" s="16" t="s">
        <v>267</v>
      </c>
      <c r="C15" s="326">
        <v>0.82442455218962196</v>
      </c>
      <c r="D15" s="326">
        <v>0.86701135349539304</v>
      </c>
      <c r="E15" s="326">
        <v>0.77996088372404704</v>
      </c>
      <c r="F15" s="326"/>
      <c r="G15" s="326">
        <v>0.90420659930416003</v>
      </c>
      <c r="H15" s="326">
        <v>0.94927522131600395</v>
      </c>
      <c r="I15" s="326">
        <v>0.90992278641395696</v>
      </c>
      <c r="J15" s="326">
        <v>0.74734960358535696</v>
      </c>
      <c r="K15" s="326">
        <v>0.686320297489736</v>
      </c>
      <c r="L15" s="326">
        <v>0.74283915673092904</v>
      </c>
      <c r="M15" s="326"/>
      <c r="N15" s="326">
        <v>0.78490937677514205</v>
      </c>
      <c r="O15" s="326">
        <v>0.73860847259213103</v>
      </c>
      <c r="P15" s="326">
        <v>0.97641047665012304</v>
      </c>
      <c r="Q15" s="326">
        <v>0.75264648349694396</v>
      </c>
      <c r="R15" s="326"/>
      <c r="S15" s="326">
        <v>0.93975701961216596</v>
      </c>
      <c r="T15" s="326">
        <v>0.82701280613510597</v>
      </c>
      <c r="U15" s="326">
        <v>0.77772113229223205</v>
      </c>
      <c r="V15" s="326">
        <v>0.85635796098737704</v>
      </c>
      <c r="W15" s="326">
        <v>0.696722759998468</v>
      </c>
      <c r="X15" s="326">
        <v>1.0390229477444</v>
      </c>
      <c r="Y15" s="326">
        <v>0.81798027492134695</v>
      </c>
      <c r="Z15" s="326">
        <v>0.84235685897502399</v>
      </c>
      <c r="AA15" s="326">
        <v>0.60659749367176297</v>
      </c>
      <c r="AB15" s="326">
        <v>0.86101327030716901</v>
      </c>
      <c r="AC15" s="326">
        <v>0.74919519137749102</v>
      </c>
      <c r="AD15" s="326">
        <v>0.65256809979566399</v>
      </c>
      <c r="AE15" s="326"/>
      <c r="AF15" s="326">
        <v>0.95541907674468196</v>
      </c>
      <c r="AG15" s="326">
        <v>0.75127317959829398</v>
      </c>
      <c r="AH15" s="326">
        <v>0.83327621409428299</v>
      </c>
      <c r="AI15" s="326">
        <v>0.77304859221072098</v>
      </c>
      <c r="AJ15" s="326">
        <v>0.658537609925548</v>
      </c>
      <c r="AK15" s="326">
        <v>1.11327521177494</v>
      </c>
      <c r="AL15" s="326"/>
      <c r="AM15" s="326">
        <v>0.83565254972153902</v>
      </c>
      <c r="AN15" s="326">
        <v>0.84953739419644003</v>
      </c>
      <c r="AO15" s="326">
        <v>0.707464483624063</v>
      </c>
      <c r="AP15" s="326"/>
      <c r="AQ15" s="326">
        <v>0.88947763727062101</v>
      </c>
      <c r="AR15" s="326">
        <v>0.82434622384004097</v>
      </c>
      <c r="AS15" s="326">
        <v>1.32563416376473</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430</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32" t="s">
        <v>8</v>
      </c>
      <c r="C7" s="332">
        <v>1005</v>
      </c>
      <c r="D7" s="332">
        <v>484</v>
      </c>
      <c r="E7" s="332">
        <v>515</v>
      </c>
      <c r="F7" s="332"/>
      <c r="G7" s="332">
        <v>152</v>
      </c>
      <c r="H7" s="332">
        <v>174</v>
      </c>
      <c r="I7" s="332">
        <v>153</v>
      </c>
      <c r="J7" s="332">
        <v>172</v>
      </c>
      <c r="K7" s="332">
        <v>142</v>
      </c>
      <c r="L7" s="332">
        <v>212</v>
      </c>
      <c r="M7" s="332"/>
      <c r="N7" s="332">
        <v>279</v>
      </c>
      <c r="O7" s="332">
        <v>270</v>
      </c>
      <c r="P7" s="332">
        <v>207</v>
      </c>
      <c r="Q7" s="332">
        <v>245</v>
      </c>
      <c r="R7" s="332"/>
      <c r="S7" s="332">
        <v>146</v>
      </c>
      <c r="T7" s="332">
        <v>136</v>
      </c>
      <c r="U7" s="332">
        <v>83</v>
      </c>
      <c r="V7" s="332">
        <v>95</v>
      </c>
      <c r="W7" s="332">
        <v>70</v>
      </c>
      <c r="X7" s="332">
        <v>76</v>
      </c>
      <c r="Y7" s="332">
        <v>81</v>
      </c>
      <c r="Z7" s="332">
        <v>40</v>
      </c>
      <c r="AA7" s="332">
        <v>112</v>
      </c>
      <c r="AB7" s="332">
        <v>93</v>
      </c>
      <c r="AC7" s="332">
        <v>45</v>
      </c>
      <c r="AD7" s="332">
        <v>28</v>
      </c>
      <c r="AE7" s="332"/>
      <c r="AF7" s="332">
        <v>204</v>
      </c>
      <c r="AG7" s="332">
        <v>290</v>
      </c>
      <c r="AH7" s="332">
        <v>150</v>
      </c>
      <c r="AI7" s="332">
        <v>190</v>
      </c>
      <c r="AJ7" s="332">
        <v>109</v>
      </c>
      <c r="AK7" s="332">
        <v>62</v>
      </c>
      <c r="AL7" s="332"/>
      <c r="AM7" s="332">
        <v>415</v>
      </c>
      <c r="AN7" s="332">
        <v>426</v>
      </c>
      <c r="AO7" s="332">
        <v>111</v>
      </c>
      <c r="AP7" s="332"/>
      <c r="AQ7" s="332">
        <v>312</v>
      </c>
      <c r="AR7" s="332">
        <v>332</v>
      </c>
      <c r="AS7" s="332">
        <v>36</v>
      </c>
    </row>
    <row r="8" spans="2:45" ht="30" customHeight="1" x14ac:dyDescent="0.25">
      <c r="B8" s="333" t="s">
        <v>9</v>
      </c>
      <c r="C8" s="333">
        <v>1005</v>
      </c>
      <c r="D8" s="333">
        <v>494</v>
      </c>
      <c r="E8" s="333">
        <v>505</v>
      </c>
      <c r="F8" s="333"/>
      <c r="G8" s="333">
        <v>140</v>
      </c>
      <c r="H8" s="333">
        <v>173</v>
      </c>
      <c r="I8" s="333">
        <v>170</v>
      </c>
      <c r="J8" s="333">
        <v>170</v>
      </c>
      <c r="K8" s="333">
        <v>141</v>
      </c>
      <c r="L8" s="333">
        <v>211</v>
      </c>
      <c r="M8" s="333"/>
      <c r="N8" s="333">
        <v>270</v>
      </c>
      <c r="O8" s="333">
        <v>260</v>
      </c>
      <c r="P8" s="333">
        <v>220</v>
      </c>
      <c r="Q8" s="333">
        <v>251</v>
      </c>
      <c r="R8" s="333"/>
      <c r="S8" s="333">
        <v>141</v>
      </c>
      <c r="T8" s="333">
        <v>135</v>
      </c>
      <c r="U8" s="333">
        <v>80</v>
      </c>
      <c r="V8" s="333">
        <v>90</v>
      </c>
      <c r="W8" s="333">
        <v>71</v>
      </c>
      <c r="X8" s="333">
        <v>90</v>
      </c>
      <c r="Y8" s="333">
        <v>80</v>
      </c>
      <c r="Z8" s="333">
        <v>41</v>
      </c>
      <c r="AA8" s="333">
        <v>110</v>
      </c>
      <c r="AB8" s="333">
        <v>85</v>
      </c>
      <c r="AC8" s="333">
        <v>51</v>
      </c>
      <c r="AD8" s="333">
        <v>31</v>
      </c>
      <c r="AE8" s="333"/>
      <c r="AF8" s="333">
        <v>205</v>
      </c>
      <c r="AG8" s="333">
        <v>289</v>
      </c>
      <c r="AH8" s="333">
        <v>149</v>
      </c>
      <c r="AI8" s="333">
        <v>189</v>
      </c>
      <c r="AJ8" s="333">
        <v>110</v>
      </c>
      <c r="AK8" s="333">
        <v>63</v>
      </c>
      <c r="AL8" s="333"/>
      <c r="AM8" s="333">
        <v>420</v>
      </c>
      <c r="AN8" s="333">
        <v>424</v>
      </c>
      <c r="AO8" s="333">
        <v>111</v>
      </c>
      <c r="AP8" s="333"/>
      <c r="AQ8" s="333">
        <v>315</v>
      </c>
      <c r="AR8" s="333">
        <v>332</v>
      </c>
      <c r="AS8" s="333">
        <v>36</v>
      </c>
    </row>
    <row r="9" spans="2:45" x14ac:dyDescent="0.25">
      <c r="B9" s="16" t="s">
        <v>270</v>
      </c>
      <c r="C9" s="329">
        <v>7.4039097808722101E-2</v>
      </c>
      <c r="D9" s="329">
        <v>7.6199226373772494E-2</v>
      </c>
      <c r="E9" s="329">
        <v>7.2805012484693093E-2</v>
      </c>
      <c r="F9" s="329"/>
      <c r="G9" s="329">
        <v>8.0810593320978202E-2</v>
      </c>
      <c r="H9" s="329">
        <v>0.122194813002401</v>
      </c>
      <c r="I9" s="329">
        <v>8.5771951783130504E-2</v>
      </c>
      <c r="J9" s="329">
        <v>5.3859616190385803E-2</v>
      </c>
      <c r="K9" s="329">
        <v>6.4393639074654202E-2</v>
      </c>
      <c r="L9" s="329">
        <v>4.3261412277675403E-2</v>
      </c>
      <c r="M9" s="329"/>
      <c r="N9" s="329">
        <v>5.9172292785758702E-2</v>
      </c>
      <c r="O9" s="329">
        <v>4.4624774599728502E-2</v>
      </c>
      <c r="P9" s="329">
        <v>7.9118179733628696E-2</v>
      </c>
      <c r="Q9" s="329">
        <v>0.117228419554913</v>
      </c>
      <c r="R9" s="329"/>
      <c r="S9" s="329">
        <v>9.2194346071327093E-2</v>
      </c>
      <c r="T9" s="329">
        <v>5.9472365941599402E-2</v>
      </c>
      <c r="U9" s="329">
        <v>9.6782020236443306E-2</v>
      </c>
      <c r="V9" s="329">
        <v>2.1880482120763101E-2</v>
      </c>
      <c r="W9" s="329">
        <v>7.6453138128968604E-2</v>
      </c>
      <c r="X9" s="329">
        <v>9.2920598270087404E-2</v>
      </c>
      <c r="Y9" s="329">
        <v>6.2785050775274007E-2</v>
      </c>
      <c r="Z9" s="329">
        <v>7.5139973069251395E-2</v>
      </c>
      <c r="AA9" s="329">
        <v>5.2743450264616E-2</v>
      </c>
      <c r="AB9" s="329">
        <v>0.148112684372988</v>
      </c>
      <c r="AC9" s="329">
        <v>4.3208365226957299E-2</v>
      </c>
      <c r="AD9" s="329">
        <v>3.7955031780844098E-2</v>
      </c>
      <c r="AE9" s="329"/>
      <c r="AF9" s="329">
        <v>9.2689853850532897E-2</v>
      </c>
      <c r="AG9" s="329">
        <v>9.0239989176132504E-2</v>
      </c>
      <c r="AH9" s="329">
        <v>6.7003390901833895E-2</v>
      </c>
      <c r="AI9" s="329">
        <v>6.7683136842371802E-2</v>
      </c>
      <c r="AJ9" s="329">
        <v>9.4228877268841896E-3</v>
      </c>
      <c r="AK9" s="329">
        <v>8.7009307013309306E-2</v>
      </c>
      <c r="AL9" s="329"/>
      <c r="AM9" s="329">
        <v>7.2838357704773996E-2</v>
      </c>
      <c r="AN9" s="329">
        <v>7.0254733867462296E-2</v>
      </c>
      <c r="AO9" s="329">
        <v>6.4441522597507905E-2</v>
      </c>
      <c r="AP9" s="329"/>
      <c r="AQ9" s="329">
        <v>6.2226098685500601E-2</v>
      </c>
      <c r="AR9" s="329">
        <v>8.1099221241919997E-2</v>
      </c>
      <c r="AS9" s="329">
        <v>9.3857195096193294E-2</v>
      </c>
    </row>
    <row r="10" spans="2:45" x14ac:dyDescent="0.25">
      <c r="B10" s="16" t="s">
        <v>261</v>
      </c>
      <c r="C10" s="329">
        <v>0.149528859150489</v>
      </c>
      <c r="D10" s="329">
        <v>0.15923778506298</v>
      </c>
      <c r="E10" s="329">
        <v>0.13973134766228501</v>
      </c>
      <c r="F10" s="329"/>
      <c r="G10" s="329">
        <v>0.13873145486337601</v>
      </c>
      <c r="H10" s="329">
        <v>0.170298004007437</v>
      </c>
      <c r="I10" s="329">
        <v>0.18122541495029201</v>
      </c>
      <c r="J10" s="329">
        <v>0.15674487885879401</v>
      </c>
      <c r="K10" s="329">
        <v>9.9508728553414805E-2</v>
      </c>
      <c r="L10" s="329">
        <v>0.14172800044539599</v>
      </c>
      <c r="M10" s="329"/>
      <c r="N10" s="329">
        <v>0.1190202018879</v>
      </c>
      <c r="O10" s="329">
        <v>0.13889324262491201</v>
      </c>
      <c r="P10" s="329">
        <v>0.207517793890651</v>
      </c>
      <c r="Q10" s="329">
        <v>0.14080059099319001</v>
      </c>
      <c r="R10" s="329"/>
      <c r="S10" s="329">
        <v>0.16459531581793799</v>
      </c>
      <c r="T10" s="329">
        <v>0.108871128464371</v>
      </c>
      <c r="U10" s="329">
        <v>0.160229172148771</v>
      </c>
      <c r="V10" s="329">
        <v>0.14823156380852501</v>
      </c>
      <c r="W10" s="329">
        <v>0.212649730792693</v>
      </c>
      <c r="X10" s="329">
        <v>0.220456736418296</v>
      </c>
      <c r="Y10" s="329">
        <v>0.11100954193785</v>
      </c>
      <c r="Z10" s="329">
        <v>0.17147522816827401</v>
      </c>
      <c r="AA10" s="329">
        <v>0.150364280820415</v>
      </c>
      <c r="AB10" s="329">
        <v>0.117819647461449</v>
      </c>
      <c r="AC10" s="329">
        <v>0.13059267719649501</v>
      </c>
      <c r="AD10" s="329">
        <v>6.8853348454933405E-2</v>
      </c>
      <c r="AE10" s="329"/>
      <c r="AF10" s="329">
        <v>0.119944201767839</v>
      </c>
      <c r="AG10" s="329">
        <v>0.146485353354883</v>
      </c>
      <c r="AH10" s="329">
        <v>0.18183721385509799</v>
      </c>
      <c r="AI10" s="329">
        <v>0.172996297884383</v>
      </c>
      <c r="AJ10" s="329">
        <v>0.131025700667974</v>
      </c>
      <c r="AK10" s="329">
        <v>0.14522049178277399</v>
      </c>
      <c r="AL10" s="329"/>
      <c r="AM10" s="329">
        <v>0.159596255280607</v>
      </c>
      <c r="AN10" s="329">
        <v>0.14551876271959199</v>
      </c>
      <c r="AO10" s="329">
        <v>0.13279028035399201</v>
      </c>
      <c r="AP10" s="329"/>
      <c r="AQ10" s="329">
        <v>0.18307537146729799</v>
      </c>
      <c r="AR10" s="329">
        <v>0.148133770637425</v>
      </c>
      <c r="AS10" s="329">
        <v>0.13779682929673401</v>
      </c>
    </row>
    <row r="11" spans="2:45" x14ac:dyDescent="0.25">
      <c r="B11" s="16" t="s">
        <v>262</v>
      </c>
      <c r="C11" s="329">
        <v>0.46202808144684099</v>
      </c>
      <c r="D11" s="329">
        <v>0.45774065103288297</v>
      </c>
      <c r="E11" s="329">
        <v>0.46773738426231598</v>
      </c>
      <c r="F11" s="329"/>
      <c r="G11" s="329">
        <v>0.36907039569723998</v>
      </c>
      <c r="H11" s="329">
        <v>0.38633671715726497</v>
      </c>
      <c r="I11" s="329">
        <v>0.45439302479839799</v>
      </c>
      <c r="J11" s="329">
        <v>0.53337411843951599</v>
      </c>
      <c r="K11" s="329">
        <v>0.52324069031208997</v>
      </c>
      <c r="L11" s="329">
        <v>0.49382834734350101</v>
      </c>
      <c r="M11" s="329"/>
      <c r="N11" s="329">
        <v>0.42510465448555101</v>
      </c>
      <c r="O11" s="329">
        <v>0.49331106836914002</v>
      </c>
      <c r="P11" s="329">
        <v>0.47060914056126302</v>
      </c>
      <c r="Q11" s="329">
        <v>0.45736661076621399</v>
      </c>
      <c r="R11" s="329"/>
      <c r="S11" s="329">
        <v>0.42481864375728901</v>
      </c>
      <c r="T11" s="329">
        <v>0.51615906978848902</v>
      </c>
      <c r="U11" s="329">
        <v>0.393833800077799</v>
      </c>
      <c r="V11" s="329">
        <v>0.50230462811961096</v>
      </c>
      <c r="W11" s="329">
        <v>0.37240709796208099</v>
      </c>
      <c r="X11" s="329">
        <v>0.37337365658563698</v>
      </c>
      <c r="Y11" s="329">
        <v>0.50906566192481695</v>
      </c>
      <c r="Z11" s="329">
        <v>0.57775456767729405</v>
      </c>
      <c r="AA11" s="329">
        <v>0.484556861382059</v>
      </c>
      <c r="AB11" s="329">
        <v>0.39779608153843898</v>
      </c>
      <c r="AC11" s="329">
        <v>0.56729017826675798</v>
      </c>
      <c r="AD11" s="329">
        <v>0.56620903144202195</v>
      </c>
      <c r="AE11" s="329"/>
      <c r="AF11" s="329">
        <v>0.42553263832848198</v>
      </c>
      <c r="AG11" s="329">
        <v>0.45790856155521398</v>
      </c>
      <c r="AH11" s="329">
        <v>0.46094054690431702</v>
      </c>
      <c r="AI11" s="329">
        <v>0.484650355315903</v>
      </c>
      <c r="AJ11" s="329">
        <v>0.48042060519500202</v>
      </c>
      <c r="AK11" s="329">
        <v>0.50243583068517605</v>
      </c>
      <c r="AL11" s="329"/>
      <c r="AM11" s="329">
        <v>0.51793695583374399</v>
      </c>
      <c r="AN11" s="329">
        <v>0.403457106268309</v>
      </c>
      <c r="AO11" s="329">
        <v>0.51247907359373601</v>
      </c>
      <c r="AP11" s="329"/>
      <c r="AQ11" s="329">
        <v>0.49173167813752899</v>
      </c>
      <c r="AR11" s="329">
        <v>0.40643322444689001</v>
      </c>
      <c r="AS11" s="329">
        <v>0.47500826094711301</v>
      </c>
    </row>
    <row r="12" spans="2:45" x14ac:dyDescent="0.25">
      <c r="B12" s="16" t="s">
        <v>263</v>
      </c>
      <c r="C12" s="329">
        <v>0.31440396159394801</v>
      </c>
      <c r="D12" s="329">
        <v>0.30682233753036497</v>
      </c>
      <c r="E12" s="329">
        <v>0.319726255590706</v>
      </c>
      <c r="F12" s="329"/>
      <c r="G12" s="329">
        <v>0.41138755611840599</v>
      </c>
      <c r="H12" s="329">
        <v>0.32117046583289699</v>
      </c>
      <c r="I12" s="329">
        <v>0.278609608468179</v>
      </c>
      <c r="J12" s="329">
        <v>0.25602138651130402</v>
      </c>
      <c r="K12" s="329">
        <v>0.31285694205984099</v>
      </c>
      <c r="L12" s="329">
        <v>0.32118223993342698</v>
      </c>
      <c r="M12" s="329"/>
      <c r="N12" s="329">
        <v>0.39670285084079099</v>
      </c>
      <c r="O12" s="329">
        <v>0.32317091440621998</v>
      </c>
      <c r="P12" s="329">
        <v>0.24275488581445601</v>
      </c>
      <c r="Q12" s="329">
        <v>0.284604378685684</v>
      </c>
      <c r="R12" s="329"/>
      <c r="S12" s="329">
        <v>0.318391694353446</v>
      </c>
      <c r="T12" s="329">
        <v>0.31549743580554102</v>
      </c>
      <c r="U12" s="329">
        <v>0.34915500753698703</v>
      </c>
      <c r="V12" s="329">
        <v>0.32758332595110101</v>
      </c>
      <c r="W12" s="329">
        <v>0.33849003311625803</v>
      </c>
      <c r="X12" s="329">
        <v>0.31324900872597899</v>
      </c>
      <c r="Y12" s="329">
        <v>0.31713974536205902</v>
      </c>
      <c r="Z12" s="329">
        <v>0.175630231085181</v>
      </c>
      <c r="AA12" s="329">
        <v>0.31233540753291</v>
      </c>
      <c r="AB12" s="329">
        <v>0.33627158662712298</v>
      </c>
      <c r="AC12" s="329">
        <v>0.25890877930979</v>
      </c>
      <c r="AD12" s="329">
        <v>0.32698258832220001</v>
      </c>
      <c r="AE12" s="329"/>
      <c r="AF12" s="329">
        <v>0.36183330605314601</v>
      </c>
      <c r="AG12" s="329">
        <v>0.30536609591377101</v>
      </c>
      <c r="AH12" s="329">
        <v>0.290218848338752</v>
      </c>
      <c r="AI12" s="329">
        <v>0.27467020995734198</v>
      </c>
      <c r="AJ12" s="329">
        <v>0.37913080641014102</v>
      </c>
      <c r="AK12" s="329">
        <v>0.26533437051874098</v>
      </c>
      <c r="AL12" s="329"/>
      <c r="AM12" s="329">
        <v>0.24962843118087599</v>
      </c>
      <c r="AN12" s="329">
        <v>0.38076939714463698</v>
      </c>
      <c r="AO12" s="329">
        <v>0.29028912345476299</v>
      </c>
      <c r="AP12" s="329"/>
      <c r="AQ12" s="329">
        <v>0.26296685170967299</v>
      </c>
      <c r="AR12" s="329">
        <v>0.36433378367376501</v>
      </c>
      <c r="AS12" s="329">
        <v>0.293337714659959</v>
      </c>
    </row>
    <row r="13" spans="2:45" x14ac:dyDescent="0.25">
      <c r="B13" s="16" t="s">
        <v>265</v>
      </c>
      <c r="C13" s="329">
        <v>0</v>
      </c>
      <c r="D13" s="329">
        <v>0</v>
      </c>
      <c r="E13" s="329">
        <v>0</v>
      </c>
      <c r="F13" s="329"/>
      <c r="G13" s="329">
        <v>0</v>
      </c>
      <c r="H13" s="329">
        <v>0</v>
      </c>
      <c r="I13" s="329">
        <v>0</v>
      </c>
      <c r="J13" s="329">
        <v>0</v>
      </c>
      <c r="K13" s="329">
        <v>0</v>
      </c>
      <c r="L13" s="329">
        <v>0</v>
      </c>
      <c r="M13" s="329"/>
      <c r="N13" s="329">
        <v>0</v>
      </c>
      <c r="O13" s="329">
        <v>0</v>
      </c>
      <c r="P13" s="329">
        <v>0</v>
      </c>
      <c r="Q13" s="329">
        <v>0</v>
      </c>
      <c r="R13" s="329"/>
      <c r="S13" s="329">
        <v>0</v>
      </c>
      <c r="T13" s="329">
        <v>0</v>
      </c>
      <c r="U13" s="329">
        <v>0</v>
      </c>
      <c r="V13" s="329">
        <v>0</v>
      </c>
      <c r="W13" s="329">
        <v>0</v>
      </c>
      <c r="X13" s="329">
        <v>0</v>
      </c>
      <c r="Y13" s="329">
        <v>0</v>
      </c>
      <c r="Z13" s="329">
        <v>0</v>
      </c>
      <c r="AA13" s="329">
        <v>0</v>
      </c>
      <c r="AB13" s="329">
        <v>0</v>
      </c>
      <c r="AC13" s="329">
        <v>0</v>
      </c>
      <c r="AD13" s="329">
        <v>0</v>
      </c>
      <c r="AE13" s="329"/>
      <c r="AF13" s="329">
        <v>0</v>
      </c>
      <c r="AG13" s="329">
        <v>0</v>
      </c>
      <c r="AH13" s="329">
        <v>0</v>
      </c>
      <c r="AI13" s="329">
        <v>0</v>
      </c>
      <c r="AJ13" s="329">
        <v>0</v>
      </c>
      <c r="AK13" s="329">
        <v>0</v>
      </c>
      <c r="AL13" s="329"/>
      <c r="AM13" s="329">
        <v>0</v>
      </c>
      <c r="AN13" s="329">
        <v>0</v>
      </c>
      <c r="AO13" s="329">
        <v>0</v>
      </c>
      <c r="AP13" s="329"/>
      <c r="AQ13" s="329">
        <v>0</v>
      </c>
      <c r="AR13" s="329">
        <v>0</v>
      </c>
      <c r="AS13" s="329">
        <v>0</v>
      </c>
    </row>
    <row r="14" spans="2:45" x14ac:dyDescent="0.25">
      <c r="B14" s="16" t="s">
        <v>266</v>
      </c>
      <c r="C14" s="330">
        <v>2.0167969068260101</v>
      </c>
      <c r="D14" s="330">
        <v>1.9951860997198401</v>
      </c>
      <c r="E14" s="330">
        <v>2.0343848829590301</v>
      </c>
      <c r="F14" s="330"/>
      <c r="G14" s="330">
        <v>2.1110349146130698</v>
      </c>
      <c r="H14" s="330">
        <v>1.90648283582066</v>
      </c>
      <c r="I14" s="330">
        <v>1.92584028995163</v>
      </c>
      <c r="J14" s="330">
        <v>1.9915572752717401</v>
      </c>
      <c r="K14" s="330">
        <v>2.0845609353571199</v>
      </c>
      <c r="L14" s="330">
        <v>2.0929314149326799</v>
      </c>
      <c r="M14" s="330"/>
      <c r="N14" s="330">
        <v>2.1593380633813699</v>
      </c>
      <c r="O14" s="330">
        <v>2.0950281225818501</v>
      </c>
      <c r="P14" s="330">
        <v>1.8770007324565501</v>
      </c>
      <c r="Q14" s="330">
        <v>1.90934694858267</v>
      </c>
      <c r="R14" s="330"/>
      <c r="S14" s="330">
        <v>1.96940768639285</v>
      </c>
      <c r="T14" s="330">
        <v>2.0876815754579701</v>
      </c>
      <c r="U14" s="330">
        <v>1.9953617949153299</v>
      </c>
      <c r="V14" s="330">
        <v>2.1355907979010502</v>
      </c>
      <c r="W14" s="330">
        <v>1.9729340260656301</v>
      </c>
      <c r="X14" s="330">
        <v>1.9069510757675101</v>
      </c>
      <c r="Y14" s="330">
        <v>2.0805601018736599</v>
      </c>
      <c r="Z14" s="330">
        <v>1.8538750567783999</v>
      </c>
      <c r="AA14" s="330">
        <v>2.0564842261832599</v>
      </c>
      <c r="AB14" s="330">
        <v>1.9222265704196999</v>
      </c>
      <c r="AC14" s="330">
        <v>2.0418993716593801</v>
      </c>
      <c r="AD14" s="330">
        <v>2.1822191763055798</v>
      </c>
      <c r="AE14" s="330"/>
      <c r="AF14" s="330">
        <v>2.0565093965842398</v>
      </c>
      <c r="AG14" s="330">
        <v>1.9784007642066199</v>
      </c>
      <c r="AH14" s="330">
        <v>1.97437485267998</v>
      </c>
      <c r="AI14" s="330">
        <v>1.9663076383882201</v>
      </c>
      <c r="AJ14" s="330">
        <v>2.2292593302884001</v>
      </c>
      <c r="AK14" s="330">
        <v>1.9460952647093499</v>
      </c>
      <c r="AL14" s="330"/>
      <c r="AM14" s="330">
        <v>1.9443554604907201</v>
      </c>
      <c r="AN14" s="330">
        <v>2.0947411666901199</v>
      </c>
      <c r="AO14" s="330">
        <v>2.02861579790576</v>
      </c>
      <c r="AP14" s="330"/>
      <c r="AQ14" s="330">
        <v>1.95543928287137</v>
      </c>
      <c r="AR14" s="330">
        <v>2.0540015705524999</v>
      </c>
      <c r="AS14" s="330">
        <v>1.96782649517084</v>
      </c>
    </row>
    <row r="15" spans="2:45" x14ac:dyDescent="0.25">
      <c r="B15" s="16" t="s">
        <v>267</v>
      </c>
      <c r="C15" s="331">
        <v>0.76056385585648001</v>
      </c>
      <c r="D15" s="331">
        <v>0.77239741196663003</v>
      </c>
      <c r="E15" s="331">
        <v>0.75098242693036998</v>
      </c>
      <c r="F15" s="331"/>
      <c r="G15" s="331">
        <v>0.86722711136948705</v>
      </c>
      <c r="H15" s="331">
        <v>0.97715053081805803</v>
      </c>
      <c r="I15" s="331">
        <v>0.80214164824030099</v>
      </c>
      <c r="J15" s="331">
        <v>0.63185021651027595</v>
      </c>
      <c r="K15" s="331">
        <v>0.66752388708856902</v>
      </c>
      <c r="L15" s="331">
        <v>0.63030687799674501</v>
      </c>
      <c r="M15" s="331"/>
      <c r="N15" s="331">
        <v>0.72972629541260903</v>
      </c>
      <c r="O15" s="331">
        <v>0.63397126235768297</v>
      </c>
      <c r="P15" s="331">
        <v>0.75504861799610601</v>
      </c>
      <c r="Q15" s="331">
        <v>0.88964507485592204</v>
      </c>
      <c r="R15" s="331"/>
      <c r="S15" s="331">
        <v>0.85690585126774599</v>
      </c>
      <c r="T15" s="331">
        <v>0.65945481987914101</v>
      </c>
      <c r="U15" s="331">
        <v>0.90783873183303698</v>
      </c>
      <c r="V15" s="331">
        <v>0.55107500942754095</v>
      </c>
      <c r="W15" s="331">
        <v>0.86845146018666397</v>
      </c>
      <c r="X15" s="331">
        <v>0.90680565430496696</v>
      </c>
      <c r="Y15" s="331">
        <v>0.68131601051859303</v>
      </c>
      <c r="Z15" s="331">
        <v>0.64197067381142003</v>
      </c>
      <c r="AA15" s="331">
        <v>0.67663424198595701</v>
      </c>
      <c r="AB15" s="331">
        <v>1.05288008981794</v>
      </c>
      <c r="AC15" s="331">
        <v>0.57179094727003699</v>
      </c>
      <c r="AD15" s="331">
        <v>0.53160064354326098</v>
      </c>
      <c r="AE15" s="331"/>
      <c r="AF15" s="331">
        <v>0.85350706039590296</v>
      </c>
      <c r="AG15" s="331">
        <v>0.81516552092725103</v>
      </c>
      <c r="AH15" s="331">
        <v>0.74440901125862102</v>
      </c>
      <c r="AI15" s="331">
        <v>0.72107911338438302</v>
      </c>
      <c r="AJ15" s="331">
        <v>0.49983214606192999</v>
      </c>
      <c r="AK15" s="331">
        <v>0.76787485970457803</v>
      </c>
      <c r="AL15" s="331"/>
      <c r="AM15" s="331">
        <v>0.69914643687689604</v>
      </c>
      <c r="AN15" s="331">
        <v>0.800218514485456</v>
      </c>
      <c r="AO15" s="331">
        <v>0.68620869058454004</v>
      </c>
      <c r="AP15" s="331"/>
      <c r="AQ15" s="331">
        <v>0.69516784244747198</v>
      </c>
      <c r="AR15" s="331">
        <v>0.83646775083394398</v>
      </c>
      <c r="AS15" s="331">
        <v>0.82854328106928798</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431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37" t="s">
        <v>8</v>
      </c>
      <c r="C7" s="337">
        <v>1005</v>
      </c>
      <c r="D7" s="337">
        <v>484</v>
      </c>
      <c r="E7" s="337">
        <v>515</v>
      </c>
      <c r="F7" s="337"/>
      <c r="G7" s="337">
        <v>152</v>
      </c>
      <c r="H7" s="337">
        <v>174</v>
      </c>
      <c r="I7" s="337">
        <v>153</v>
      </c>
      <c r="J7" s="337">
        <v>172</v>
      </c>
      <c r="K7" s="337">
        <v>142</v>
      </c>
      <c r="L7" s="337">
        <v>212</v>
      </c>
      <c r="M7" s="337"/>
      <c r="N7" s="337">
        <v>279</v>
      </c>
      <c r="O7" s="337">
        <v>270</v>
      </c>
      <c r="P7" s="337">
        <v>207</v>
      </c>
      <c r="Q7" s="337">
        <v>245</v>
      </c>
      <c r="R7" s="337"/>
      <c r="S7" s="337">
        <v>146</v>
      </c>
      <c r="T7" s="337">
        <v>136</v>
      </c>
      <c r="U7" s="337">
        <v>83</v>
      </c>
      <c r="V7" s="337">
        <v>95</v>
      </c>
      <c r="W7" s="337">
        <v>70</v>
      </c>
      <c r="X7" s="337">
        <v>76</v>
      </c>
      <c r="Y7" s="337">
        <v>81</v>
      </c>
      <c r="Z7" s="337">
        <v>40</v>
      </c>
      <c r="AA7" s="337">
        <v>112</v>
      </c>
      <c r="AB7" s="337">
        <v>93</v>
      </c>
      <c r="AC7" s="337">
        <v>45</v>
      </c>
      <c r="AD7" s="337">
        <v>28</v>
      </c>
      <c r="AE7" s="337"/>
      <c r="AF7" s="337">
        <v>204</v>
      </c>
      <c r="AG7" s="337">
        <v>290</v>
      </c>
      <c r="AH7" s="337">
        <v>150</v>
      </c>
      <c r="AI7" s="337">
        <v>190</v>
      </c>
      <c r="AJ7" s="337">
        <v>109</v>
      </c>
      <c r="AK7" s="337">
        <v>62</v>
      </c>
      <c r="AL7" s="337"/>
      <c r="AM7" s="337">
        <v>415</v>
      </c>
      <c r="AN7" s="337">
        <v>426</v>
      </c>
      <c r="AO7" s="337">
        <v>111</v>
      </c>
      <c r="AP7" s="337"/>
      <c r="AQ7" s="337">
        <v>312</v>
      </c>
      <c r="AR7" s="337">
        <v>332</v>
      </c>
      <c r="AS7" s="337">
        <v>36</v>
      </c>
    </row>
    <row r="8" spans="2:45" ht="30" customHeight="1" x14ac:dyDescent="0.25">
      <c r="B8" s="338" t="s">
        <v>9</v>
      </c>
      <c r="C8" s="338">
        <v>1005</v>
      </c>
      <c r="D8" s="338">
        <v>494</v>
      </c>
      <c r="E8" s="338">
        <v>505</v>
      </c>
      <c r="F8" s="338"/>
      <c r="G8" s="338">
        <v>140</v>
      </c>
      <c r="H8" s="338">
        <v>173</v>
      </c>
      <c r="I8" s="338">
        <v>170</v>
      </c>
      <c r="J8" s="338">
        <v>170</v>
      </c>
      <c r="K8" s="338">
        <v>141</v>
      </c>
      <c r="L8" s="338">
        <v>211</v>
      </c>
      <c r="M8" s="338"/>
      <c r="N8" s="338">
        <v>270</v>
      </c>
      <c r="O8" s="338">
        <v>260</v>
      </c>
      <c r="P8" s="338">
        <v>220</v>
      </c>
      <c r="Q8" s="338">
        <v>251</v>
      </c>
      <c r="R8" s="338"/>
      <c r="S8" s="338">
        <v>141</v>
      </c>
      <c r="T8" s="338">
        <v>135</v>
      </c>
      <c r="U8" s="338">
        <v>80</v>
      </c>
      <c r="V8" s="338">
        <v>90</v>
      </c>
      <c r="W8" s="338">
        <v>71</v>
      </c>
      <c r="X8" s="338">
        <v>90</v>
      </c>
      <c r="Y8" s="338">
        <v>80</v>
      </c>
      <c r="Z8" s="338">
        <v>41</v>
      </c>
      <c r="AA8" s="338">
        <v>110</v>
      </c>
      <c r="AB8" s="338">
        <v>85</v>
      </c>
      <c r="AC8" s="338">
        <v>51</v>
      </c>
      <c r="AD8" s="338">
        <v>31</v>
      </c>
      <c r="AE8" s="338"/>
      <c r="AF8" s="338">
        <v>205</v>
      </c>
      <c r="AG8" s="338">
        <v>289</v>
      </c>
      <c r="AH8" s="338">
        <v>149</v>
      </c>
      <c r="AI8" s="338">
        <v>189</v>
      </c>
      <c r="AJ8" s="338">
        <v>110</v>
      </c>
      <c r="AK8" s="338">
        <v>63</v>
      </c>
      <c r="AL8" s="338"/>
      <c r="AM8" s="338">
        <v>420</v>
      </c>
      <c r="AN8" s="338">
        <v>424</v>
      </c>
      <c r="AO8" s="338">
        <v>111</v>
      </c>
      <c r="AP8" s="338"/>
      <c r="AQ8" s="338">
        <v>315</v>
      </c>
      <c r="AR8" s="338">
        <v>332</v>
      </c>
      <c r="AS8" s="338">
        <v>36</v>
      </c>
    </row>
    <row r="9" spans="2:45" x14ac:dyDescent="0.25">
      <c r="B9" s="16" t="s">
        <v>270</v>
      </c>
      <c r="C9" s="334">
        <v>6.0554054598094403E-2</v>
      </c>
      <c r="D9" s="334">
        <v>6.3614308394364993E-2</v>
      </c>
      <c r="E9" s="334">
        <v>5.6259955092906599E-2</v>
      </c>
      <c r="F9" s="334"/>
      <c r="G9" s="334">
        <v>0.10458821487424599</v>
      </c>
      <c r="H9" s="334">
        <v>9.4122141802666995E-2</v>
      </c>
      <c r="I9" s="334">
        <v>7.3238463981453797E-2</v>
      </c>
      <c r="J9" s="334">
        <v>2.8813224103364898E-2</v>
      </c>
      <c r="K9" s="334">
        <v>3.8959776929609703E-2</v>
      </c>
      <c r="L9" s="334">
        <v>3.3461236830481897E-2</v>
      </c>
      <c r="M9" s="334"/>
      <c r="N9" s="334">
        <v>6.1069831723637003E-2</v>
      </c>
      <c r="O9" s="334">
        <v>6.4196700865897904E-2</v>
      </c>
      <c r="P9" s="334">
        <v>6.3914437051181605E-2</v>
      </c>
      <c r="Q9" s="334">
        <v>5.4245625216372301E-2</v>
      </c>
      <c r="R9" s="334"/>
      <c r="S9" s="334">
        <v>8.0267330719419494E-2</v>
      </c>
      <c r="T9" s="334">
        <v>6.8279018141486597E-2</v>
      </c>
      <c r="U9" s="334">
        <v>3.4525343722596601E-2</v>
      </c>
      <c r="V9" s="334">
        <v>7.3919762030913397E-2</v>
      </c>
      <c r="W9" s="334">
        <v>5.5273983856253601E-2</v>
      </c>
      <c r="X9" s="334">
        <v>6.5649958593602606E-2</v>
      </c>
      <c r="Y9" s="334">
        <v>9.75093124088032E-2</v>
      </c>
      <c r="Z9" s="334">
        <v>7.3499949203412601E-2</v>
      </c>
      <c r="AA9" s="334">
        <v>4.1178680156012303E-2</v>
      </c>
      <c r="AB9" s="334">
        <v>5.48053117164186E-2</v>
      </c>
      <c r="AC9" s="334">
        <v>2.1114949484080599E-2</v>
      </c>
      <c r="AD9" s="334">
        <v>0</v>
      </c>
      <c r="AE9" s="334"/>
      <c r="AF9" s="334">
        <v>0.10581412157445801</v>
      </c>
      <c r="AG9" s="334">
        <v>3.74586929112826E-2</v>
      </c>
      <c r="AH9" s="334">
        <v>5.9652368982281802E-2</v>
      </c>
      <c r="AI9" s="334">
        <v>6.1605061006133298E-2</v>
      </c>
      <c r="AJ9" s="334">
        <v>7.1205363480864606E-2</v>
      </c>
      <c r="AK9" s="334">
        <v>0</v>
      </c>
      <c r="AL9" s="334"/>
      <c r="AM9" s="334">
        <v>4.4171091746927398E-2</v>
      </c>
      <c r="AN9" s="334">
        <v>7.6088796591535696E-2</v>
      </c>
      <c r="AO9" s="334">
        <v>5.66398424676458E-2</v>
      </c>
      <c r="AP9" s="334"/>
      <c r="AQ9" s="334">
        <v>4.67861162322167E-2</v>
      </c>
      <c r="AR9" s="334">
        <v>6.8067682893713302E-2</v>
      </c>
      <c r="AS9" s="334">
        <v>0.122968046754638</v>
      </c>
    </row>
    <row r="10" spans="2:45" x14ac:dyDescent="0.25">
      <c r="B10" s="16" t="s">
        <v>261</v>
      </c>
      <c r="C10" s="334">
        <v>0.102873763202808</v>
      </c>
      <c r="D10" s="334">
        <v>0.114655447816097</v>
      </c>
      <c r="E10" s="334">
        <v>9.0682422251584599E-2</v>
      </c>
      <c r="F10" s="334"/>
      <c r="G10" s="334">
        <v>0.13285271294975601</v>
      </c>
      <c r="H10" s="334">
        <v>0.16192997099909801</v>
      </c>
      <c r="I10" s="334">
        <v>7.2687146888176901E-2</v>
      </c>
      <c r="J10" s="334">
        <v>8.0117984327944994E-2</v>
      </c>
      <c r="K10" s="334">
        <v>7.8920377466413297E-2</v>
      </c>
      <c r="L10" s="334">
        <v>9.3110512792839106E-2</v>
      </c>
      <c r="M10" s="334"/>
      <c r="N10" s="334">
        <v>0.122381753670181</v>
      </c>
      <c r="O10" s="334">
        <v>7.2110432448936501E-2</v>
      </c>
      <c r="P10" s="334">
        <v>0.14650265599789</v>
      </c>
      <c r="Q10" s="334">
        <v>7.7154429368978095E-2</v>
      </c>
      <c r="R10" s="334"/>
      <c r="S10" s="334">
        <v>0.13356629582121099</v>
      </c>
      <c r="T10" s="334">
        <v>9.7862486319206105E-2</v>
      </c>
      <c r="U10" s="334">
        <v>8.5111159179638393E-2</v>
      </c>
      <c r="V10" s="334">
        <v>8.14812097857468E-2</v>
      </c>
      <c r="W10" s="334">
        <v>8.0661496436889801E-2</v>
      </c>
      <c r="X10" s="334">
        <v>0.10455508450322</v>
      </c>
      <c r="Y10" s="334">
        <v>7.4473012515427303E-2</v>
      </c>
      <c r="Z10" s="334">
        <v>2.3409973425117501E-2</v>
      </c>
      <c r="AA10" s="334">
        <v>0.123782882747857</v>
      </c>
      <c r="AB10" s="334">
        <v>0.14910114818481601</v>
      </c>
      <c r="AC10" s="334">
        <v>0.111010838697422</v>
      </c>
      <c r="AD10" s="334">
        <v>0.103231895105362</v>
      </c>
      <c r="AE10" s="334"/>
      <c r="AF10" s="334">
        <v>0.135435069609913</v>
      </c>
      <c r="AG10" s="334">
        <v>9.3830420471765305E-2</v>
      </c>
      <c r="AH10" s="334">
        <v>0.101180107323149</v>
      </c>
      <c r="AI10" s="334">
        <v>8.5462844667982804E-2</v>
      </c>
      <c r="AJ10" s="334">
        <v>7.8686132533399705E-2</v>
      </c>
      <c r="AK10" s="334">
        <v>0.13663802508957301</v>
      </c>
      <c r="AL10" s="334"/>
      <c r="AM10" s="334">
        <v>7.4721420726314006E-2</v>
      </c>
      <c r="AN10" s="334">
        <v>0.13600429863472299</v>
      </c>
      <c r="AO10" s="334">
        <v>0.10370705774113501</v>
      </c>
      <c r="AP10" s="334"/>
      <c r="AQ10" s="334">
        <v>8.7445610972374202E-2</v>
      </c>
      <c r="AR10" s="334">
        <v>0.13677461677609101</v>
      </c>
      <c r="AS10" s="334">
        <v>0.17934672121530501</v>
      </c>
    </row>
    <row r="11" spans="2:45" x14ac:dyDescent="0.25">
      <c r="B11" s="16" t="s">
        <v>262</v>
      </c>
      <c r="C11" s="334">
        <v>0.26910951094233498</v>
      </c>
      <c r="D11" s="334">
        <v>0.26936703109649102</v>
      </c>
      <c r="E11" s="334">
        <v>0.27016623607967799</v>
      </c>
      <c r="F11" s="334"/>
      <c r="G11" s="334">
        <v>0.305509413023419</v>
      </c>
      <c r="H11" s="334">
        <v>0.26098053915477198</v>
      </c>
      <c r="I11" s="334">
        <v>0.29179879476360199</v>
      </c>
      <c r="J11" s="334">
        <v>0.210941098634541</v>
      </c>
      <c r="K11" s="334">
        <v>0.273265879546436</v>
      </c>
      <c r="L11" s="334">
        <v>0.27733447850826898</v>
      </c>
      <c r="M11" s="334"/>
      <c r="N11" s="334">
        <v>0.328285368865876</v>
      </c>
      <c r="O11" s="334">
        <v>0.267578825582512</v>
      </c>
      <c r="P11" s="334">
        <v>0.19512194995079099</v>
      </c>
      <c r="Q11" s="334">
        <v>0.27617802893479398</v>
      </c>
      <c r="R11" s="334"/>
      <c r="S11" s="334">
        <v>0.25054909250943602</v>
      </c>
      <c r="T11" s="334">
        <v>0.275342594150637</v>
      </c>
      <c r="U11" s="334">
        <v>0.37703062889441702</v>
      </c>
      <c r="V11" s="334">
        <v>0.26866182382259401</v>
      </c>
      <c r="W11" s="334">
        <v>0.30057416341762699</v>
      </c>
      <c r="X11" s="334">
        <v>0.31206086652614801</v>
      </c>
      <c r="Y11" s="334">
        <v>0.25886687759959998</v>
      </c>
      <c r="Z11" s="334">
        <v>0.173585891856879</v>
      </c>
      <c r="AA11" s="334">
        <v>0.208121742149566</v>
      </c>
      <c r="AB11" s="334">
        <v>0.25923978645727003</v>
      </c>
      <c r="AC11" s="334">
        <v>0.23982468669949</v>
      </c>
      <c r="AD11" s="334">
        <v>0.29671526590966502</v>
      </c>
      <c r="AE11" s="334"/>
      <c r="AF11" s="334">
        <v>0.28118945354486202</v>
      </c>
      <c r="AG11" s="334">
        <v>0.27587031586048599</v>
      </c>
      <c r="AH11" s="334">
        <v>0.24290555118674301</v>
      </c>
      <c r="AI11" s="334">
        <v>0.24486668995570801</v>
      </c>
      <c r="AJ11" s="334">
        <v>0.30829369872482498</v>
      </c>
      <c r="AK11" s="334">
        <v>0.265197714373616</v>
      </c>
      <c r="AL11" s="334"/>
      <c r="AM11" s="334">
        <v>0.24094603500849199</v>
      </c>
      <c r="AN11" s="334">
        <v>0.30231921262021599</v>
      </c>
      <c r="AO11" s="334">
        <v>0.22624553403224801</v>
      </c>
      <c r="AP11" s="334"/>
      <c r="AQ11" s="334">
        <v>0.25988364032100297</v>
      </c>
      <c r="AR11" s="334">
        <v>0.279935870339733</v>
      </c>
      <c r="AS11" s="334">
        <v>0.25440579557806198</v>
      </c>
    </row>
    <row r="12" spans="2:45" x14ac:dyDescent="0.25">
      <c r="B12" s="16" t="s">
        <v>263</v>
      </c>
      <c r="C12" s="334">
        <v>0.56746267125676297</v>
      </c>
      <c r="D12" s="334">
        <v>0.552363212693047</v>
      </c>
      <c r="E12" s="334">
        <v>0.58289138657583095</v>
      </c>
      <c r="F12" s="334"/>
      <c r="G12" s="334">
        <v>0.457049659152579</v>
      </c>
      <c r="H12" s="334">
        <v>0.48296734804346297</v>
      </c>
      <c r="I12" s="334">
        <v>0.562275594366767</v>
      </c>
      <c r="J12" s="334">
        <v>0.68012769293414899</v>
      </c>
      <c r="K12" s="334">
        <v>0.60885396605754105</v>
      </c>
      <c r="L12" s="334">
        <v>0.59609377186840995</v>
      </c>
      <c r="M12" s="334"/>
      <c r="N12" s="334">
        <v>0.48826304574030599</v>
      </c>
      <c r="O12" s="334">
        <v>0.59611404110265398</v>
      </c>
      <c r="P12" s="334">
        <v>0.59446095700013801</v>
      </c>
      <c r="Q12" s="334">
        <v>0.59242191647985598</v>
      </c>
      <c r="R12" s="334"/>
      <c r="S12" s="334">
        <v>0.53561728094993299</v>
      </c>
      <c r="T12" s="334">
        <v>0.55851590138867002</v>
      </c>
      <c r="U12" s="334">
        <v>0.50333286820334799</v>
      </c>
      <c r="V12" s="334">
        <v>0.57593720436074503</v>
      </c>
      <c r="W12" s="334">
        <v>0.56349035628922906</v>
      </c>
      <c r="X12" s="334">
        <v>0.517734090377029</v>
      </c>
      <c r="Y12" s="334">
        <v>0.56915079747617003</v>
      </c>
      <c r="Z12" s="334">
        <v>0.72950418551459095</v>
      </c>
      <c r="AA12" s="334">
        <v>0.62691669494656499</v>
      </c>
      <c r="AB12" s="334">
        <v>0.53685375364149601</v>
      </c>
      <c r="AC12" s="334">
        <v>0.62804952511900802</v>
      </c>
      <c r="AD12" s="334">
        <v>0.60005283898497297</v>
      </c>
      <c r="AE12" s="334"/>
      <c r="AF12" s="334">
        <v>0.47756135527076699</v>
      </c>
      <c r="AG12" s="334">
        <v>0.59284057075646601</v>
      </c>
      <c r="AH12" s="334">
        <v>0.59626197250782598</v>
      </c>
      <c r="AI12" s="334">
        <v>0.60806540437017598</v>
      </c>
      <c r="AJ12" s="334">
        <v>0.54181480526091097</v>
      </c>
      <c r="AK12" s="334">
        <v>0.59816426053681104</v>
      </c>
      <c r="AL12" s="334"/>
      <c r="AM12" s="334">
        <v>0.64016145251826595</v>
      </c>
      <c r="AN12" s="334">
        <v>0.48558769215352598</v>
      </c>
      <c r="AO12" s="334">
        <v>0.61340756575897104</v>
      </c>
      <c r="AP12" s="334"/>
      <c r="AQ12" s="334">
        <v>0.60588463247440505</v>
      </c>
      <c r="AR12" s="334">
        <v>0.51522182999046195</v>
      </c>
      <c r="AS12" s="334">
        <v>0.44327943645199502</v>
      </c>
    </row>
    <row r="13" spans="2:45" x14ac:dyDescent="0.25">
      <c r="B13" s="16" t="s">
        <v>265</v>
      </c>
      <c r="C13" s="334">
        <v>0</v>
      </c>
      <c r="D13" s="334">
        <v>0</v>
      </c>
      <c r="E13" s="334">
        <v>0</v>
      </c>
      <c r="F13" s="334"/>
      <c r="G13" s="334">
        <v>0</v>
      </c>
      <c r="H13" s="334">
        <v>0</v>
      </c>
      <c r="I13" s="334">
        <v>0</v>
      </c>
      <c r="J13" s="334">
        <v>0</v>
      </c>
      <c r="K13" s="334">
        <v>0</v>
      </c>
      <c r="L13" s="334">
        <v>0</v>
      </c>
      <c r="M13" s="334"/>
      <c r="N13" s="334">
        <v>0</v>
      </c>
      <c r="O13" s="334">
        <v>0</v>
      </c>
      <c r="P13" s="334">
        <v>0</v>
      </c>
      <c r="Q13" s="334">
        <v>0</v>
      </c>
      <c r="R13" s="334"/>
      <c r="S13" s="334">
        <v>0</v>
      </c>
      <c r="T13" s="334">
        <v>0</v>
      </c>
      <c r="U13" s="334">
        <v>0</v>
      </c>
      <c r="V13" s="334">
        <v>0</v>
      </c>
      <c r="W13" s="334">
        <v>0</v>
      </c>
      <c r="X13" s="334">
        <v>0</v>
      </c>
      <c r="Y13" s="334">
        <v>0</v>
      </c>
      <c r="Z13" s="334">
        <v>0</v>
      </c>
      <c r="AA13" s="334">
        <v>0</v>
      </c>
      <c r="AB13" s="334">
        <v>0</v>
      </c>
      <c r="AC13" s="334">
        <v>0</v>
      </c>
      <c r="AD13" s="334">
        <v>0</v>
      </c>
      <c r="AE13" s="334"/>
      <c r="AF13" s="334">
        <v>0</v>
      </c>
      <c r="AG13" s="334">
        <v>0</v>
      </c>
      <c r="AH13" s="334">
        <v>0</v>
      </c>
      <c r="AI13" s="334">
        <v>0</v>
      </c>
      <c r="AJ13" s="334">
        <v>0</v>
      </c>
      <c r="AK13" s="334">
        <v>0</v>
      </c>
      <c r="AL13" s="334"/>
      <c r="AM13" s="334">
        <v>0</v>
      </c>
      <c r="AN13" s="334">
        <v>0</v>
      </c>
      <c r="AO13" s="334">
        <v>0</v>
      </c>
      <c r="AP13" s="334"/>
      <c r="AQ13" s="334">
        <v>0</v>
      </c>
      <c r="AR13" s="334">
        <v>0</v>
      </c>
      <c r="AS13" s="334">
        <v>0</v>
      </c>
    </row>
    <row r="14" spans="2:45" x14ac:dyDescent="0.25">
      <c r="B14" s="16" t="s">
        <v>266</v>
      </c>
      <c r="C14" s="335">
        <v>2.3434807988577702</v>
      </c>
      <c r="D14" s="335">
        <v>2.3104791480882199</v>
      </c>
      <c r="E14" s="335">
        <v>2.3796890541384301</v>
      </c>
      <c r="F14" s="335"/>
      <c r="G14" s="335">
        <v>2.1150205164543299</v>
      </c>
      <c r="H14" s="335">
        <v>2.1327930934390298</v>
      </c>
      <c r="I14" s="335">
        <v>2.3431115195156802</v>
      </c>
      <c r="J14" s="335">
        <v>2.54238326039947</v>
      </c>
      <c r="K14" s="335">
        <v>2.4520140347319099</v>
      </c>
      <c r="L14" s="335">
        <v>2.4360607854146101</v>
      </c>
      <c r="M14" s="335"/>
      <c r="N14" s="335">
        <v>2.2437416286228502</v>
      </c>
      <c r="O14" s="335">
        <v>2.3956102069219201</v>
      </c>
      <c r="P14" s="335">
        <v>2.32012942689988</v>
      </c>
      <c r="Q14" s="335">
        <v>2.4067762366781298</v>
      </c>
      <c r="R14" s="335"/>
      <c r="S14" s="335">
        <v>2.2415163236898801</v>
      </c>
      <c r="T14" s="335">
        <v>2.32409537878649</v>
      </c>
      <c r="U14" s="335">
        <v>2.34917102157852</v>
      </c>
      <c r="V14" s="335">
        <v>2.3466164705131698</v>
      </c>
      <c r="W14" s="335">
        <v>2.37228089213983</v>
      </c>
      <c r="X14" s="335">
        <v>2.2818790886865998</v>
      </c>
      <c r="Y14" s="335">
        <v>2.2996591601431402</v>
      </c>
      <c r="Z14" s="335">
        <v>2.5590943136826501</v>
      </c>
      <c r="AA14" s="335">
        <v>2.4207764518866801</v>
      </c>
      <c r="AB14" s="335">
        <v>2.2781419820238402</v>
      </c>
      <c r="AC14" s="335">
        <v>2.4748087874534201</v>
      </c>
      <c r="AD14" s="335">
        <v>2.4968209438796101</v>
      </c>
      <c r="AE14" s="335"/>
      <c r="AF14" s="335">
        <v>2.13049804251194</v>
      </c>
      <c r="AG14" s="335">
        <v>2.4240927644621402</v>
      </c>
      <c r="AH14" s="335">
        <v>2.3757771272201098</v>
      </c>
      <c r="AI14" s="335">
        <v>2.3993924376899298</v>
      </c>
      <c r="AJ14" s="335">
        <v>2.3207179457657801</v>
      </c>
      <c r="AK14" s="335">
        <v>2.46152623544724</v>
      </c>
      <c r="AL14" s="335"/>
      <c r="AM14" s="335">
        <v>2.4770978482980999</v>
      </c>
      <c r="AN14" s="335">
        <v>2.19740580033573</v>
      </c>
      <c r="AO14" s="335">
        <v>2.3964208230825399</v>
      </c>
      <c r="AP14" s="335"/>
      <c r="AQ14" s="335">
        <v>2.4248667890375999</v>
      </c>
      <c r="AR14" s="335">
        <v>2.2423118474269499</v>
      </c>
      <c r="AS14" s="335">
        <v>2.0179966217274101</v>
      </c>
    </row>
    <row r="15" spans="2:45" x14ac:dyDescent="0.25">
      <c r="B15" s="16" t="s">
        <v>267</v>
      </c>
      <c r="C15" s="336">
        <v>0.79536500162979995</v>
      </c>
      <c r="D15" s="336">
        <v>0.82675218009812301</v>
      </c>
      <c r="E15" s="336">
        <v>0.75594677567477098</v>
      </c>
      <c r="F15" s="336"/>
      <c r="G15" s="336">
        <v>1.0021839693176</v>
      </c>
      <c r="H15" s="336">
        <v>1.0095876473357299</v>
      </c>
      <c r="I15" s="336">
        <v>0.81498511242951299</v>
      </c>
      <c r="J15" s="336">
        <v>0.58475872974779997</v>
      </c>
      <c r="K15" s="336">
        <v>0.64386316910240105</v>
      </c>
      <c r="L15" s="336">
        <v>0.63591403399442403</v>
      </c>
      <c r="M15" s="336"/>
      <c r="N15" s="336">
        <v>0.79847144643477697</v>
      </c>
      <c r="O15" s="336">
        <v>0.77147103749242396</v>
      </c>
      <c r="P15" s="336">
        <v>0.89822133548772298</v>
      </c>
      <c r="Q15" s="336">
        <v>0.72397630774825195</v>
      </c>
      <c r="R15" s="336"/>
      <c r="S15" s="336">
        <v>0.93857935621900401</v>
      </c>
      <c r="T15" s="336">
        <v>0.83060930725830995</v>
      </c>
      <c r="U15" s="336">
        <v>0.61227848097537996</v>
      </c>
      <c r="V15" s="336">
        <v>0.842313523792386</v>
      </c>
      <c r="W15" s="336">
        <v>0.73703550729154299</v>
      </c>
      <c r="X15" s="336">
        <v>0.81448299972391303</v>
      </c>
      <c r="Y15" s="336">
        <v>0.95581311125986901</v>
      </c>
      <c r="Z15" s="336">
        <v>0.75268569176511402</v>
      </c>
      <c r="AA15" s="336">
        <v>0.74513543435021801</v>
      </c>
      <c r="AB15" s="336">
        <v>0.83766810541507097</v>
      </c>
      <c r="AC15" s="336">
        <v>0.61003831265195596</v>
      </c>
      <c r="AD15" s="336">
        <v>0.47166880660667099</v>
      </c>
      <c r="AE15" s="336"/>
      <c r="AF15" s="336">
        <v>1.02421936409906</v>
      </c>
      <c r="AG15" s="336">
        <v>0.65893112851118496</v>
      </c>
      <c r="AH15" s="336">
        <v>0.80021366794815396</v>
      </c>
      <c r="AI15" s="336">
        <v>0.78458541938399695</v>
      </c>
      <c r="AJ15" s="336">
        <v>0.80982443126577996</v>
      </c>
      <c r="AK15" s="336">
        <v>0.53021188122706298</v>
      </c>
      <c r="AL15" s="336"/>
      <c r="AM15" s="336">
        <v>0.66552947737536605</v>
      </c>
      <c r="AN15" s="336">
        <v>0.88907500215327995</v>
      </c>
      <c r="AO15" s="336">
        <v>0.79367474734631305</v>
      </c>
      <c r="AP15" s="336"/>
      <c r="AQ15" s="336">
        <v>0.70219210122224895</v>
      </c>
      <c r="AR15" s="336">
        <v>0.86816710810694397</v>
      </c>
      <c r="AS15" s="336">
        <v>1.1460080224720299</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S20"/>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432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42" t="s">
        <v>8</v>
      </c>
      <c r="C7" s="342">
        <v>1005</v>
      </c>
      <c r="D7" s="342">
        <v>484</v>
      </c>
      <c r="E7" s="342">
        <v>515</v>
      </c>
      <c r="F7" s="342"/>
      <c r="G7" s="342">
        <v>152</v>
      </c>
      <c r="H7" s="342">
        <v>174</v>
      </c>
      <c r="I7" s="342">
        <v>153</v>
      </c>
      <c r="J7" s="342">
        <v>172</v>
      </c>
      <c r="K7" s="342">
        <v>142</v>
      </c>
      <c r="L7" s="342">
        <v>212</v>
      </c>
      <c r="M7" s="342"/>
      <c r="N7" s="342">
        <v>279</v>
      </c>
      <c r="O7" s="342">
        <v>270</v>
      </c>
      <c r="P7" s="342">
        <v>207</v>
      </c>
      <c r="Q7" s="342">
        <v>245</v>
      </c>
      <c r="R7" s="342"/>
      <c r="S7" s="342">
        <v>146</v>
      </c>
      <c r="T7" s="342">
        <v>136</v>
      </c>
      <c r="U7" s="342">
        <v>83</v>
      </c>
      <c r="V7" s="342">
        <v>95</v>
      </c>
      <c r="W7" s="342">
        <v>70</v>
      </c>
      <c r="X7" s="342">
        <v>76</v>
      </c>
      <c r="Y7" s="342">
        <v>81</v>
      </c>
      <c r="Z7" s="342">
        <v>40</v>
      </c>
      <c r="AA7" s="342">
        <v>112</v>
      </c>
      <c r="AB7" s="342">
        <v>93</v>
      </c>
      <c r="AC7" s="342">
        <v>45</v>
      </c>
      <c r="AD7" s="342">
        <v>28</v>
      </c>
      <c r="AE7" s="342"/>
      <c r="AF7" s="342">
        <v>204</v>
      </c>
      <c r="AG7" s="342">
        <v>290</v>
      </c>
      <c r="AH7" s="342">
        <v>150</v>
      </c>
      <c r="AI7" s="342">
        <v>190</v>
      </c>
      <c r="AJ7" s="342">
        <v>109</v>
      </c>
      <c r="AK7" s="342">
        <v>62</v>
      </c>
      <c r="AL7" s="342"/>
      <c r="AM7" s="342">
        <v>415</v>
      </c>
      <c r="AN7" s="342">
        <v>426</v>
      </c>
      <c r="AO7" s="342">
        <v>111</v>
      </c>
      <c r="AP7" s="342"/>
      <c r="AQ7" s="342">
        <v>312</v>
      </c>
      <c r="AR7" s="342">
        <v>332</v>
      </c>
      <c r="AS7" s="342">
        <v>36</v>
      </c>
    </row>
    <row r="8" spans="2:45" ht="30" customHeight="1" x14ac:dyDescent="0.25">
      <c r="B8" s="343" t="s">
        <v>9</v>
      </c>
      <c r="C8" s="343">
        <v>1005</v>
      </c>
      <c r="D8" s="343">
        <v>494</v>
      </c>
      <c r="E8" s="343">
        <v>505</v>
      </c>
      <c r="F8" s="343"/>
      <c r="G8" s="343">
        <v>140</v>
      </c>
      <c r="H8" s="343">
        <v>173</v>
      </c>
      <c r="I8" s="343">
        <v>170</v>
      </c>
      <c r="J8" s="343">
        <v>170</v>
      </c>
      <c r="K8" s="343">
        <v>141</v>
      </c>
      <c r="L8" s="343">
        <v>211</v>
      </c>
      <c r="M8" s="343"/>
      <c r="N8" s="343">
        <v>270</v>
      </c>
      <c r="O8" s="343">
        <v>260</v>
      </c>
      <c r="P8" s="343">
        <v>220</v>
      </c>
      <c r="Q8" s="343">
        <v>251</v>
      </c>
      <c r="R8" s="343"/>
      <c r="S8" s="343">
        <v>141</v>
      </c>
      <c r="T8" s="343">
        <v>135</v>
      </c>
      <c r="U8" s="343">
        <v>80</v>
      </c>
      <c r="V8" s="343">
        <v>90</v>
      </c>
      <c r="W8" s="343">
        <v>71</v>
      </c>
      <c r="X8" s="343">
        <v>90</v>
      </c>
      <c r="Y8" s="343">
        <v>80</v>
      </c>
      <c r="Z8" s="343">
        <v>41</v>
      </c>
      <c r="AA8" s="343">
        <v>110</v>
      </c>
      <c r="AB8" s="343">
        <v>85</v>
      </c>
      <c r="AC8" s="343">
        <v>51</v>
      </c>
      <c r="AD8" s="343">
        <v>31</v>
      </c>
      <c r="AE8" s="343"/>
      <c r="AF8" s="343">
        <v>205</v>
      </c>
      <c r="AG8" s="343">
        <v>289</v>
      </c>
      <c r="AH8" s="343">
        <v>149</v>
      </c>
      <c r="AI8" s="343">
        <v>189</v>
      </c>
      <c r="AJ8" s="343">
        <v>110</v>
      </c>
      <c r="AK8" s="343">
        <v>63</v>
      </c>
      <c r="AL8" s="343"/>
      <c r="AM8" s="343">
        <v>420</v>
      </c>
      <c r="AN8" s="343">
        <v>424</v>
      </c>
      <c r="AO8" s="343">
        <v>111</v>
      </c>
      <c r="AP8" s="343"/>
      <c r="AQ8" s="343">
        <v>315</v>
      </c>
      <c r="AR8" s="343">
        <v>332</v>
      </c>
      <c r="AS8" s="343">
        <v>36</v>
      </c>
    </row>
    <row r="9" spans="2:45" x14ac:dyDescent="0.25">
      <c r="B9" s="16" t="s">
        <v>270</v>
      </c>
      <c r="C9" s="339">
        <v>0.44565771706205598</v>
      </c>
      <c r="D9" s="339">
        <v>0.47198355981434598</v>
      </c>
      <c r="E9" s="339">
        <v>0.419478258145212</v>
      </c>
      <c r="F9" s="339"/>
      <c r="G9" s="339">
        <v>0.31134102065514702</v>
      </c>
      <c r="H9" s="339">
        <v>0.38005104842887899</v>
      </c>
      <c r="I9" s="339">
        <v>0.45142629947442497</v>
      </c>
      <c r="J9" s="339">
        <v>0.43469829249720299</v>
      </c>
      <c r="K9" s="339">
        <v>0.46988266421864899</v>
      </c>
      <c r="L9" s="339">
        <v>0.57690229045785002</v>
      </c>
      <c r="M9" s="339"/>
      <c r="N9" s="339">
        <v>0.57411287671445399</v>
      </c>
      <c r="O9" s="339">
        <v>0.447737197331953</v>
      </c>
      <c r="P9" s="339">
        <v>0.463330724725183</v>
      </c>
      <c r="Q9" s="339">
        <v>0.28916384162251502</v>
      </c>
      <c r="R9" s="339"/>
      <c r="S9" s="339">
        <v>0.45998025972530798</v>
      </c>
      <c r="T9" s="339">
        <v>0.50189748199728001</v>
      </c>
      <c r="U9" s="339">
        <v>0.54258633982196403</v>
      </c>
      <c r="V9" s="339">
        <v>0.36280598183059698</v>
      </c>
      <c r="W9" s="339">
        <v>0.41249212146519798</v>
      </c>
      <c r="X9" s="339">
        <v>0.32910860840421202</v>
      </c>
      <c r="Y9" s="339">
        <v>0.44759380048502401</v>
      </c>
      <c r="Z9" s="339">
        <v>0.37502450718573099</v>
      </c>
      <c r="AA9" s="339">
        <v>0.46174952403140801</v>
      </c>
      <c r="AB9" s="339">
        <v>0.45641156075725597</v>
      </c>
      <c r="AC9" s="339">
        <v>0.48695028930469703</v>
      </c>
      <c r="AD9" s="339">
        <v>0.47460563393842797</v>
      </c>
      <c r="AE9" s="339"/>
      <c r="AF9" s="339">
        <v>0.425402366458006</v>
      </c>
      <c r="AG9" s="339">
        <v>0.46478419363644202</v>
      </c>
      <c r="AH9" s="339">
        <v>0.37840110880676198</v>
      </c>
      <c r="AI9" s="339">
        <v>0.45236211664141401</v>
      </c>
      <c r="AJ9" s="339">
        <v>0.50818237079560402</v>
      </c>
      <c r="AK9" s="339">
        <v>0.45400635207518802</v>
      </c>
      <c r="AL9" s="339"/>
      <c r="AM9" s="339">
        <v>0.46577478597140298</v>
      </c>
      <c r="AN9" s="339">
        <v>0.47288925505561902</v>
      </c>
      <c r="AO9" s="339">
        <v>0.32207176717564301</v>
      </c>
      <c r="AP9" s="339"/>
      <c r="AQ9" s="339">
        <v>0.50905120035536</v>
      </c>
      <c r="AR9" s="339">
        <v>0.44372945969079702</v>
      </c>
      <c r="AS9" s="339">
        <v>0.478409637954334</v>
      </c>
    </row>
    <row r="10" spans="2:45" x14ac:dyDescent="0.25">
      <c r="B10" s="16" t="s">
        <v>261</v>
      </c>
      <c r="C10" s="339">
        <v>0.369197919472537</v>
      </c>
      <c r="D10" s="339">
        <v>0.33892099450642699</v>
      </c>
      <c r="E10" s="339">
        <v>0.40097147395780403</v>
      </c>
      <c r="F10" s="339"/>
      <c r="G10" s="339">
        <v>0.45067260150723198</v>
      </c>
      <c r="H10" s="339">
        <v>0.30988305909563202</v>
      </c>
      <c r="I10" s="339">
        <v>0.33964276345710998</v>
      </c>
      <c r="J10" s="339">
        <v>0.421104492351427</v>
      </c>
      <c r="K10" s="339">
        <v>0.40428357455564201</v>
      </c>
      <c r="L10" s="339">
        <v>0.32220401611644001</v>
      </c>
      <c r="M10" s="339"/>
      <c r="N10" s="339">
        <v>0.294884321519643</v>
      </c>
      <c r="O10" s="339">
        <v>0.40039371450514899</v>
      </c>
      <c r="P10" s="339">
        <v>0.31371636249496299</v>
      </c>
      <c r="Q10" s="339">
        <v>0.46317191506266697</v>
      </c>
      <c r="R10" s="339"/>
      <c r="S10" s="339">
        <v>0.36217055751806698</v>
      </c>
      <c r="T10" s="339">
        <v>0.33889703340695798</v>
      </c>
      <c r="U10" s="339">
        <v>0.29970563027522301</v>
      </c>
      <c r="V10" s="339">
        <v>0.47901877197017501</v>
      </c>
      <c r="W10" s="339">
        <v>0.33311489753342799</v>
      </c>
      <c r="X10" s="339">
        <v>0.39435137783068802</v>
      </c>
      <c r="Y10" s="339">
        <v>0.404902931153169</v>
      </c>
      <c r="Z10" s="339">
        <v>0.52642367206333895</v>
      </c>
      <c r="AA10" s="339">
        <v>0.30078782739117799</v>
      </c>
      <c r="AB10" s="339">
        <v>0.31028878448170299</v>
      </c>
      <c r="AC10" s="339">
        <v>0.402016717386598</v>
      </c>
      <c r="AD10" s="339">
        <v>0.45330231004705501</v>
      </c>
      <c r="AE10" s="339"/>
      <c r="AF10" s="339">
        <v>0.39627273902611798</v>
      </c>
      <c r="AG10" s="339">
        <v>0.36222619124476402</v>
      </c>
      <c r="AH10" s="339">
        <v>0.38372128680290002</v>
      </c>
      <c r="AI10" s="339">
        <v>0.34354117126256001</v>
      </c>
      <c r="AJ10" s="339">
        <v>0.33676217338140302</v>
      </c>
      <c r="AK10" s="339">
        <v>0.41192925489175197</v>
      </c>
      <c r="AL10" s="339"/>
      <c r="AM10" s="339">
        <v>0.37406239605687902</v>
      </c>
      <c r="AN10" s="339">
        <v>0.33424917582144897</v>
      </c>
      <c r="AO10" s="339">
        <v>0.471911482294956</v>
      </c>
      <c r="AP10" s="339"/>
      <c r="AQ10" s="339">
        <v>0.32917737644573802</v>
      </c>
      <c r="AR10" s="339">
        <v>0.34408023883612499</v>
      </c>
      <c r="AS10" s="339">
        <v>0.33731524614132802</v>
      </c>
    </row>
    <row r="11" spans="2:45" x14ac:dyDescent="0.25">
      <c r="B11" s="16" t="s">
        <v>262</v>
      </c>
      <c r="C11" s="339">
        <v>0.14122703399647399</v>
      </c>
      <c r="D11" s="339">
        <v>0.134427585715232</v>
      </c>
      <c r="E11" s="339">
        <v>0.14561139507443699</v>
      </c>
      <c r="F11" s="339"/>
      <c r="G11" s="339">
        <v>0.17975189334357</v>
      </c>
      <c r="H11" s="339">
        <v>0.21609666466758201</v>
      </c>
      <c r="I11" s="339">
        <v>0.155609311570337</v>
      </c>
      <c r="J11" s="339">
        <v>0.13068332670532001</v>
      </c>
      <c r="K11" s="339">
        <v>9.6818257559647597E-2</v>
      </c>
      <c r="L11" s="339">
        <v>8.0712743400197004E-2</v>
      </c>
      <c r="M11" s="339"/>
      <c r="N11" s="339">
        <v>9.7889991930098896E-2</v>
      </c>
      <c r="O11" s="339">
        <v>0.12847589564013601</v>
      </c>
      <c r="P11" s="339">
        <v>0.16168876523372899</v>
      </c>
      <c r="Q11" s="339">
        <v>0.18536896465128899</v>
      </c>
      <c r="R11" s="339"/>
      <c r="S11" s="339">
        <v>0.122865863742826</v>
      </c>
      <c r="T11" s="339">
        <v>0.12830334093201301</v>
      </c>
      <c r="U11" s="339">
        <v>8.4865803701828404E-2</v>
      </c>
      <c r="V11" s="339">
        <v>0.13740345887123501</v>
      </c>
      <c r="W11" s="339">
        <v>0.19653812105517601</v>
      </c>
      <c r="X11" s="339">
        <v>0.22232225434736599</v>
      </c>
      <c r="Y11" s="339">
        <v>0.11080036654858801</v>
      </c>
      <c r="Z11" s="339">
        <v>4.8755497555589902E-2</v>
      </c>
      <c r="AA11" s="339">
        <v>0.21138695205994901</v>
      </c>
      <c r="AB11" s="339">
        <v>0.197704756527632</v>
      </c>
      <c r="AC11" s="339">
        <v>4.2843803950128601E-2</v>
      </c>
      <c r="AD11" s="339">
        <v>3.4137024233672798E-2</v>
      </c>
      <c r="AE11" s="339"/>
      <c r="AF11" s="339">
        <v>0.117421948913889</v>
      </c>
      <c r="AG11" s="339">
        <v>0.127987747763669</v>
      </c>
      <c r="AH11" s="339">
        <v>0.19864993495789399</v>
      </c>
      <c r="AI11" s="339">
        <v>0.152058683219606</v>
      </c>
      <c r="AJ11" s="339">
        <v>0.128062044855146</v>
      </c>
      <c r="AK11" s="339">
        <v>0.13406439303306</v>
      </c>
      <c r="AL11" s="339"/>
      <c r="AM11" s="339">
        <v>0.131962935877392</v>
      </c>
      <c r="AN11" s="339">
        <v>0.137969349207238</v>
      </c>
      <c r="AO11" s="339">
        <v>0.151353368277307</v>
      </c>
      <c r="AP11" s="339"/>
      <c r="AQ11" s="339">
        <v>0.127772226183299</v>
      </c>
      <c r="AR11" s="339">
        <v>0.16055455407206901</v>
      </c>
      <c r="AS11" s="339">
        <v>0.1590569208491</v>
      </c>
    </row>
    <row r="12" spans="2:45" x14ac:dyDescent="0.25">
      <c r="B12" s="16" t="s">
        <v>263</v>
      </c>
      <c r="C12" s="339">
        <v>4.39173294689338E-2</v>
      </c>
      <c r="D12" s="339">
        <v>5.4667859963994099E-2</v>
      </c>
      <c r="E12" s="339">
        <v>3.3938872822548198E-2</v>
      </c>
      <c r="F12" s="339"/>
      <c r="G12" s="339">
        <v>5.8234484494050602E-2</v>
      </c>
      <c r="H12" s="339">
        <v>9.3969227807906994E-2</v>
      </c>
      <c r="I12" s="339">
        <v>5.3321625498128099E-2</v>
      </c>
      <c r="J12" s="339">
        <v>1.35138884460494E-2</v>
      </c>
      <c r="K12" s="339">
        <v>2.9015503666060798E-2</v>
      </c>
      <c r="L12" s="339">
        <v>2.01809500255128E-2</v>
      </c>
      <c r="M12" s="339"/>
      <c r="N12" s="339">
        <v>3.3112809835804502E-2</v>
      </c>
      <c r="O12" s="339">
        <v>2.33931925227613E-2</v>
      </c>
      <c r="P12" s="339">
        <v>6.1264147546125199E-2</v>
      </c>
      <c r="Q12" s="339">
        <v>6.2295278663528901E-2</v>
      </c>
      <c r="R12" s="339"/>
      <c r="S12" s="339">
        <v>5.4983319013800103E-2</v>
      </c>
      <c r="T12" s="339">
        <v>3.0902143663748501E-2</v>
      </c>
      <c r="U12" s="339">
        <v>7.2842226200985002E-2</v>
      </c>
      <c r="V12" s="339">
        <v>2.0771787327993899E-2</v>
      </c>
      <c r="W12" s="339">
        <v>5.7854859946198003E-2</v>
      </c>
      <c r="X12" s="339">
        <v>5.4217759417734601E-2</v>
      </c>
      <c r="Y12" s="339">
        <v>3.6702901813219502E-2</v>
      </c>
      <c r="Z12" s="339">
        <v>4.9796323195340102E-2</v>
      </c>
      <c r="AA12" s="339">
        <v>2.6075696517465E-2</v>
      </c>
      <c r="AB12" s="339">
        <v>3.5594898233409097E-2</v>
      </c>
      <c r="AC12" s="339">
        <v>6.8189189358576596E-2</v>
      </c>
      <c r="AD12" s="339">
        <v>3.7955031780844098E-2</v>
      </c>
      <c r="AE12" s="339"/>
      <c r="AF12" s="339">
        <v>6.0902945601986301E-2</v>
      </c>
      <c r="AG12" s="339">
        <v>4.5001867355125798E-2</v>
      </c>
      <c r="AH12" s="339">
        <v>3.9227669432443997E-2</v>
      </c>
      <c r="AI12" s="339">
        <v>5.2038028876420901E-2</v>
      </c>
      <c r="AJ12" s="339">
        <v>2.6993410967847301E-2</v>
      </c>
      <c r="AK12" s="339">
        <v>0</v>
      </c>
      <c r="AL12" s="339"/>
      <c r="AM12" s="339">
        <v>2.8199882094326702E-2</v>
      </c>
      <c r="AN12" s="339">
        <v>5.4892219915694297E-2</v>
      </c>
      <c r="AO12" s="339">
        <v>5.4663382252093697E-2</v>
      </c>
      <c r="AP12" s="339"/>
      <c r="AQ12" s="339">
        <v>3.3999197015604103E-2</v>
      </c>
      <c r="AR12" s="339">
        <v>5.16357474010085E-2</v>
      </c>
      <c r="AS12" s="339">
        <v>2.5218195055238E-2</v>
      </c>
    </row>
    <row r="13" spans="2:45" x14ac:dyDescent="0.25">
      <c r="B13" s="16" t="s">
        <v>265</v>
      </c>
      <c r="C13" s="339">
        <v>0</v>
      </c>
      <c r="D13" s="339">
        <v>0</v>
      </c>
      <c r="E13" s="339">
        <v>0</v>
      </c>
      <c r="F13" s="339"/>
      <c r="G13" s="339">
        <v>0</v>
      </c>
      <c r="H13" s="339">
        <v>0</v>
      </c>
      <c r="I13" s="339">
        <v>0</v>
      </c>
      <c r="J13" s="339">
        <v>0</v>
      </c>
      <c r="K13" s="339">
        <v>0</v>
      </c>
      <c r="L13" s="339">
        <v>0</v>
      </c>
      <c r="M13" s="339"/>
      <c r="N13" s="339">
        <v>0</v>
      </c>
      <c r="O13" s="339">
        <v>0</v>
      </c>
      <c r="P13" s="339">
        <v>0</v>
      </c>
      <c r="Q13" s="339">
        <v>0</v>
      </c>
      <c r="R13" s="339"/>
      <c r="S13" s="339">
        <v>0</v>
      </c>
      <c r="T13" s="339">
        <v>0</v>
      </c>
      <c r="U13" s="339">
        <v>0</v>
      </c>
      <c r="V13" s="339">
        <v>0</v>
      </c>
      <c r="W13" s="339">
        <v>0</v>
      </c>
      <c r="X13" s="339">
        <v>0</v>
      </c>
      <c r="Y13" s="339">
        <v>0</v>
      </c>
      <c r="Z13" s="339">
        <v>0</v>
      </c>
      <c r="AA13" s="339">
        <v>0</v>
      </c>
      <c r="AB13" s="339">
        <v>0</v>
      </c>
      <c r="AC13" s="339">
        <v>0</v>
      </c>
      <c r="AD13" s="339">
        <v>0</v>
      </c>
      <c r="AE13" s="339"/>
      <c r="AF13" s="339">
        <v>0</v>
      </c>
      <c r="AG13" s="339">
        <v>0</v>
      </c>
      <c r="AH13" s="339">
        <v>0</v>
      </c>
      <c r="AI13" s="339">
        <v>0</v>
      </c>
      <c r="AJ13" s="339">
        <v>0</v>
      </c>
      <c r="AK13" s="339">
        <v>0</v>
      </c>
      <c r="AL13" s="339"/>
      <c r="AM13" s="339">
        <v>0</v>
      </c>
      <c r="AN13" s="339">
        <v>0</v>
      </c>
      <c r="AO13" s="339">
        <v>0</v>
      </c>
      <c r="AP13" s="339"/>
      <c r="AQ13" s="339">
        <v>0</v>
      </c>
      <c r="AR13" s="339">
        <v>0</v>
      </c>
      <c r="AS13" s="339">
        <v>0</v>
      </c>
    </row>
    <row r="14" spans="2:45" x14ac:dyDescent="0.25">
      <c r="B14" s="16" t="s">
        <v>266</v>
      </c>
      <c r="C14" s="340">
        <v>0.78340397587228305</v>
      </c>
      <c r="D14" s="340">
        <v>0.77177974582887698</v>
      </c>
      <c r="E14" s="340">
        <v>0.79401088257431796</v>
      </c>
      <c r="F14" s="340"/>
      <c r="G14" s="340">
        <v>0.98487984167652498</v>
      </c>
      <c r="H14" s="340">
        <v>1.0239840718545199</v>
      </c>
      <c r="I14" s="340">
        <v>0.81082626309216799</v>
      </c>
      <c r="J14" s="340">
        <v>0.72301281110021698</v>
      </c>
      <c r="K14" s="340">
        <v>0.68496660067312198</v>
      </c>
      <c r="L14" s="340">
        <v>0.54417235299337297</v>
      </c>
      <c r="M14" s="340"/>
      <c r="N14" s="340">
        <v>0.59000273488725297</v>
      </c>
      <c r="O14" s="340">
        <v>0.72752508335370802</v>
      </c>
      <c r="P14" s="340">
        <v>0.82088633560079605</v>
      </c>
      <c r="Q14" s="340">
        <v>1.02079568035583</v>
      </c>
      <c r="R14" s="340"/>
      <c r="S14" s="340">
        <v>0.77285224204511505</v>
      </c>
      <c r="T14" s="340">
        <v>0.68821014626223098</v>
      </c>
      <c r="U14" s="340">
        <v>0.68796391628183295</v>
      </c>
      <c r="V14" s="340">
        <v>0.81614105169662299</v>
      </c>
      <c r="W14" s="340">
        <v>0.89975571948237398</v>
      </c>
      <c r="X14" s="340">
        <v>1.0016491647786201</v>
      </c>
      <c r="Y14" s="340">
        <v>0.73661236969000199</v>
      </c>
      <c r="Z14" s="340">
        <v>0.77332363676053895</v>
      </c>
      <c r="AA14" s="340">
        <v>0.80178882106347105</v>
      </c>
      <c r="AB14" s="340">
        <v>0.812482992237194</v>
      </c>
      <c r="AC14" s="340">
        <v>0.69227189336258399</v>
      </c>
      <c r="AD14" s="340">
        <v>0.63544145385693396</v>
      </c>
      <c r="AE14" s="340"/>
      <c r="AF14" s="340">
        <v>0.81382547365985802</v>
      </c>
      <c r="AG14" s="340">
        <v>0.75320728883747601</v>
      </c>
      <c r="AH14" s="340">
        <v>0.89870416501602002</v>
      </c>
      <c r="AI14" s="340">
        <v>0.80377262433103103</v>
      </c>
      <c r="AJ14" s="340">
        <v>0.67386649599523496</v>
      </c>
      <c r="AK14" s="340">
        <v>0.68005804095787203</v>
      </c>
      <c r="AL14" s="340"/>
      <c r="AM14" s="340">
        <v>0.72258791409463996</v>
      </c>
      <c r="AN14" s="340">
        <v>0.77486453398300703</v>
      </c>
      <c r="AO14" s="340">
        <v>0.93860836560585204</v>
      </c>
      <c r="AP14" s="340"/>
      <c r="AQ14" s="340">
        <v>0.68671941985914398</v>
      </c>
      <c r="AR14" s="340">
        <v>0.82009658918329098</v>
      </c>
      <c r="AS14" s="340">
        <v>0.73108367300524202</v>
      </c>
    </row>
    <row r="15" spans="2:45" x14ac:dyDescent="0.25">
      <c r="B15" s="16" t="s">
        <v>267</v>
      </c>
      <c r="C15" s="341">
        <v>0.716353020341298</v>
      </c>
      <c r="D15" s="341">
        <v>0.77456604843809496</v>
      </c>
      <c r="E15" s="341">
        <v>0.65972000425808797</v>
      </c>
      <c r="F15" s="341"/>
      <c r="G15" s="341">
        <v>0.72900944309501403</v>
      </c>
      <c r="H15" s="341">
        <v>0.97709735018714206</v>
      </c>
      <c r="I15" s="341">
        <v>0.78917763166433197</v>
      </c>
      <c r="J15" s="341">
        <v>0.54592660313171404</v>
      </c>
      <c r="K15" s="341">
        <v>0.58768487156359805</v>
      </c>
      <c r="L15" s="341">
        <v>0.53308646632823498</v>
      </c>
      <c r="M15" s="341"/>
      <c r="N15" s="341">
        <v>0.638721987578872</v>
      </c>
      <c r="O15" s="341">
        <v>0.597842677776253</v>
      </c>
      <c r="P15" s="341">
        <v>0.84182083370392002</v>
      </c>
      <c r="Q15" s="341">
        <v>0.726174586448884</v>
      </c>
      <c r="R15" s="341"/>
      <c r="S15" s="341">
        <v>0.75654889054782903</v>
      </c>
      <c r="T15" s="341">
        <v>0.66149645845681404</v>
      </c>
      <c r="U15" s="341">
        <v>0.83185268940310098</v>
      </c>
      <c r="V15" s="341">
        <v>0.55566654991946796</v>
      </c>
      <c r="W15" s="341">
        <v>0.84226363462193599</v>
      </c>
      <c r="X15" s="341">
        <v>0.77693175574184803</v>
      </c>
      <c r="Y15" s="341">
        <v>0.64388124606194896</v>
      </c>
      <c r="Z15" s="341">
        <v>0.58587270196799401</v>
      </c>
      <c r="AA15" s="341">
        <v>0.74492362364806297</v>
      </c>
      <c r="AB15" s="341">
        <v>0.77039677347080604</v>
      </c>
      <c r="AC15" s="341">
        <v>0.72201134833597302</v>
      </c>
      <c r="AD15" s="341">
        <v>0.54524851345384795</v>
      </c>
      <c r="AE15" s="341"/>
      <c r="AF15" s="341">
        <v>0.75546031579402895</v>
      </c>
      <c r="AG15" s="341">
        <v>0.71434454898397803</v>
      </c>
      <c r="AH15" s="341">
        <v>0.72859074608844698</v>
      </c>
      <c r="AI15" s="341">
        <v>0.77818511396011802</v>
      </c>
      <c r="AJ15" s="341">
        <v>0.64370687779494096</v>
      </c>
      <c r="AK15" s="341">
        <v>0.49354188614531602</v>
      </c>
      <c r="AL15" s="341"/>
      <c r="AM15" s="341">
        <v>0.635091908411196</v>
      </c>
      <c r="AN15" s="341">
        <v>0.78158486640090996</v>
      </c>
      <c r="AO15" s="341">
        <v>0.69456709288490104</v>
      </c>
      <c r="AP15" s="341"/>
      <c r="AQ15" s="341">
        <v>0.67682414077363395</v>
      </c>
      <c r="AR15" s="341">
        <v>0.78081361437949603</v>
      </c>
      <c r="AS15" s="341">
        <v>0.68505258661717805</v>
      </c>
    </row>
    <row r="16" spans="2:45" x14ac:dyDescent="0.25">
      <c r="B16" s="17"/>
    </row>
    <row r="17" spans="2:2" x14ac:dyDescent="0.25">
      <c r="B17" t="s">
        <v>69</v>
      </c>
    </row>
    <row r="18" spans="2:2" x14ac:dyDescent="0.25">
      <c r="B18" t="s">
        <v>70</v>
      </c>
    </row>
    <row r="20" spans="2:2" x14ac:dyDescent="0.25">
      <c r="B20"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S17"/>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436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46" t="s">
        <v>8</v>
      </c>
      <c r="C7" s="346">
        <v>1005</v>
      </c>
      <c r="D7" s="346">
        <v>484</v>
      </c>
      <c r="E7" s="346">
        <v>515</v>
      </c>
      <c r="F7" s="346"/>
      <c r="G7" s="346">
        <v>152</v>
      </c>
      <c r="H7" s="346">
        <v>174</v>
      </c>
      <c r="I7" s="346">
        <v>153</v>
      </c>
      <c r="J7" s="346">
        <v>172</v>
      </c>
      <c r="K7" s="346">
        <v>142</v>
      </c>
      <c r="L7" s="346">
        <v>212</v>
      </c>
      <c r="M7" s="346"/>
      <c r="N7" s="346">
        <v>279</v>
      </c>
      <c r="O7" s="346">
        <v>270</v>
      </c>
      <c r="P7" s="346">
        <v>207</v>
      </c>
      <c r="Q7" s="346">
        <v>245</v>
      </c>
      <c r="R7" s="346"/>
      <c r="S7" s="346">
        <v>146</v>
      </c>
      <c r="T7" s="346">
        <v>136</v>
      </c>
      <c r="U7" s="346">
        <v>83</v>
      </c>
      <c r="V7" s="346">
        <v>95</v>
      </c>
      <c r="W7" s="346">
        <v>70</v>
      </c>
      <c r="X7" s="346">
        <v>76</v>
      </c>
      <c r="Y7" s="346">
        <v>81</v>
      </c>
      <c r="Z7" s="346">
        <v>40</v>
      </c>
      <c r="AA7" s="346">
        <v>112</v>
      </c>
      <c r="AB7" s="346">
        <v>93</v>
      </c>
      <c r="AC7" s="346">
        <v>45</v>
      </c>
      <c r="AD7" s="346">
        <v>28</v>
      </c>
      <c r="AE7" s="346"/>
      <c r="AF7" s="346">
        <v>204</v>
      </c>
      <c r="AG7" s="346">
        <v>290</v>
      </c>
      <c r="AH7" s="346">
        <v>150</v>
      </c>
      <c r="AI7" s="346">
        <v>190</v>
      </c>
      <c r="AJ7" s="346">
        <v>109</v>
      </c>
      <c r="AK7" s="346">
        <v>62</v>
      </c>
      <c r="AL7" s="346"/>
      <c r="AM7" s="346">
        <v>415</v>
      </c>
      <c r="AN7" s="346">
        <v>426</v>
      </c>
      <c r="AO7" s="346">
        <v>111</v>
      </c>
      <c r="AP7" s="346"/>
      <c r="AQ7" s="346">
        <v>312</v>
      </c>
      <c r="AR7" s="346">
        <v>332</v>
      </c>
      <c r="AS7" s="346">
        <v>36</v>
      </c>
    </row>
    <row r="8" spans="2:45" ht="30" customHeight="1" x14ac:dyDescent="0.25">
      <c r="B8" s="347" t="s">
        <v>9</v>
      </c>
      <c r="C8" s="347">
        <v>1005</v>
      </c>
      <c r="D8" s="347">
        <v>494</v>
      </c>
      <c r="E8" s="347">
        <v>505</v>
      </c>
      <c r="F8" s="347"/>
      <c r="G8" s="347">
        <v>140</v>
      </c>
      <c r="H8" s="347">
        <v>173</v>
      </c>
      <c r="I8" s="347">
        <v>170</v>
      </c>
      <c r="J8" s="347">
        <v>170</v>
      </c>
      <c r="K8" s="347">
        <v>141</v>
      </c>
      <c r="L8" s="347">
        <v>211</v>
      </c>
      <c r="M8" s="347"/>
      <c r="N8" s="347">
        <v>270</v>
      </c>
      <c r="O8" s="347">
        <v>260</v>
      </c>
      <c r="P8" s="347">
        <v>220</v>
      </c>
      <c r="Q8" s="347">
        <v>251</v>
      </c>
      <c r="R8" s="347"/>
      <c r="S8" s="347">
        <v>141</v>
      </c>
      <c r="T8" s="347">
        <v>135</v>
      </c>
      <c r="U8" s="347">
        <v>80</v>
      </c>
      <c r="V8" s="347">
        <v>90</v>
      </c>
      <c r="W8" s="347">
        <v>71</v>
      </c>
      <c r="X8" s="347">
        <v>90</v>
      </c>
      <c r="Y8" s="347">
        <v>80</v>
      </c>
      <c r="Z8" s="347">
        <v>41</v>
      </c>
      <c r="AA8" s="347">
        <v>110</v>
      </c>
      <c r="AB8" s="347">
        <v>85</v>
      </c>
      <c r="AC8" s="347">
        <v>51</v>
      </c>
      <c r="AD8" s="347">
        <v>31</v>
      </c>
      <c r="AE8" s="347"/>
      <c r="AF8" s="347">
        <v>205</v>
      </c>
      <c r="AG8" s="347">
        <v>289</v>
      </c>
      <c r="AH8" s="347">
        <v>149</v>
      </c>
      <c r="AI8" s="347">
        <v>189</v>
      </c>
      <c r="AJ8" s="347">
        <v>110</v>
      </c>
      <c r="AK8" s="347">
        <v>63</v>
      </c>
      <c r="AL8" s="347"/>
      <c r="AM8" s="347">
        <v>420</v>
      </c>
      <c r="AN8" s="347">
        <v>424</v>
      </c>
      <c r="AO8" s="347">
        <v>111</v>
      </c>
      <c r="AP8" s="347"/>
      <c r="AQ8" s="347">
        <v>315</v>
      </c>
      <c r="AR8" s="347">
        <v>332</v>
      </c>
      <c r="AS8" s="347">
        <v>36</v>
      </c>
    </row>
    <row r="9" spans="2:45" x14ac:dyDescent="0.25">
      <c r="B9" s="16" t="s">
        <v>433</v>
      </c>
      <c r="C9" s="344">
        <v>0.18708703062641099</v>
      </c>
      <c r="D9" s="344">
        <v>0.20369257480773001</v>
      </c>
      <c r="E9" s="344">
        <v>0.17092835072696799</v>
      </c>
      <c r="F9" s="344"/>
      <c r="G9" s="344">
        <v>0.29201946264975898</v>
      </c>
      <c r="H9" s="344">
        <v>0.194523293712979</v>
      </c>
      <c r="I9" s="344">
        <v>0.18825259906158701</v>
      </c>
      <c r="J9" s="344">
        <v>0.14691225320024801</v>
      </c>
      <c r="K9" s="344">
        <v>0.14856293176255</v>
      </c>
      <c r="L9" s="344">
        <v>0.168271414663105</v>
      </c>
      <c r="M9" s="344"/>
      <c r="N9" s="344">
        <v>0.216304671361565</v>
      </c>
      <c r="O9" s="344">
        <v>0.23725872813666499</v>
      </c>
      <c r="P9" s="344">
        <v>0.14536648275325001</v>
      </c>
      <c r="Q9" s="344">
        <v>0.139022111783033</v>
      </c>
      <c r="R9" s="344"/>
      <c r="S9" s="344">
        <v>0.22966149655059701</v>
      </c>
      <c r="T9" s="344">
        <v>0.24051827241629001</v>
      </c>
      <c r="U9" s="344">
        <v>0.115726290592972</v>
      </c>
      <c r="V9" s="344">
        <v>0.16837899812749299</v>
      </c>
      <c r="W9" s="344">
        <v>0.17626218266024199</v>
      </c>
      <c r="X9" s="344">
        <v>0.27621875201547502</v>
      </c>
      <c r="Y9" s="344">
        <v>0.19978275941120799</v>
      </c>
      <c r="Z9" s="344">
        <v>9.5932410936469301E-2</v>
      </c>
      <c r="AA9" s="344">
        <v>0.15602841279470001</v>
      </c>
      <c r="AB9" s="344">
        <v>0.18101071443078601</v>
      </c>
      <c r="AC9" s="344">
        <v>0.11201917288369399</v>
      </c>
      <c r="AD9" s="344">
        <v>0.104134836653185</v>
      </c>
      <c r="AE9" s="344"/>
      <c r="AF9" s="344">
        <v>0.18520649087195101</v>
      </c>
      <c r="AG9" s="344">
        <v>0.19973528795967499</v>
      </c>
      <c r="AH9" s="344">
        <v>0.19589598197120001</v>
      </c>
      <c r="AI9" s="344">
        <v>0.178787045396015</v>
      </c>
      <c r="AJ9" s="344">
        <v>0.17683346675053099</v>
      </c>
      <c r="AK9" s="344">
        <v>0.15700270405908701</v>
      </c>
      <c r="AL9" s="344"/>
      <c r="AM9" s="344">
        <v>0.19927193212293101</v>
      </c>
      <c r="AN9" s="344">
        <v>0.195951953306293</v>
      </c>
      <c r="AO9" s="344">
        <v>0.120755560640427</v>
      </c>
      <c r="AP9" s="344"/>
      <c r="AQ9" s="344">
        <v>0.18092250699277601</v>
      </c>
      <c r="AR9" s="344">
        <v>0.213075773925017</v>
      </c>
      <c r="AS9" s="344">
        <v>0.28121969686286202</v>
      </c>
    </row>
    <row r="10" spans="2:45" x14ac:dyDescent="0.25">
      <c r="B10" s="16" t="s">
        <v>434</v>
      </c>
      <c r="C10" s="344">
        <v>0.16101147874708299</v>
      </c>
      <c r="D10" s="344">
        <v>0.189680482573755</v>
      </c>
      <c r="E10" s="344">
        <v>0.13492028950965099</v>
      </c>
      <c r="F10" s="344"/>
      <c r="G10" s="344">
        <v>0.155488843462188</v>
      </c>
      <c r="H10" s="344">
        <v>0.28706231380293101</v>
      </c>
      <c r="I10" s="344">
        <v>0.13899618842606901</v>
      </c>
      <c r="J10" s="344">
        <v>0.14677016218099601</v>
      </c>
      <c r="K10" s="344">
        <v>0.10365818878375301</v>
      </c>
      <c r="L10" s="344">
        <v>0.128780618883827</v>
      </c>
      <c r="M10" s="344"/>
      <c r="N10" s="344">
        <v>0.165268433962725</v>
      </c>
      <c r="O10" s="344">
        <v>0.13626254193902501</v>
      </c>
      <c r="P10" s="344">
        <v>0.186036251316784</v>
      </c>
      <c r="Q10" s="344">
        <v>0.16270048915156801</v>
      </c>
      <c r="R10" s="344"/>
      <c r="S10" s="344">
        <v>0.20946252984549499</v>
      </c>
      <c r="T10" s="344">
        <v>0.16013538116304599</v>
      </c>
      <c r="U10" s="344">
        <v>9.9730602299143906E-2</v>
      </c>
      <c r="V10" s="344">
        <v>0.123216708430067</v>
      </c>
      <c r="W10" s="344">
        <v>0.12894904033020199</v>
      </c>
      <c r="X10" s="344">
        <v>0.18356849030807401</v>
      </c>
      <c r="Y10" s="344">
        <v>0.14533243897592599</v>
      </c>
      <c r="Z10" s="344">
        <v>0.28306720850927097</v>
      </c>
      <c r="AA10" s="344">
        <v>0.123958294990641</v>
      </c>
      <c r="AB10" s="344">
        <v>0.18295428240983999</v>
      </c>
      <c r="AC10" s="344">
        <v>0.20001637769975</v>
      </c>
      <c r="AD10" s="344">
        <v>0.106568818797017</v>
      </c>
      <c r="AE10" s="344"/>
      <c r="AF10" s="344">
        <v>0.24382052554827499</v>
      </c>
      <c r="AG10" s="344">
        <v>0.14400172796157501</v>
      </c>
      <c r="AH10" s="344">
        <v>0.140275464465102</v>
      </c>
      <c r="AI10" s="344">
        <v>0.15877889023427799</v>
      </c>
      <c r="AJ10" s="344">
        <v>0.10666727922920501</v>
      </c>
      <c r="AK10" s="344">
        <v>0.12015714457045901</v>
      </c>
      <c r="AL10" s="344"/>
      <c r="AM10" s="344">
        <v>0.13557518440782099</v>
      </c>
      <c r="AN10" s="344">
        <v>0.18822047822951199</v>
      </c>
      <c r="AO10" s="344">
        <v>0.16301330710780301</v>
      </c>
      <c r="AP10" s="344"/>
      <c r="AQ10" s="344">
        <v>0.15834256467552299</v>
      </c>
      <c r="AR10" s="344">
        <v>0.202660013858416</v>
      </c>
      <c r="AS10" s="344">
        <v>0.20264405527561499</v>
      </c>
    </row>
    <row r="11" spans="2:45" x14ac:dyDescent="0.25">
      <c r="B11" s="16" t="s">
        <v>435</v>
      </c>
      <c r="C11" s="344">
        <v>0.444503811310546</v>
      </c>
      <c r="D11" s="344">
        <v>0.426934070018194</v>
      </c>
      <c r="E11" s="344">
        <v>0.46105421884933501</v>
      </c>
      <c r="F11" s="344"/>
      <c r="G11" s="344">
        <v>0.39275961522247099</v>
      </c>
      <c r="H11" s="344">
        <v>0.31806301032273399</v>
      </c>
      <c r="I11" s="344">
        <v>0.46501439919117299</v>
      </c>
      <c r="J11" s="344">
        <v>0.47895495867978899</v>
      </c>
      <c r="K11" s="344">
        <v>0.53470096875065098</v>
      </c>
      <c r="L11" s="344">
        <v>0.47818240464474498</v>
      </c>
      <c r="M11" s="344"/>
      <c r="N11" s="344">
        <v>0.45647958940559302</v>
      </c>
      <c r="O11" s="344">
        <v>0.43879404480668299</v>
      </c>
      <c r="P11" s="344">
        <v>0.44260078585515</v>
      </c>
      <c r="Q11" s="344">
        <v>0.43456563993167002</v>
      </c>
      <c r="R11" s="344"/>
      <c r="S11" s="344">
        <v>0.36369301949439697</v>
      </c>
      <c r="T11" s="344">
        <v>0.47409890027238899</v>
      </c>
      <c r="U11" s="344">
        <v>0.50960636931933301</v>
      </c>
      <c r="V11" s="344">
        <v>0.46523199300164098</v>
      </c>
      <c r="W11" s="344">
        <v>0.48198031765011501</v>
      </c>
      <c r="X11" s="344">
        <v>0.37688955229155402</v>
      </c>
      <c r="Y11" s="344">
        <v>0.45884814599603202</v>
      </c>
      <c r="Z11" s="344">
        <v>0.49221100652508698</v>
      </c>
      <c r="AA11" s="344">
        <v>0.46688546523151098</v>
      </c>
      <c r="AB11" s="344">
        <v>0.38894648906074297</v>
      </c>
      <c r="AC11" s="344">
        <v>0.42360536585682401</v>
      </c>
      <c r="AD11" s="344">
        <v>0.57246315537745596</v>
      </c>
      <c r="AE11" s="344"/>
      <c r="AF11" s="344">
        <v>0.38940724278355399</v>
      </c>
      <c r="AG11" s="344">
        <v>0.45546838203301399</v>
      </c>
      <c r="AH11" s="344">
        <v>0.42576626796393902</v>
      </c>
      <c r="AI11" s="344">
        <v>0.43682960717045999</v>
      </c>
      <c r="AJ11" s="344">
        <v>0.470410766644214</v>
      </c>
      <c r="AK11" s="344">
        <v>0.59530697265392096</v>
      </c>
      <c r="AL11" s="344"/>
      <c r="AM11" s="344">
        <v>0.46841879789890001</v>
      </c>
      <c r="AN11" s="344">
        <v>0.43233961243591201</v>
      </c>
      <c r="AO11" s="344">
        <v>0.39123046006420698</v>
      </c>
      <c r="AP11" s="344"/>
      <c r="AQ11" s="344">
        <v>0.49135480553084598</v>
      </c>
      <c r="AR11" s="344">
        <v>0.398563964651796</v>
      </c>
      <c r="AS11" s="344">
        <v>0.33125209362278402</v>
      </c>
    </row>
    <row r="12" spans="2:45" x14ac:dyDescent="0.25">
      <c r="B12" s="16" t="s">
        <v>85</v>
      </c>
      <c r="C12" s="345">
        <v>0.20739767931596001</v>
      </c>
      <c r="D12" s="345">
        <v>0.17969287260031999</v>
      </c>
      <c r="E12" s="345">
        <v>0.23309714091404601</v>
      </c>
      <c r="F12" s="345"/>
      <c r="G12" s="345">
        <v>0.15973207866558201</v>
      </c>
      <c r="H12" s="345">
        <v>0.20035138216135601</v>
      </c>
      <c r="I12" s="345">
        <v>0.20773681332117</v>
      </c>
      <c r="J12" s="345">
        <v>0.227362625938967</v>
      </c>
      <c r="K12" s="345">
        <v>0.21307791070304599</v>
      </c>
      <c r="L12" s="345">
        <v>0.22476556180832299</v>
      </c>
      <c r="M12" s="345"/>
      <c r="N12" s="345">
        <v>0.161947305270117</v>
      </c>
      <c r="O12" s="345">
        <v>0.18768468511762701</v>
      </c>
      <c r="P12" s="345">
        <v>0.22599648007481499</v>
      </c>
      <c r="Q12" s="345">
        <v>0.26371175913373002</v>
      </c>
      <c r="R12" s="345"/>
      <c r="S12" s="345">
        <v>0.197182954109511</v>
      </c>
      <c r="T12" s="345">
        <v>0.12524744614827399</v>
      </c>
      <c r="U12" s="345">
        <v>0.27493673778855199</v>
      </c>
      <c r="V12" s="345">
        <v>0.24317230044079799</v>
      </c>
      <c r="W12" s="345">
        <v>0.21280845935944101</v>
      </c>
      <c r="X12" s="345">
        <v>0.163323205384897</v>
      </c>
      <c r="Y12" s="345">
        <v>0.196036655616834</v>
      </c>
      <c r="Z12" s="345">
        <v>0.12878937402917301</v>
      </c>
      <c r="AA12" s="345">
        <v>0.25312782698314801</v>
      </c>
      <c r="AB12" s="345">
        <v>0.247088514098631</v>
      </c>
      <c r="AC12" s="345">
        <v>0.26435908355973198</v>
      </c>
      <c r="AD12" s="345">
        <v>0.21683318917234101</v>
      </c>
      <c r="AE12" s="345"/>
      <c r="AF12" s="345">
        <v>0.18156574079622001</v>
      </c>
      <c r="AG12" s="345">
        <v>0.20079460204573599</v>
      </c>
      <c r="AH12" s="345">
        <v>0.23806228559976</v>
      </c>
      <c r="AI12" s="345">
        <v>0.22560445719924699</v>
      </c>
      <c r="AJ12" s="345">
        <v>0.24608848737604999</v>
      </c>
      <c r="AK12" s="345">
        <v>0.127533178716533</v>
      </c>
      <c r="AL12" s="345"/>
      <c r="AM12" s="345">
        <v>0.19673408557034699</v>
      </c>
      <c r="AN12" s="345">
        <v>0.18348795602828299</v>
      </c>
      <c r="AO12" s="345">
        <v>0.32500067218756301</v>
      </c>
      <c r="AP12" s="345"/>
      <c r="AQ12" s="345">
        <v>0.16938012280085499</v>
      </c>
      <c r="AR12" s="345">
        <v>0.18570024756477099</v>
      </c>
      <c r="AS12" s="345">
        <v>0.184884154238739</v>
      </c>
    </row>
    <row r="13" spans="2:45" x14ac:dyDescent="0.25">
      <c r="B13" s="17"/>
    </row>
    <row r="14" spans="2:45" x14ac:dyDescent="0.25">
      <c r="B14" t="s">
        <v>69</v>
      </c>
    </row>
    <row r="15" spans="2:45" x14ac:dyDescent="0.25">
      <c r="B15" t="s">
        <v>70</v>
      </c>
    </row>
    <row r="17" spans="2:2" x14ac:dyDescent="0.25">
      <c r="B17"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J17"/>
  <sheetViews>
    <sheetView showGridLines="0" workbookViewId="0">
      <pane xSplit="2" topLeftCell="C1" activePane="topRight" state="frozen"/>
      <selection pane="topRight"/>
    </sheetView>
  </sheetViews>
  <sheetFormatPr defaultRowHeight="15" x14ac:dyDescent="0.25"/>
  <cols>
    <col min="2" max="2" width="25.7109375" customWidth="1"/>
    <col min="3" max="10" width="13.7109375" customWidth="1"/>
  </cols>
  <sheetData>
    <row r="2" spans="2:10" ht="39.950000000000003" customHeight="1" x14ac:dyDescent="0.25">
      <c r="D2" s="401" t="s">
        <v>445</v>
      </c>
      <c r="E2" s="399"/>
      <c r="F2" s="399"/>
      <c r="G2" s="399"/>
      <c r="H2" s="399"/>
      <c r="I2" s="399"/>
      <c r="J2" s="399"/>
    </row>
    <row r="6" spans="2:10" ht="39.950000000000003" customHeight="1" x14ac:dyDescent="0.25">
      <c r="B6" t="s">
        <v>4</v>
      </c>
      <c r="C6" s="97" t="s">
        <v>437</v>
      </c>
      <c r="D6" s="97" t="s">
        <v>438</v>
      </c>
      <c r="E6" s="97" t="s">
        <v>439</v>
      </c>
      <c r="F6" s="97" t="s">
        <v>440</v>
      </c>
      <c r="G6" s="97" t="s">
        <v>441</v>
      </c>
      <c r="H6" s="97" t="s">
        <v>442</v>
      </c>
      <c r="I6" s="97" t="s">
        <v>443</v>
      </c>
    </row>
    <row r="7" spans="2:10" x14ac:dyDescent="0.25">
      <c r="B7" s="16" t="s">
        <v>260</v>
      </c>
      <c r="C7" s="348">
        <v>0.28456798443648801</v>
      </c>
      <c r="D7" s="348">
        <v>0.25215367567873798</v>
      </c>
      <c r="E7" s="348">
        <v>0.155572717697959</v>
      </c>
      <c r="F7" s="348">
        <v>9.9141364847965097E-2</v>
      </c>
      <c r="G7" s="348">
        <v>8.8171057776124995E-2</v>
      </c>
      <c r="H7" s="348">
        <v>5.9908120788813003E-2</v>
      </c>
      <c r="I7" s="348">
        <v>6.04850787739118E-2</v>
      </c>
    </row>
    <row r="8" spans="2:10" x14ac:dyDescent="0.25">
      <c r="B8" s="16" t="s">
        <v>261</v>
      </c>
      <c r="C8" s="348">
        <v>0.18311629179007999</v>
      </c>
      <c r="D8" s="348">
        <v>0.15147949367000199</v>
      </c>
      <c r="E8" s="348">
        <v>0.211047142478615</v>
      </c>
      <c r="F8" s="348">
        <v>0.16173055968880101</v>
      </c>
      <c r="G8" s="348">
        <v>0.13547017594072</v>
      </c>
      <c r="H8" s="348">
        <v>0.109023958853572</v>
      </c>
      <c r="I8" s="348">
        <v>4.8132377578209803E-2</v>
      </c>
    </row>
    <row r="9" spans="2:10" x14ac:dyDescent="0.25">
      <c r="B9" s="16" t="s">
        <v>444</v>
      </c>
      <c r="C9" s="348">
        <v>0.16369867789984499</v>
      </c>
      <c r="D9" s="348">
        <v>0.120176789501609</v>
      </c>
      <c r="E9" s="348">
        <v>0.16848479547896</v>
      </c>
      <c r="F9" s="348">
        <v>0.16781360953978</v>
      </c>
      <c r="G9" s="348">
        <v>0.144748199768995</v>
      </c>
      <c r="H9" s="348">
        <v>0.148359108332698</v>
      </c>
      <c r="I9" s="348">
        <v>8.6718819478112594E-2</v>
      </c>
    </row>
    <row r="10" spans="2:10" x14ac:dyDescent="0.25">
      <c r="B10" s="16" t="s">
        <v>265</v>
      </c>
      <c r="C10" s="348">
        <v>0.36861704587358801</v>
      </c>
      <c r="D10" s="348">
        <v>0.47619004114965002</v>
      </c>
      <c r="E10" s="348">
        <v>0.464895344344467</v>
      </c>
      <c r="F10" s="348">
        <v>0.57131446592345403</v>
      </c>
      <c r="G10" s="348">
        <v>0.63161056651415903</v>
      </c>
      <c r="H10" s="348">
        <v>0.68270881202491696</v>
      </c>
      <c r="I10" s="348">
        <v>0.80466372416976595</v>
      </c>
    </row>
    <row r="11" spans="2:10" x14ac:dyDescent="0.25">
      <c r="B11" s="16" t="s">
        <v>266</v>
      </c>
      <c r="C11" s="349">
        <v>1.6163647852105301</v>
      </c>
      <c r="D11" s="349">
        <v>1.8204031961221701</v>
      </c>
      <c r="E11" s="349">
        <v>1.9427027664699399</v>
      </c>
      <c r="F11" s="349">
        <v>2.2113011765387198</v>
      </c>
      <c r="G11" s="349">
        <v>2.3197982750211898</v>
      </c>
      <c r="H11" s="349">
        <v>2.4538686115937201</v>
      </c>
      <c r="I11" s="349">
        <v>2.63556118904373</v>
      </c>
    </row>
    <row r="12" spans="2:10" x14ac:dyDescent="0.25">
      <c r="B12" s="16" t="s">
        <v>267</v>
      </c>
      <c r="C12" s="350">
        <v>1.5443659799501701</v>
      </c>
      <c r="D12" s="350">
        <v>1.6056268642423599</v>
      </c>
      <c r="E12" s="350">
        <v>1.2962401758644799</v>
      </c>
      <c r="F12" s="350">
        <v>1.0860429375363101</v>
      </c>
      <c r="G12" s="350">
        <v>1.0185074771286</v>
      </c>
      <c r="H12" s="350">
        <v>0.82619061766030899</v>
      </c>
      <c r="I12" s="350">
        <v>0.69148643803193699</v>
      </c>
    </row>
    <row r="13" spans="2:10" x14ac:dyDescent="0.25">
      <c r="B13" s="17"/>
    </row>
    <row r="14" spans="2:10" x14ac:dyDescent="0.25">
      <c r="B14" t="s">
        <v>69</v>
      </c>
    </row>
    <row r="15" spans="2:10" x14ac:dyDescent="0.25">
      <c r="B15" t="s">
        <v>70</v>
      </c>
    </row>
    <row r="17" spans="2:2" x14ac:dyDescent="0.25">
      <c r="B17" s="4"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446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54" t="s">
        <v>8</v>
      </c>
      <c r="C7" s="354">
        <v>1005</v>
      </c>
      <c r="D7" s="354">
        <v>484</v>
      </c>
      <c r="E7" s="354">
        <v>515</v>
      </c>
      <c r="F7" s="354"/>
      <c r="G7" s="354">
        <v>152</v>
      </c>
      <c r="H7" s="354">
        <v>174</v>
      </c>
      <c r="I7" s="354">
        <v>153</v>
      </c>
      <c r="J7" s="354">
        <v>172</v>
      </c>
      <c r="K7" s="354">
        <v>142</v>
      </c>
      <c r="L7" s="354">
        <v>212</v>
      </c>
      <c r="M7" s="354"/>
      <c r="N7" s="354">
        <v>279</v>
      </c>
      <c r="O7" s="354">
        <v>270</v>
      </c>
      <c r="P7" s="354">
        <v>207</v>
      </c>
      <c r="Q7" s="354">
        <v>245</v>
      </c>
      <c r="R7" s="354"/>
      <c r="S7" s="354">
        <v>146</v>
      </c>
      <c r="T7" s="354">
        <v>136</v>
      </c>
      <c r="U7" s="354">
        <v>83</v>
      </c>
      <c r="V7" s="354">
        <v>95</v>
      </c>
      <c r="W7" s="354">
        <v>70</v>
      </c>
      <c r="X7" s="354">
        <v>76</v>
      </c>
      <c r="Y7" s="354">
        <v>81</v>
      </c>
      <c r="Z7" s="354">
        <v>40</v>
      </c>
      <c r="AA7" s="354">
        <v>112</v>
      </c>
      <c r="AB7" s="354">
        <v>93</v>
      </c>
      <c r="AC7" s="354">
        <v>45</v>
      </c>
      <c r="AD7" s="354">
        <v>28</v>
      </c>
      <c r="AE7" s="354"/>
      <c r="AF7" s="354">
        <v>204</v>
      </c>
      <c r="AG7" s="354">
        <v>290</v>
      </c>
      <c r="AH7" s="354">
        <v>150</v>
      </c>
      <c r="AI7" s="354">
        <v>190</v>
      </c>
      <c r="AJ7" s="354">
        <v>109</v>
      </c>
      <c r="AK7" s="354">
        <v>62</v>
      </c>
      <c r="AL7" s="354"/>
      <c r="AM7" s="354">
        <v>415</v>
      </c>
      <c r="AN7" s="354">
        <v>426</v>
      </c>
      <c r="AO7" s="354">
        <v>111</v>
      </c>
      <c r="AP7" s="354"/>
      <c r="AQ7" s="354">
        <v>312</v>
      </c>
      <c r="AR7" s="354">
        <v>332</v>
      </c>
      <c r="AS7" s="354">
        <v>36</v>
      </c>
    </row>
    <row r="8" spans="2:45" ht="30" customHeight="1" x14ac:dyDescent="0.25">
      <c r="B8" s="355" t="s">
        <v>9</v>
      </c>
      <c r="C8" s="355">
        <v>1005</v>
      </c>
      <c r="D8" s="355">
        <v>494</v>
      </c>
      <c r="E8" s="355">
        <v>505</v>
      </c>
      <c r="F8" s="355"/>
      <c r="G8" s="355">
        <v>140</v>
      </c>
      <c r="H8" s="355">
        <v>173</v>
      </c>
      <c r="I8" s="355">
        <v>170</v>
      </c>
      <c r="J8" s="355">
        <v>170</v>
      </c>
      <c r="K8" s="355">
        <v>141</v>
      </c>
      <c r="L8" s="355">
        <v>211</v>
      </c>
      <c r="M8" s="355"/>
      <c r="N8" s="355">
        <v>270</v>
      </c>
      <c r="O8" s="355">
        <v>260</v>
      </c>
      <c r="P8" s="355">
        <v>220</v>
      </c>
      <c r="Q8" s="355">
        <v>251</v>
      </c>
      <c r="R8" s="355"/>
      <c r="S8" s="355">
        <v>141</v>
      </c>
      <c r="T8" s="355">
        <v>135</v>
      </c>
      <c r="U8" s="355">
        <v>80</v>
      </c>
      <c r="V8" s="355">
        <v>90</v>
      </c>
      <c r="W8" s="355">
        <v>71</v>
      </c>
      <c r="X8" s="355">
        <v>90</v>
      </c>
      <c r="Y8" s="355">
        <v>80</v>
      </c>
      <c r="Z8" s="355">
        <v>41</v>
      </c>
      <c r="AA8" s="355">
        <v>110</v>
      </c>
      <c r="AB8" s="355">
        <v>85</v>
      </c>
      <c r="AC8" s="355">
        <v>51</v>
      </c>
      <c r="AD8" s="355">
        <v>31</v>
      </c>
      <c r="AE8" s="355"/>
      <c r="AF8" s="355">
        <v>205</v>
      </c>
      <c r="AG8" s="355">
        <v>289</v>
      </c>
      <c r="AH8" s="355">
        <v>149</v>
      </c>
      <c r="AI8" s="355">
        <v>189</v>
      </c>
      <c r="AJ8" s="355">
        <v>110</v>
      </c>
      <c r="AK8" s="355">
        <v>63</v>
      </c>
      <c r="AL8" s="355"/>
      <c r="AM8" s="355">
        <v>420</v>
      </c>
      <c r="AN8" s="355">
        <v>424</v>
      </c>
      <c r="AO8" s="355">
        <v>111</v>
      </c>
      <c r="AP8" s="355"/>
      <c r="AQ8" s="355">
        <v>315</v>
      </c>
      <c r="AR8" s="355">
        <v>332</v>
      </c>
      <c r="AS8" s="355">
        <v>36</v>
      </c>
    </row>
    <row r="9" spans="2:45" x14ac:dyDescent="0.25">
      <c r="B9" s="16" t="s">
        <v>270</v>
      </c>
      <c r="C9" s="351">
        <v>0.28456798443648801</v>
      </c>
      <c r="D9" s="351">
        <v>0.30557027805132098</v>
      </c>
      <c r="E9" s="351">
        <v>0.26349912960522998</v>
      </c>
      <c r="F9" s="351"/>
      <c r="G9" s="351">
        <v>0.28768877957230599</v>
      </c>
      <c r="H9" s="351">
        <v>0.29410363121956501</v>
      </c>
      <c r="I9" s="351">
        <v>0.35395435902828598</v>
      </c>
      <c r="J9" s="351">
        <v>0.335132645948931</v>
      </c>
      <c r="K9" s="351">
        <v>0.272399205657258</v>
      </c>
      <c r="L9" s="351">
        <v>0.18616054051896899</v>
      </c>
      <c r="M9" s="351"/>
      <c r="N9" s="351">
        <v>0.25916305938823297</v>
      </c>
      <c r="O9" s="351">
        <v>0.29670977985341002</v>
      </c>
      <c r="P9" s="351">
        <v>0.27178588451716601</v>
      </c>
      <c r="Q9" s="351">
        <v>0.30728441046541899</v>
      </c>
      <c r="R9" s="351"/>
      <c r="S9" s="351">
        <v>0.26498393376086998</v>
      </c>
      <c r="T9" s="351">
        <v>0.23079876369333399</v>
      </c>
      <c r="U9" s="351">
        <v>0.28201839381761601</v>
      </c>
      <c r="V9" s="351">
        <v>0.325533402571759</v>
      </c>
      <c r="W9" s="351">
        <v>0.223217551186604</v>
      </c>
      <c r="X9" s="351">
        <v>0.31772567261735701</v>
      </c>
      <c r="Y9" s="351">
        <v>0.2690020124552</v>
      </c>
      <c r="Z9" s="351">
        <v>0.34860168384157803</v>
      </c>
      <c r="AA9" s="351">
        <v>0.31511596728096802</v>
      </c>
      <c r="AB9" s="351">
        <v>0.28094307251205802</v>
      </c>
      <c r="AC9" s="351">
        <v>0.33048708974522101</v>
      </c>
      <c r="AD9" s="351">
        <v>0.32075075518163099</v>
      </c>
      <c r="AE9" s="351"/>
      <c r="AF9" s="351">
        <v>0.291375450584963</v>
      </c>
      <c r="AG9" s="351">
        <v>0.27343808171820899</v>
      </c>
      <c r="AH9" s="351">
        <v>0.26499680165181</v>
      </c>
      <c r="AI9" s="351">
        <v>0.29056508407203402</v>
      </c>
      <c r="AJ9" s="351">
        <v>0.31024348938542001</v>
      </c>
      <c r="AK9" s="351">
        <v>0.29722382324164798</v>
      </c>
      <c r="AL9" s="351"/>
      <c r="AM9" s="351">
        <v>0.30330873373612999</v>
      </c>
      <c r="AN9" s="351">
        <v>0.23942985714762899</v>
      </c>
      <c r="AO9" s="351">
        <v>0.37909374140037699</v>
      </c>
      <c r="AP9" s="351"/>
      <c r="AQ9" s="351">
        <v>0.233976650996257</v>
      </c>
      <c r="AR9" s="351">
        <v>0.29538806075718599</v>
      </c>
      <c r="AS9" s="351">
        <v>0.18401528963206501</v>
      </c>
    </row>
    <row r="10" spans="2:45" x14ac:dyDescent="0.25">
      <c r="B10" s="16" t="s">
        <v>261</v>
      </c>
      <c r="C10" s="351">
        <v>0.18311629179007999</v>
      </c>
      <c r="D10" s="351">
        <v>0.188223203747197</v>
      </c>
      <c r="E10" s="351">
        <v>0.178209564685615</v>
      </c>
      <c r="F10" s="351"/>
      <c r="G10" s="351">
        <v>0.196493922896922</v>
      </c>
      <c r="H10" s="351">
        <v>0.151953037790796</v>
      </c>
      <c r="I10" s="351">
        <v>0.146158996856011</v>
      </c>
      <c r="J10" s="351">
        <v>0.19831420452940601</v>
      </c>
      <c r="K10" s="351">
        <v>0.19165397051772601</v>
      </c>
      <c r="L10" s="351">
        <v>0.21161614042580501</v>
      </c>
      <c r="M10" s="351"/>
      <c r="N10" s="351">
        <v>0.160588735780924</v>
      </c>
      <c r="O10" s="351">
        <v>0.180701829980663</v>
      </c>
      <c r="P10" s="351">
        <v>0.20659115959919799</v>
      </c>
      <c r="Q10" s="351">
        <v>0.18797858465439601</v>
      </c>
      <c r="R10" s="351"/>
      <c r="S10" s="351">
        <v>0.20726605405828699</v>
      </c>
      <c r="T10" s="351">
        <v>0.17761415041537601</v>
      </c>
      <c r="U10" s="351">
        <v>0.19634107535541001</v>
      </c>
      <c r="V10" s="351">
        <v>0.116176253603697</v>
      </c>
      <c r="W10" s="351">
        <v>0.16422098620601999</v>
      </c>
      <c r="X10" s="351">
        <v>0.174733283210038</v>
      </c>
      <c r="Y10" s="351">
        <v>0.19501929970169701</v>
      </c>
      <c r="Z10" s="351">
        <v>0.10378157497917</v>
      </c>
      <c r="AA10" s="351">
        <v>0.21859156436286301</v>
      </c>
      <c r="AB10" s="351">
        <v>0.191476597568951</v>
      </c>
      <c r="AC10" s="351">
        <v>0.21860748904983601</v>
      </c>
      <c r="AD10" s="351">
        <v>0.192372541767036</v>
      </c>
      <c r="AE10" s="351"/>
      <c r="AF10" s="351">
        <v>0.155767630525881</v>
      </c>
      <c r="AG10" s="351">
        <v>0.17275160632464201</v>
      </c>
      <c r="AH10" s="351">
        <v>0.22881968723179799</v>
      </c>
      <c r="AI10" s="351">
        <v>0.201902825248851</v>
      </c>
      <c r="AJ10" s="351">
        <v>0.16481092343314599</v>
      </c>
      <c r="AK10" s="351">
        <v>0.18711591073209199</v>
      </c>
      <c r="AL10" s="351"/>
      <c r="AM10" s="351">
        <v>0.17228213801835601</v>
      </c>
      <c r="AN10" s="351">
        <v>0.193192325853593</v>
      </c>
      <c r="AO10" s="351">
        <v>0.14539915805832199</v>
      </c>
      <c r="AP10" s="351"/>
      <c r="AQ10" s="351">
        <v>0.193578180988832</v>
      </c>
      <c r="AR10" s="351">
        <v>0.18152242608420499</v>
      </c>
      <c r="AS10" s="351">
        <v>0.22273523329945799</v>
      </c>
    </row>
    <row r="11" spans="2:45" x14ac:dyDescent="0.25">
      <c r="B11" s="16" t="s">
        <v>262</v>
      </c>
      <c r="C11" s="351">
        <v>0.16369867789984499</v>
      </c>
      <c r="D11" s="351">
        <v>0.17342754957433301</v>
      </c>
      <c r="E11" s="351">
        <v>0.15397841014291799</v>
      </c>
      <c r="F11" s="351"/>
      <c r="G11" s="351">
        <v>0.17528108259609701</v>
      </c>
      <c r="H11" s="351">
        <v>0.18376496669324099</v>
      </c>
      <c r="I11" s="351">
        <v>0.14771945023672201</v>
      </c>
      <c r="J11" s="351">
        <v>0.13750973060763899</v>
      </c>
      <c r="K11" s="351">
        <v>0.18231182022946299</v>
      </c>
      <c r="L11" s="351">
        <v>0.16106262510486499</v>
      </c>
      <c r="M11" s="351"/>
      <c r="N11" s="351">
        <v>0.14517365152098</v>
      </c>
      <c r="O11" s="351">
        <v>0.17559102814049099</v>
      </c>
      <c r="P11" s="351">
        <v>0.142141684520668</v>
      </c>
      <c r="Q11" s="351">
        <v>0.19281054767969899</v>
      </c>
      <c r="R11" s="351"/>
      <c r="S11" s="351">
        <v>0.16883069081593</v>
      </c>
      <c r="T11" s="351">
        <v>0.17513921515917</v>
      </c>
      <c r="U11" s="351">
        <v>0.147669300362681</v>
      </c>
      <c r="V11" s="351">
        <v>0.15645020671593199</v>
      </c>
      <c r="W11" s="351">
        <v>0.23428079383572001</v>
      </c>
      <c r="X11" s="351">
        <v>0.152064983128047</v>
      </c>
      <c r="Y11" s="351">
        <v>0.13614605903023699</v>
      </c>
      <c r="Z11" s="351">
        <v>0.17331056712138199</v>
      </c>
      <c r="AA11" s="351">
        <v>0.130144465358388</v>
      </c>
      <c r="AB11" s="351">
        <v>0.199788784690448</v>
      </c>
      <c r="AC11" s="351">
        <v>0.164164642657573</v>
      </c>
      <c r="AD11" s="351">
        <v>0.102647653025081</v>
      </c>
      <c r="AE11" s="351"/>
      <c r="AF11" s="351">
        <v>0.166169664656757</v>
      </c>
      <c r="AG11" s="351">
        <v>0.15618185983160701</v>
      </c>
      <c r="AH11" s="351">
        <v>0.17273585868978</v>
      </c>
      <c r="AI11" s="351">
        <v>0.149039589451268</v>
      </c>
      <c r="AJ11" s="351">
        <v>0.17745105011026299</v>
      </c>
      <c r="AK11" s="351">
        <v>0.18871426753298601</v>
      </c>
      <c r="AL11" s="351"/>
      <c r="AM11" s="351">
        <v>0.14512395125015501</v>
      </c>
      <c r="AN11" s="351">
        <v>0.17491385400325499</v>
      </c>
      <c r="AO11" s="351">
        <v>0.18769673643322701</v>
      </c>
      <c r="AP11" s="351"/>
      <c r="AQ11" s="351">
        <v>0.170873843996311</v>
      </c>
      <c r="AR11" s="351">
        <v>0.16146897215905601</v>
      </c>
      <c r="AS11" s="351">
        <v>0.180860927536003</v>
      </c>
    </row>
    <row r="12" spans="2:45" x14ac:dyDescent="0.25">
      <c r="B12" s="16" t="s">
        <v>265</v>
      </c>
      <c r="C12" s="351">
        <v>0.36861704587358801</v>
      </c>
      <c r="D12" s="351">
        <v>0.33277896862714901</v>
      </c>
      <c r="E12" s="351">
        <v>0.40431289556623701</v>
      </c>
      <c r="F12" s="351"/>
      <c r="G12" s="351">
        <v>0.34053621493467401</v>
      </c>
      <c r="H12" s="351">
        <v>0.370178364296398</v>
      </c>
      <c r="I12" s="351">
        <v>0.35216719387897999</v>
      </c>
      <c r="J12" s="351">
        <v>0.329043418914024</v>
      </c>
      <c r="K12" s="351">
        <v>0.353635003595552</v>
      </c>
      <c r="L12" s="351">
        <v>0.441160693950361</v>
      </c>
      <c r="M12" s="351"/>
      <c r="N12" s="351">
        <v>0.435074553309863</v>
      </c>
      <c r="O12" s="351">
        <v>0.34699736202543602</v>
      </c>
      <c r="P12" s="351">
        <v>0.379481271362967</v>
      </c>
      <c r="Q12" s="351">
        <v>0.31192645720048601</v>
      </c>
      <c r="R12" s="351"/>
      <c r="S12" s="351">
        <v>0.358919321364913</v>
      </c>
      <c r="T12" s="351">
        <v>0.41644787073211997</v>
      </c>
      <c r="U12" s="351">
        <v>0.37397123046429298</v>
      </c>
      <c r="V12" s="351">
        <v>0.40184013710861199</v>
      </c>
      <c r="W12" s="351">
        <v>0.378280668771656</v>
      </c>
      <c r="X12" s="351">
        <v>0.35547606104455798</v>
      </c>
      <c r="Y12" s="351">
        <v>0.39983262881286602</v>
      </c>
      <c r="Z12" s="351">
        <v>0.37430617405786998</v>
      </c>
      <c r="AA12" s="351">
        <v>0.33614800299778103</v>
      </c>
      <c r="AB12" s="351">
        <v>0.32779154522854298</v>
      </c>
      <c r="AC12" s="351">
        <v>0.28674077854737001</v>
      </c>
      <c r="AD12" s="351">
        <v>0.38422905002625202</v>
      </c>
      <c r="AE12" s="351"/>
      <c r="AF12" s="351">
        <v>0.38668725423239902</v>
      </c>
      <c r="AG12" s="351">
        <v>0.39762845212554199</v>
      </c>
      <c r="AH12" s="351">
        <v>0.33344765242661201</v>
      </c>
      <c r="AI12" s="351">
        <v>0.35849250122784698</v>
      </c>
      <c r="AJ12" s="351">
        <v>0.34749453707117101</v>
      </c>
      <c r="AK12" s="351">
        <v>0.32694599849327399</v>
      </c>
      <c r="AL12" s="351"/>
      <c r="AM12" s="351">
        <v>0.37928517699536002</v>
      </c>
      <c r="AN12" s="351">
        <v>0.392463962995523</v>
      </c>
      <c r="AO12" s="351">
        <v>0.28781036410807398</v>
      </c>
      <c r="AP12" s="351"/>
      <c r="AQ12" s="351">
        <v>0.40157132401859902</v>
      </c>
      <c r="AR12" s="351">
        <v>0.36162054099955299</v>
      </c>
      <c r="AS12" s="351">
        <v>0.412388549532474</v>
      </c>
    </row>
    <row r="13" spans="2:45" x14ac:dyDescent="0.25">
      <c r="B13" s="16" t="s">
        <v>266</v>
      </c>
      <c r="C13" s="352">
        <v>1.6163647852105301</v>
      </c>
      <c r="D13" s="352">
        <v>1.5334152087773101</v>
      </c>
      <c r="E13" s="352">
        <v>1.6991050716701599</v>
      </c>
      <c r="F13" s="352"/>
      <c r="G13" s="352">
        <v>1.56866473289314</v>
      </c>
      <c r="H13" s="352">
        <v>1.6300180640664701</v>
      </c>
      <c r="I13" s="352">
        <v>1.4980994789663999</v>
      </c>
      <c r="J13" s="352">
        <v>1.4604639224867599</v>
      </c>
      <c r="K13" s="352">
        <v>1.6171826217633101</v>
      </c>
      <c r="L13" s="352">
        <v>1.8572234724866199</v>
      </c>
      <c r="M13" s="352"/>
      <c r="N13" s="352">
        <v>1.7561596987524699</v>
      </c>
      <c r="O13" s="352">
        <v>1.57287597233795</v>
      </c>
      <c r="P13" s="352">
        <v>1.62931834272944</v>
      </c>
      <c r="Q13" s="352">
        <v>1.5093790516152501</v>
      </c>
      <c r="R13" s="352"/>
      <c r="S13" s="352">
        <v>1.6216853997848899</v>
      </c>
      <c r="T13" s="352">
        <v>1.7772361929300799</v>
      </c>
      <c r="U13" s="352">
        <v>1.61359336747365</v>
      </c>
      <c r="V13" s="352">
        <v>1.6345970783613999</v>
      </c>
      <c r="W13" s="352">
        <v>1.76762458019243</v>
      </c>
      <c r="X13" s="352">
        <v>1.5452914325998099</v>
      </c>
      <c r="Y13" s="352">
        <v>1.6668093042007699</v>
      </c>
      <c r="Z13" s="352">
        <v>1.57332123139554</v>
      </c>
      <c r="AA13" s="352">
        <v>1.4873245040729799</v>
      </c>
      <c r="AB13" s="352">
        <v>1.57442880263548</v>
      </c>
      <c r="AC13" s="352">
        <v>1.4071591100070899</v>
      </c>
      <c r="AD13" s="352">
        <v>1.5503549978959501</v>
      </c>
      <c r="AE13" s="352"/>
      <c r="AF13" s="352">
        <v>1.64816872253659</v>
      </c>
      <c r="AG13" s="352">
        <v>1.67800068236448</v>
      </c>
      <c r="AH13" s="352">
        <v>1.57463436189119</v>
      </c>
      <c r="AI13" s="352">
        <v>1.5754595078349301</v>
      </c>
      <c r="AJ13" s="352">
        <v>1.5621966348671801</v>
      </c>
      <c r="AK13" s="352">
        <v>1.54538244127789</v>
      </c>
      <c r="AL13" s="352"/>
      <c r="AM13" s="352">
        <v>1.6003855715047399</v>
      </c>
      <c r="AN13" s="352">
        <v>1.7204119228466701</v>
      </c>
      <c r="AO13" s="352">
        <v>1.384223723249</v>
      </c>
      <c r="AP13" s="352"/>
      <c r="AQ13" s="352">
        <v>1.74003984103725</v>
      </c>
      <c r="AR13" s="352">
        <v>1.5893219934009799</v>
      </c>
      <c r="AS13" s="352">
        <v>1.82162273696889</v>
      </c>
    </row>
    <row r="14" spans="2:45" x14ac:dyDescent="0.25">
      <c r="B14" s="16" t="s">
        <v>267</v>
      </c>
      <c r="C14" s="353">
        <v>1.5443659799501701</v>
      </c>
      <c r="D14" s="353">
        <v>1.52867640382673</v>
      </c>
      <c r="E14" s="353">
        <v>1.54904864383525</v>
      </c>
      <c r="F14" s="353"/>
      <c r="G14" s="353">
        <v>1.5125389934236999</v>
      </c>
      <c r="H14" s="353">
        <v>1.57073870854861</v>
      </c>
      <c r="I14" s="353">
        <v>1.6720752304842399</v>
      </c>
      <c r="J14" s="353">
        <v>1.5861191408942701</v>
      </c>
      <c r="K14" s="353">
        <v>1.4989676277456001</v>
      </c>
      <c r="L14" s="353">
        <v>1.3835911637367999</v>
      </c>
      <c r="M14" s="353"/>
      <c r="N14" s="353">
        <v>1.5787044877897101</v>
      </c>
      <c r="O14" s="353">
        <v>1.53801883346528</v>
      </c>
      <c r="P14" s="353">
        <v>1.5428239139665501</v>
      </c>
      <c r="Q14" s="353">
        <v>1.4942871037975001</v>
      </c>
      <c r="R14" s="353"/>
      <c r="S14" s="353">
        <v>1.4935920249716901</v>
      </c>
      <c r="T14" s="353">
        <v>1.47858584995801</v>
      </c>
      <c r="U14" s="353">
        <v>1.56868434980234</v>
      </c>
      <c r="V14" s="353">
        <v>1.7055816126647001</v>
      </c>
      <c r="W14" s="353">
        <v>1.40110743147897</v>
      </c>
      <c r="X14" s="353">
        <v>1.61226622259685</v>
      </c>
      <c r="Y14" s="353">
        <v>1.5795887985500601</v>
      </c>
      <c r="Z14" s="353">
        <v>1.7327007056461801</v>
      </c>
      <c r="AA14" s="353">
        <v>1.56660917394179</v>
      </c>
      <c r="AB14" s="353">
        <v>1.47933351249587</v>
      </c>
      <c r="AC14" s="353">
        <v>1.50535303184512</v>
      </c>
      <c r="AD14" s="353">
        <v>1.7126714507560901</v>
      </c>
      <c r="AE14" s="353"/>
      <c r="AF14" s="353">
        <v>1.5919369855676599</v>
      </c>
      <c r="AG14" s="353">
        <v>1.5658670498512699</v>
      </c>
      <c r="AH14" s="353">
        <v>1.45105725950749</v>
      </c>
      <c r="AI14" s="353">
        <v>1.5506254004753599</v>
      </c>
      <c r="AJ14" s="353">
        <v>1.5759343070429499</v>
      </c>
      <c r="AK14" s="353">
        <v>1.52041362713049</v>
      </c>
      <c r="AL14" s="353"/>
      <c r="AM14" s="353">
        <v>1.6089413712854199</v>
      </c>
      <c r="AN14" s="353">
        <v>1.4686700690558301</v>
      </c>
      <c r="AO14" s="353">
        <v>1.5846804653472899</v>
      </c>
      <c r="AP14" s="353"/>
      <c r="AQ14" s="353">
        <v>1.4681375789634501</v>
      </c>
      <c r="AR14" s="353">
        <v>1.56073980852802</v>
      </c>
      <c r="AS14" s="353">
        <v>1.3776341074906799</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447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59" t="s">
        <v>8</v>
      </c>
      <c r="C7" s="359">
        <v>1005</v>
      </c>
      <c r="D7" s="359">
        <v>484</v>
      </c>
      <c r="E7" s="359">
        <v>515</v>
      </c>
      <c r="F7" s="359"/>
      <c r="G7" s="359">
        <v>152</v>
      </c>
      <c r="H7" s="359">
        <v>174</v>
      </c>
      <c r="I7" s="359">
        <v>153</v>
      </c>
      <c r="J7" s="359">
        <v>172</v>
      </c>
      <c r="K7" s="359">
        <v>142</v>
      </c>
      <c r="L7" s="359">
        <v>212</v>
      </c>
      <c r="M7" s="359"/>
      <c r="N7" s="359">
        <v>279</v>
      </c>
      <c r="O7" s="359">
        <v>270</v>
      </c>
      <c r="P7" s="359">
        <v>207</v>
      </c>
      <c r="Q7" s="359">
        <v>245</v>
      </c>
      <c r="R7" s="359"/>
      <c r="S7" s="359">
        <v>146</v>
      </c>
      <c r="T7" s="359">
        <v>136</v>
      </c>
      <c r="U7" s="359">
        <v>83</v>
      </c>
      <c r="V7" s="359">
        <v>95</v>
      </c>
      <c r="W7" s="359">
        <v>70</v>
      </c>
      <c r="X7" s="359">
        <v>76</v>
      </c>
      <c r="Y7" s="359">
        <v>81</v>
      </c>
      <c r="Z7" s="359">
        <v>40</v>
      </c>
      <c r="AA7" s="359">
        <v>112</v>
      </c>
      <c r="AB7" s="359">
        <v>93</v>
      </c>
      <c r="AC7" s="359">
        <v>45</v>
      </c>
      <c r="AD7" s="359">
        <v>28</v>
      </c>
      <c r="AE7" s="359"/>
      <c r="AF7" s="359">
        <v>204</v>
      </c>
      <c r="AG7" s="359">
        <v>290</v>
      </c>
      <c r="AH7" s="359">
        <v>150</v>
      </c>
      <c r="AI7" s="359">
        <v>190</v>
      </c>
      <c r="AJ7" s="359">
        <v>109</v>
      </c>
      <c r="AK7" s="359">
        <v>62</v>
      </c>
      <c r="AL7" s="359"/>
      <c r="AM7" s="359">
        <v>415</v>
      </c>
      <c r="AN7" s="359">
        <v>426</v>
      </c>
      <c r="AO7" s="359">
        <v>111</v>
      </c>
      <c r="AP7" s="359"/>
      <c r="AQ7" s="359">
        <v>312</v>
      </c>
      <c r="AR7" s="359">
        <v>332</v>
      </c>
      <c r="AS7" s="359">
        <v>36</v>
      </c>
    </row>
    <row r="8" spans="2:45" ht="30" customHeight="1" x14ac:dyDescent="0.25">
      <c r="B8" s="360" t="s">
        <v>9</v>
      </c>
      <c r="C8" s="360">
        <v>1005</v>
      </c>
      <c r="D8" s="360">
        <v>494</v>
      </c>
      <c r="E8" s="360">
        <v>505</v>
      </c>
      <c r="F8" s="360"/>
      <c r="G8" s="360">
        <v>140</v>
      </c>
      <c r="H8" s="360">
        <v>173</v>
      </c>
      <c r="I8" s="360">
        <v>170</v>
      </c>
      <c r="J8" s="360">
        <v>170</v>
      </c>
      <c r="K8" s="360">
        <v>141</v>
      </c>
      <c r="L8" s="360">
        <v>211</v>
      </c>
      <c r="M8" s="360"/>
      <c r="N8" s="360">
        <v>270</v>
      </c>
      <c r="O8" s="360">
        <v>260</v>
      </c>
      <c r="P8" s="360">
        <v>220</v>
      </c>
      <c r="Q8" s="360">
        <v>251</v>
      </c>
      <c r="R8" s="360"/>
      <c r="S8" s="360">
        <v>141</v>
      </c>
      <c r="T8" s="360">
        <v>135</v>
      </c>
      <c r="U8" s="360">
        <v>80</v>
      </c>
      <c r="V8" s="360">
        <v>90</v>
      </c>
      <c r="W8" s="360">
        <v>71</v>
      </c>
      <c r="X8" s="360">
        <v>90</v>
      </c>
      <c r="Y8" s="360">
        <v>80</v>
      </c>
      <c r="Z8" s="360">
        <v>41</v>
      </c>
      <c r="AA8" s="360">
        <v>110</v>
      </c>
      <c r="AB8" s="360">
        <v>85</v>
      </c>
      <c r="AC8" s="360">
        <v>51</v>
      </c>
      <c r="AD8" s="360">
        <v>31</v>
      </c>
      <c r="AE8" s="360"/>
      <c r="AF8" s="360">
        <v>205</v>
      </c>
      <c r="AG8" s="360">
        <v>289</v>
      </c>
      <c r="AH8" s="360">
        <v>149</v>
      </c>
      <c r="AI8" s="360">
        <v>189</v>
      </c>
      <c r="AJ8" s="360">
        <v>110</v>
      </c>
      <c r="AK8" s="360">
        <v>63</v>
      </c>
      <c r="AL8" s="360"/>
      <c r="AM8" s="360">
        <v>420</v>
      </c>
      <c r="AN8" s="360">
        <v>424</v>
      </c>
      <c r="AO8" s="360">
        <v>111</v>
      </c>
      <c r="AP8" s="360"/>
      <c r="AQ8" s="360">
        <v>315</v>
      </c>
      <c r="AR8" s="360">
        <v>332</v>
      </c>
      <c r="AS8" s="360">
        <v>36</v>
      </c>
    </row>
    <row r="9" spans="2:45" x14ac:dyDescent="0.25">
      <c r="B9" s="16" t="s">
        <v>270</v>
      </c>
      <c r="C9" s="356">
        <v>9.9141364847965097E-2</v>
      </c>
      <c r="D9" s="356">
        <v>7.1780687124319606E-2</v>
      </c>
      <c r="E9" s="356">
        <v>0.12703029850877701</v>
      </c>
      <c r="F9" s="356"/>
      <c r="G9" s="356">
        <v>0.128249141277443</v>
      </c>
      <c r="H9" s="356">
        <v>0.18031499431206099</v>
      </c>
      <c r="I9" s="356">
        <v>6.7282167206588098E-2</v>
      </c>
      <c r="J9" s="356">
        <v>6.7134614471239099E-2</v>
      </c>
      <c r="K9" s="356">
        <v>5.3601796235698003E-2</v>
      </c>
      <c r="L9" s="356">
        <v>9.5025220111686307E-2</v>
      </c>
      <c r="M9" s="356"/>
      <c r="N9" s="356">
        <v>0.12669993930288301</v>
      </c>
      <c r="O9" s="356">
        <v>8.6071318884767697E-2</v>
      </c>
      <c r="P9" s="356">
        <v>0.1075932373085</v>
      </c>
      <c r="Q9" s="356">
        <v>7.7207302559827801E-2</v>
      </c>
      <c r="R9" s="356"/>
      <c r="S9" s="356">
        <v>0.111936824457016</v>
      </c>
      <c r="T9" s="356">
        <v>0.111228684503887</v>
      </c>
      <c r="U9" s="356">
        <v>0.122461060735469</v>
      </c>
      <c r="V9" s="356">
        <v>7.4864459588062093E-2</v>
      </c>
      <c r="W9" s="356">
        <v>5.8291977900877298E-2</v>
      </c>
      <c r="X9" s="356">
        <v>7.8151478269431196E-2</v>
      </c>
      <c r="Y9" s="356">
        <v>0.11978277788359699</v>
      </c>
      <c r="Z9" s="356">
        <v>0.101568119026689</v>
      </c>
      <c r="AA9" s="356">
        <v>0.106877251123142</v>
      </c>
      <c r="AB9" s="356">
        <v>9.3232239437703798E-2</v>
      </c>
      <c r="AC9" s="356">
        <v>0.13032772307147</v>
      </c>
      <c r="AD9" s="356">
        <v>3.41876527613496E-2</v>
      </c>
      <c r="AE9" s="356"/>
      <c r="AF9" s="356">
        <v>0.123717098803466</v>
      </c>
      <c r="AG9" s="356">
        <v>9.1283102468570201E-2</v>
      </c>
      <c r="AH9" s="356">
        <v>0.10728440051143801</v>
      </c>
      <c r="AI9" s="356">
        <v>0.113047924230088</v>
      </c>
      <c r="AJ9" s="356">
        <v>6.1577577114821903E-2</v>
      </c>
      <c r="AK9" s="356">
        <v>5.9816217891077703E-2</v>
      </c>
      <c r="AL9" s="356"/>
      <c r="AM9" s="356">
        <v>7.8354858080130596E-2</v>
      </c>
      <c r="AN9" s="356">
        <v>0.113263320719017</v>
      </c>
      <c r="AO9" s="356">
        <v>9.1691957008126407E-2</v>
      </c>
      <c r="AP9" s="356"/>
      <c r="AQ9" s="356">
        <v>0.104901704483315</v>
      </c>
      <c r="AR9" s="356">
        <v>0.102699756628752</v>
      </c>
      <c r="AS9" s="356">
        <v>5.1116765216868497E-2</v>
      </c>
    </row>
    <row r="10" spans="2:45" x14ac:dyDescent="0.25">
      <c r="B10" s="16" t="s">
        <v>261</v>
      </c>
      <c r="C10" s="356">
        <v>0.16173055968880101</v>
      </c>
      <c r="D10" s="356">
        <v>0.15383351788272401</v>
      </c>
      <c r="E10" s="356">
        <v>0.16745900375466499</v>
      </c>
      <c r="F10" s="356"/>
      <c r="G10" s="356">
        <v>0.19689816524786</v>
      </c>
      <c r="H10" s="356">
        <v>0.11141959351462399</v>
      </c>
      <c r="I10" s="356">
        <v>0.196483045884569</v>
      </c>
      <c r="J10" s="356">
        <v>0.17653307661091</v>
      </c>
      <c r="K10" s="356">
        <v>0.14475358106952799</v>
      </c>
      <c r="L10" s="356">
        <v>0.15100795285402599</v>
      </c>
      <c r="M10" s="356"/>
      <c r="N10" s="356">
        <v>0.130487757855314</v>
      </c>
      <c r="O10" s="356">
        <v>0.19906092708247999</v>
      </c>
      <c r="P10" s="356">
        <v>0.10583783168986299</v>
      </c>
      <c r="Q10" s="356">
        <v>0.204582959245135</v>
      </c>
      <c r="R10" s="356"/>
      <c r="S10" s="356">
        <v>0.11675553442884801</v>
      </c>
      <c r="T10" s="356">
        <v>9.7313536809235004E-2</v>
      </c>
      <c r="U10" s="356">
        <v>0.11943397844506599</v>
      </c>
      <c r="V10" s="356">
        <v>0.244616875559861</v>
      </c>
      <c r="W10" s="356">
        <v>0.23050947836629901</v>
      </c>
      <c r="X10" s="356">
        <v>0.192030306148013</v>
      </c>
      <c r="Y10" s="356">
        <v>0.19177578062838299</v>
      </c>
      <c r="Z10" s="356">
        <v>0.197733320671511</v>
      </c>
      <c r="AA10" s="356">
        <v>0.142916107199687</v>
      </c>
      <c r="AB10" s="356">
        <v>0.207412765484638</v>
      </c>
      <c r="AC10" s="356">
        <v>0.13037073337478999</v>
      </c>
      <c r="AD10" s="356">
        <v>0.13714453615688299</v>
      </c>
      <c r="AE10" s="356"/>
      <c r="AF10" s="356">
        <v>0.145208154098313</v>
      </c>
      <c r="AG10" s="356">
        <v>0.17945547548221999</v>
      </c>
      <c r="AH10" s="356">
        <v>0.144591117282239</v>
      </c>
      <c r="AI10" s="356">
        <v>0.17219848384669501</v>
      </c>
      <c r="AJ10" s="356">
        <v>0.16039875792230099</v>
      </c>
      <c r="AK10" s="356">
        <v>0.14562944943952699</v>
      </c>
      <c r="AL10" s="356"/>
      <c r="AM10" s="356">
        <v>0.15855878931244399</v>
      </c>
      <c r="AN10" s="356">
        <v>0.16501445638975801</v>
      </c>
      <c r="AO10" s="356">
        <v>0.158051499768565</v>
      </c>
      <c r="AP10" s="356"/>
      <c r="AQ10" s="356">
        <v>0.127869565268002</v>
      </c>
      <c r="AR10" s="356">
        <v>0.19340995639956499</v>
      </c>
      <c r="AS10" s="356">
        <v>0.14041250995462801</v>
      </c>
    </row>
    <row r="11" spans="2:45" x14ac:dyDescent="0.25">
      <c r="B11" s="16" t="s">
        <v>262</v>
      </c>
      <c r="C11" s="356">
        <v>0.16781360953978</v>
      </c>
      <c r="D11" s="356">
        <v>0.165598279056379</v>
      </c>
      <c r="E11" s="356">
        <v>0.16809240864125799</v>
      </c>
      <c r="F11" s="356"/>
      <c r="G11" s="356">
        <v>0.13351250957739999</v>
      </c>
      <c r="H11" s="356">
        <v>0.17921180407714599</v>
      </c>
      <c r="I11" s="356">
        <v>0.17734827357694699</v>
      </c>
      <c r="J11" s="356">
        <v>0.125603616189638</v>
      </c>
      <c r="K11" s="356">
        <v>0.198649496982816</v>
      </c>
      <c r="L11" s="356">
        <v>0.18701679486575101</v>
      </c>
      <c r="M11" s="356"/>
      <c r="N11" s="356">
        <v>0.191347754527502</v>
      </c>
      <c r="O11" s="356">
        <v>0.16467124997999399</v>
      </c>
      <c r="P11" s="356">
        <v>0.14061038058367301</v>
      </c>
      <c r="Q11" s="356">
        <v>0.17227081729819699</v>
      </c>
      <c r="R11" s="356"/>
      <c r="S11" s="356">
        <v>0.20668285504654299</v>
      </c>
      <c r="T11" s="356">
        <v>0.170954135863358</v>
      </c>
      <c r="U11" s="356">
        <v>0.14248078812152001</v>
      </c>
      <c r="V11" s="356">
        <v>0.190561833162737</v>
      </c>
      <c r="W11" s="356">
        <v>0.147062676401197</v>
      </c>
      <c r="X11" s="356">
        <v>0.13559748656599399</v>
      </c>
      <c r="Y11" s="356">
        <v>0.14328544632760901</v>
      </c>
      <c r="Z11" s="356">
        <v>0.16817195570048701</v>
      </c>
      <c r="AA11" s="356">
        <v>0.180723275454889</v>
      </c>
      <c r="AB11" s="356">
        <v>0.16048944293746301</v>
      </c>
      <c r="AC11" s="356">
        <v>0.26186622677501298</v>
      </c>
      <c r="AD11" s="356">
        <v>0</v>
      </c>
      <c r="AE11" s="356"/>
      <c r="AF11" s="356">
        <v>0.146581832702674</v>
      </c>
      <c r="AG11" s="356">
        <v>0.162491600328731</v>
      </c>
      <c r="AH11" s="356">
        <v>0.15663027926328599</v>
      </c>
      <c r="AI11" s="356">
        <v>0.218630513156962</v>
      </c>
      <c r="AJ11" s="356">
        <v>0.135833006657018</v>
      </c>
      <c r="AK11" s="356">
        <v>0.191240331733491</v>
      </c>
      <c r="AL11" s="356"/>
      <c r="AM11" s="356">
        <v>0.18912124248318199</v>
      </c>
      <c r="AN11" s="356">
        <v>0.151344650123589</v>
      </c>
      <c r="AO11" s="356">
        <v>0.165279388841541</v>
      </c>
      <c r="AP11" s="356"/>
      <c r="AQ11" s="356">
        <v>0.166007979099319</v>
      </c>
      <c r="AR11" s="356">
        <v>0.17021377145362401</v>
      </c>
      <c r="AS11" s="356">
        <v>0.26264303715843801</v>
      </c>
    </row>
    <row r="12" spans="2:45" x14ac:dyDescent="0.25">
      <c r="B12" s="16" t="s">
        <v>265</v>
      </c>
      <c r="C12" s="356">
        <v>0.57131446592345403</v>
      </c>
      <c r="D12" s="356">
        <v>0.60878751593657698</v>
      </c>
      <c r="E12" s="356">
        <v>0.53741828909529898</v>
      </c>
      <c r="F12" s="356"/>
      <c r="G12" s="356">
        <v>0.54134018389729699</v>
      </c>
      <c r="H12" s="356">
        <v>0.52905360809616897</v>
      </c>
      <c r="I12" s="356">
        <v>0.55888651333189598</v>
      </c>
      <c r="J12" s="356">
        <v>0.63072869272821297</v>
      </c>
      <c r="K12" s="356">
        <v>0.60299512571195801</v>
      </c>
      <c r="L12" s="356">
        <v>0.56695003216853701</v>
      </c>
      <c r="M12" s="356"/>
      <c r="N12" s="356">
        <v>0.55146454831430003</v>
      </c>
      <c r="O12" s="356">
        <v>0.55019650405275899</v>
      </c>
      <c r="P12" s="356">
        <v>0.64595855041796502</v>
      </c>
      <c r="Q12" s="356">
        <v>0.54593892089684004</v>
      </c>
      <c r="R12" s="356"/>
      <c r="S12" s="356">
        <v>0.56462478606759303</v>
      </c>
      <c r="T12" s="356">
        <v>0.62050364282352</v>
      </c>
      <c r="U12" s="356">
        <v>0.615624172697945</v>
      </c>
      <c r="V12" s="356">
        <v>0.48995683168934001</v>
      </c>
      <c r="W12" s="356">
        <v>0.56413586733162702</v>
      </c>
      <c r="X12" s="356">
        <v>0.59422072901656298</v>
      </c>
      <c r="Y12" s="356">
        <v>0.54515599516041102</v>
      </c>
      <c r="Z12" s="356">
        <v>0.53252660460131296</v>
      </c>
      <c r="AA12" s="356">
        <v>0.56948336622228202</v>
      </c>
      <c r="AB12" s="356">
        <v>0.53886555214019605</v>
      </c>
      <c r="AC12" s="356">
        <v>0.47743531677872802</v>
      </c>
      <c r="AD12" s="356">
        <v>0.82866781108176701</v>
      </c>
      <c r="AE12" s="356"/>
      <c r="AF12" s="356">
        <v>0.58449291439554696</v>
      </c>
      <c r="AG12" s="356">
        <v>0.56676982172047896</v>
      </c>
      <c r="AH12" s="356">
        <v>0.59149420294303801</v>
      </c>
      <c r="AI12" s="356">
        <v>0.496123078766255</v>
      </c>
      <c r="AJ12" s="356">
        <v>0.64219065830585897</v>
      </c>
      <c r="AK12" s="356">
        <v>0.60331400093590404</v>
      </c>
      <c r="AL12" s="356"/>
      <c r="AM12" s="356">
        <v>0.573965110124244</v>
      </c>
      <c r="AN12" s="356">
        <v>0.57037757276763601</v>
      </c>
      <c r="AO12" s="356">
        <v>0.58497715438176801</v>
      </c>
      <c r="AP12" s="356"/>
      <c r="AQ12" s="356">
        <v>0.60122075114936302</v>
      </c>
      <c r="AR12" s="356">
        <v>0.53367651551805895</v>
      </c>
      <c r="AS12" s="356">
        <v>0.54582768767006495</v>
      </c>
    </row>
    <row r="13" spans="2:45" x14ac:dyDescent="0.25">
      <c r="B13" s="16" t="s">
        <v>266</v>
      </c>
      <c r="C13" s="357">
        <v>2.2113011765387198</v>
      </c>
      <c r="D13" s="357">
        <v>2.3113926238052098</v>
      </c>
      <c r="E13" s="357">
        <v>2.1158986883230799</v>
      </c>
      <c r="F13" s="357"/>
      <c r="G13" s="357">
        <v>2.0879437360945499</v>
      </c>
      <c r="H13" s="357">
        <v>2.0570040259574198</v>
      </c>
      <c r="I13" s="357">
        <v>2.2278391330341498</v>
      </c>
      <c r="J13" s="357">
        <v>2.3199263871748199</v>
      </c>
      <c r="K13" s="357">
        <v>2.3510379521710298</v>
      </c>
      <c r="L13" s="357">
        <v>2.2258916390911399</v>
      </c>
      <c r="M13" s="357"/>
      <c r="N13" s="357">
        <v>2.16757691185322</v>
      </c>
      <c r="O13" s="357">
        <v>2.1789929392007399</v>
      </c>
      <c r="P13" s="357">
        <v>2.3249342441111001</v>
      </c>
      <c r="Q13" s="357">
        <v>2.1869413565320501</v>
      </c>
      <c r="R13" s="357"/>
      <c r="S13" s="357">
        <v>2.2239956027247101</v>
      </c>
      <c r="T13" s="357">
        <v>2.30073273700651</v>
      </c>
      <c r="U13" s="357">
        <v>2.2512680727819401</v>
      </c>
      <c r="V13" s="357">
        <v>2.09561103695335</v>
      </c>
      <c r="W13" s="357">
        <v>2.2170424331635701</v>
      </c>
      <c r="X13" s="357">
        <v>2.2458874663296902</v>
      </c>
      <c r="Y13" s="357">
        <v>2.1138146587648299</v>
      </c>
      <c r="Z13" s="357">
        <v>2.1316570458764201</v>
      </c>
      <c r="AA13" s="357">
        <v>2.2128127567763101</v>
      </c>
      <c r="AB13" s="357">
        <v>2.1449883077801499</v>
      </c>
      <c r="AC13" s="357">
        <v>2.0864091372610001</v>
      </c>
      <c r="AD13" s="357">
        <v>2.62314796940219</v>
      </c>
      <c r="AE13" s="357"/>
      <c r="AF13" s="357">
        <v>2.1918505626903002</v>
      </c>
      <c r="AG13" s="357">
        <v>2.2047481413011201</v>
      </c>
      <c r="AH13" s="357">
        <v>2.2323342846379202</v>
      </c>
      <c r="AI13" s="357">
        <v>2.0978287464593799</v>
      </c>
      <c r="AJ13" s="357">
        <v>2.3586367461539099</v>
      </c>
      <c r="AK13" s="357">
        <v>2.3380521157142198</v>
      </c>
      <c r="AL13" s="357"/>
      <c r="AM13" s="357">
        <v>2.25869660465154</v>
      </c>
      <c r="AN13" s="357">
        <v>2.1788364749398399</v>
      </c>
      <c r="AO13" s="357">
        <v>2.24354174059695</v>
      </c>
      <c r="AP13" s="357"/>
      <c r="AQ13" s="357">
        <v>2.2635477769147299</v>
      </c>
      <c r="AR13" s="357">
        <v>2.13486704586099</v>
      </c>
      <c r="AS13" s="357">
        <v>2.3031816472817002</v>
      </c>
    </row>
    <row r="14" spans="2:45" x14ac:dyDescent="0.25">
      <c r="B14" s="16" t="s">
        <v>267</v>
      </c>
      <c r="C14" s="358">
        <v>1.0860429375363101</v>
      </c>
      <c r="D14" s="358">
        <v>0.95471102957647902</v>
      </c>
      <c r="E14" s="358">
        <v>1.2019460721620701</v>
      </c>
      <c r="F14" s="358"/>
      <c r="G14" s="358">
        <v>1.2524468625549099</v>
      </c>
      <c r="H14" s="358">
        <v>1.3663818810457999</v>
      </c>
      <c r="I14" s="358">
        <v>0.97834251346260903</v>
      </c>
      <c r="J14" s="358">
        <v>0.97920737740987196</v>
      </c>
      <c r="K14" s="358">
        <v>0.84492059248741502</v>
      </c>
      <c r="L14" s="358">
        <v>1.0520176987287799</v>
      </c>
      <c r="M14" s="358"/>
      <c r="N14" s="358">
        <v>1.1649848005153101</v>
      </c>
      <c r="O14" s="358">
        <v>1.06560270633804</v>
      </c>
      <c r="P14" s="358">
        <v>1.08150299103229</v>
      </c>
      <c r="Q14" s="358">
        <v>1.02850163567764</v>
      </c>
      <c r="R14" s="358"/>
      <c r="S14" s="358">
        <v>1.08666039962939</v>
      </c>
      <c r="T14" s="358">
        <v>1.08029391569417</v>
      </c>
      <c r="U14" s="358">
        <v>1.1764726579092</v>
      </c>
      <c r="V14" s="358">
        <v>1.0364056940367801</v>
      </c>
      <c r="W14" s="358">
        <v>0.99471592292941202</v>
      </c>
      <c r="X14" s="358">
        <v>1.0500636763256599</v>
      </c>
      <c r="Y14" s="358">
        <v>1.21833834002372</v>
      </c>
      <c r="Z14" s="358">
        <v>1.14717879424194</v>
      </c>
      <c r="AA14" s="358">
        <v>1.1046615865271401</v>
      </c>
      <c r="AB14" s="358">
        <v>1.11125930486344</v>
      </c>
      <c r="AC14" s="358">
        <v>1.1440834115059499</v>
      </c>
      <c r="AD14" s="358">
        <v>0.73805788539778105</v>
      </c>
      <c r="AE14" s="358"/>
      <c r="AF14" s="358">
        <v>1.1935851920938401</v>
      </c>
      <c r="AG14" s="358">
        <v>1.0731492248277701</v>
      </c>
      <c r="AH14" s="358">
        <v>1.1187521058477601</v>
      </c>
      <c r="AI14" s="358">
        <v>1.11685206609044</v>
      </c>
      <c r="AJ14" s="358">
        <v>0.92872233935333803</v>
      </c>
      <c r="AK14" s="358">
        <v>0.88802471946863604</v>
      </c>
      <c r="AL14" s="358"/>
      <c r="AM14" s="358">
        <v>0.981355960309236</v>
      </c>
      <c r="AN14" s="358">
        <v>1.1591967819389399</v>
      </c>
      <c r="AO14" s="358">
        <v>1.06003375643139</v>
      </c>
      <c r="AP14" s="358"/>
      <c r="AQ14" s="358">
        <v>1.08267677275378</v>
      </c>
      <c r="AR14" s="358">
        <v>1.1230791468880801</v>
      </c>
      <c r="AS14" s="358">
        <v>0.82161066573639996</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448</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64" t="s">
        <v>8</v>
      </c>
      <c r="C7" s="364">
        <v>1005</v>
      </c>
      <c r="D7" s="364">
        <v>484</v>
      </c>
      <c r="E7" s="364">
        <v>515</v>
      </c>
      <c r="F7" s="364"/>
      <c r="G7" s="364">
        <v>152</v>
      </c>
      <c r="H7" s="364">
        <v>174</v>
      </c>
      <c r="I7" s="364">
        <v>153</v>
      </c>
      <c r="J7" s="364">
        <v>172</v>
      </c>
      <c r="K7" s="364">
        <v>142</v>
      </c>
      <c r="L7" s="364">
        <v>212</v>
      </c>
      <c r="M7" s="364"/>
      <c r="N7" s="364">
        <v>279</v>
      </c>
      <c r="O7" s="364">
        <v>270</v>
      </c>
      <c r="P7" s="364">
        <v>207</v>
      </c>
      <c r="Q7" s="364">
        <v>245</v>
      </c>
      <c r="R7" s="364"/>
      <c r="S7" s="364">
        <v>146</v>
      </c>
      <c r="T7" s="364">
        <v>136</v>
      </c>
      <c r="U7" s="364">
        <v>83</v>
      </c>
      <c r="V7" s="364">
        <v>95</v>
      </c>
      <c r="W7" s="364">
        <v>70</v>
      </c>
      <c r="X7" s="364">
        <v>76</v>
      </c>
      <c r="Y7" s="364">
        <v>81</v>
      </c>
      <c r="Z7" s="364">
        <v>40</v>
      </c>
      <c r="AA7" s="364">
        <v>112</v>
      </c>
      <c r="AB7" s="364">
        <v>93</v>
      </c>
      <c r="AC7" s="364">
        <v>45</v>
      </c>
      <c r="AD7" s="364">
        <v>28</v>
      </c>
      <c r="AE7" s="364"/>
      <c r="AF7" s="364">
        <v>204</v>
      </c>
      <c r="AG7" s="364">
        <v>290</v>
      </c>
      <c r="AH7" s="364">
        <v>150</v>
      </c>
      <c r="AI7" s="364">
        <v>190</v>
      </c>
      <c r="AJ7" s="364">
        <v>109</v>
      </c>
      <c r="AK7" s="364">
        <v>62</v>
      </c>
      <c r="AL7" s="364"/>
      <c r="AM7" s="364">
        <v>415</v>
      </c>
      <c r="AN7" s="364">
        <v>426</v>
      </c>
      <c r="AO7" s="364">
        <v>111</v>
      </c>
      <c r="AP7" s="364"/>
      <c r="AQ7" s="364">
        <v>312</v>
      </c>
      <c r="AR7" s="364">
        <v>332</v>
      </c>
      <c r="AS7" s="364">
        <v>36</v>
      </c>
    </row>
    <row r="8" spans="2:45" ht="30" customHeight="1" x14ac:dyDescent="0.25">
      <c r="B8" s="365" t="s">
        <v>9</v>
      </c>
      <c r="C8" s="365">
        <v>1005</v>
      </c>
      <c r="D8" s="365">
        <v>494</v>
      </c>
      <c r="E8" s="365">
        <v>505</v>
      </c>
      <c r="F8" s="365"/>
      <c r="G8" s="365">
        <v>140</v>
      </c>
      <c r="H8" s="365">
        <v>173</v>
      </c>
      <c r="I8" s="365">
        <v>170</v>
      </c>
      <c r="J8" s="365">
        <v>170</v>
      </c>
      <c r="K8" s="365">
        <v>141</v>
      </c>
      <c r="L8" s="365">
        <v>211</v>
      </c>
      <c r="M8" s="365"/>
      <c r="N8" s="365">
        <v>270</v>
      </c>
      <c r="O8" s="365">
        <v>260</v>
      </c>
      <c r="P8" s="365">
        <v>220</v>
      </c>
      <c r="Q8" s="365">
        <v>251</v>
      </c>
      <c r="R8" s="365"/>
      <c r="S8" s="365">
        <v>141</v>
      </c>
      <c r="T8" s="365">
        <v>135</v>
      </c>
      <c r="U8" s="365">
        <v>80</v>
      </c>
      <c r="V8" s="365">
        <v>90</v>
      </c>
      <c r="W8" s="365">
        <v>71</v>
      </c>
      <c r="X8" s="365">
        <v>90</v>
      </c>
      <c r="Y8" s="365">
        <v>80</v>
      </c>
      <c r="Z8" s="365">
        <v>41</v>
      </c>
      <c r="AA8" s="365">
        <v>110</v>
      </c>
      <c r="AB8" s="365">
        <v>85</v>
      </c>
      <c r="AC8" s="365">
        <v>51</v>
      </c>
      <c r="AD8" s="365">
        <v>31</v>
      </c>
      <c r="AE8" s="365"/>
      <c r="AF8" s="365">
        <v>205</v>
      </c>
      <c r="AG8" s="365">
        <v>289</v>
      </c>
      <c r="AH8" s="365">
        <v>149</v>
      </c>
      <c r="AI8" s="365">
        <v>189</v>
      </c>
      <c r="AJ8" s="365">
        <v>110</v>
      </c>
      <c r="AK8" s="365">
        <v>63</v>
      </c>
      <c r="AL8" s="365"/>
      <c r="AM8" s="365">
        <v>420</v>
      </c>
      <c r="AN8" s="365">
        <v>424</v>
      </c>
      <c r="AO8" s="365">
        <v>111</v>
      </c>
      <c r="AP8" s="365"/>
      <c r="AQ8" s="365">
        <v>315</v>
      </c>
      <c r="AR8" s="365">
        <v>332</v>
      </c>
      <c r="AS8" s="365">
        <v>36</v>
      </c>
    </row>
    <row r="9" spans="2:45" x14ac:dyDescent="0.25">
      <c r="B9" s="16" t="s">
        <v>270</v>
      </c>
      <c r="C9" s="361">
        <v>8.8171057776124995E-2</v>
      </c>
      <c r="D9" s="361">
        <v>8.9847547929163996E-2</v>
      </c>
      <c r="E9" s="361">
        <v>8.7576287675019099E-2</v>
      </c>
      <c r="F9" s="361"/>
      <c r="G9" s="361">
        <v>9.8282138149100307E-2</v>
      </c>
      <c r="H9" s="361">
        <v>0.13597825941501501</v>
      </c>
      <c r="I9" s="361">
        <v>0.12968202271436</v>
      </c>
      <c r="J9" s="361">
        <v>7.6399921183407798E-2</v>
      </c>
      <c r="K9" s="361">
        <v>3.6225736924195499E-2</v>
      </c>
      <c r="L9" s="361">
        <v>5.29368420439233E-2</v>
      </c>
      <c r="M9" s="361"/>
      <c r="N9" s="361">
        <v>7.8167272347244798E-2</v>
      </c>
      <c r="O9" s="361">
        <v>6.7041255475434894E-2</v>
      </c>
      <c r="P9" s="361">
        <v>0.13046475098051499</v>
      </c>
      <c r="Q9" s="361">
        <v>8.1205222176965797E-2</v>
      </c>
      <c r="R9" s="361"/>
      <c r="S9" s="361">
        <v>0.116387790670961</v>
      </c>
      <c r="T9" s="361">
        <v>5.87970774243015E-2</v>
      </c>
      <c r="U9" s="361">
        <v>9.5066162309058094E-2</v>
      </c>
      <c r="V9" s="361">
        <v>0.15150639846920499</v>
      </c>
      <c r="W9" s="361">
        <v>0.117240924421319</v>
      </c>
      <c r="X9" s="361">
        <v>5.2738390961155901E-2</v>
      </c>
      <c r="Y9" s="361">
        <v>0.10208746241321</v>
      </c>
      <c r="Z9" s="361">
        <v>9.49126535405376E-2</v>
      </c>
      <c r="AA9" s="361">
        <v>6.1956211370985198E-2</v>
      </c>
      <c r="AB9" s="361">
        <v>4.3658995711187101E-2</v>
      </c>
      <c r="AC9" s="361">
        <v>0.116752587446392</v>
      </c>
      <c r="AD9" s="361">
        <v>4.5396930992735098E-2</v>
      </c>
      <c r="AE9" s="361"/>
      <c r="AF9" s="361">
        <v>0.112089875475316</v>
      </c>
      <c r="AG9" s="361">
        <v>8.95943022753663E-2</v>
      </c>
      <c r="AH9" s="361">
        <v>8.4649948486157298E-2</v>
      </c>
      <c r="AI9" s="361">
        <v>6.2157046729490899E-2</v>
      </c>
      <c r="AJ9" s="361">
        <v>8.2789335432850997E-2</v>
      </c>
      <c r="AK9" s="361">
        <v>9.9382156182844794E-2</v>
      </c>
      <c r="AL9" s="361"/>
      <c r="AM9" s="361">
        <v>9.1385327482731996E-2</v>
      </c>
      <c r="AN9" s="361">
        <v>8.2187653939454403E-2</v>
      </c>
      <c r="AO9" s="361">
        <v>0.102988213191328</v>
      </c>
      <c r="AP9" s="361"/>
      <c r="AQ9" s="361">
        <v>9.6084240698101897E-2</v>
      </c>
      <c r="AR9" s="361">
        <v>9.0303744689128704E-2</v>
      </c>
      <c r="AS9" s="361">
        <v>0.15169019305932299</v>
      </c>
    </row>
    <row r="10" spans="2:45" x14ac:dyDescent="0.25">
      <c r="B10" s="16" t="s">
        <v>261</v>
      </c>
      <c r="C10" s="361">
        <v>0.13547017594072</v>
      </c>
      <c r="D10" s="361">
        <v>0.129310155749677</v>
      </c>
      <c r="E10" s="361">
        <v>0.143086677055482</v>
      </c>
      <c r="F10" s="361"/>
      <c r="G10" s="361">
        <v>0.119951612576721</v>
      </c>
      <c r="H10" s="361">
        <v>0.17339651871930101</v>
      </c>
      <c r="I10" s="361">
        <v>0.14242015962374199</v>
      </c>
      <c r="J10" s="361">
        <v>0.14741734914600099</v>
      </c>
      <c r="K10" s="361">
        <v>0.15437094169321999</v>
      </c>
      <c r="L10" s="361">
        <v>8.6841955072002902E-2</v>
      </c>
      <c r="M10" s="361"/>
      <c r="N10" s="361">
        <v>0.143134184026529</v>
      </c>
      <c r="O10" s="361">
        <v>0.120874797339908</v>
      </c>
      <c r="P10" s="361">
        <v>0.14066653825272599</v>
      </c>
      <c r="Q10" s="361">
        <v>0.135829755181226</v>
      </c>
      <c r="R10" s="361"/>
      <c r="S10" s="361">
        <v>0.105242768107634</v>
      </c>
      <c r="T10" s="361">
        <v>0.120248141503732</v>
      </c>
      <c r="U10" s="361">
        <v>0.16320902953791</v>
      </c>
      <c r="V10" s="361">
        <v>0.104698720847457</v>
      </c>
      <c r="W10" s="361">
        <v>0.11741016696920301</v>
      </c>
      <c r="X10" s="361">
        <v>0.14540296745967399</v>
      </c>
      <c r="Y10" s="361">
        <v>0.14461609495724401</v>
      </c>
      <c r="Z10" s="361">
        <v>0.14727325052826001</v>
      </c>
      <c r="AA10" s="361">
        <v>0.150330013641371</v>
      </c>
      <c r="AB10" s="361">
        <v>0.174984151690731</v>
      </c>
      <c r="AC10" s="361">
        <v>0.15613970970022101</v>
      </c>
      <c r="AD10" s="361">
        <v>0.13503309022475099</v>
      </c>
      <c r="AE10" s="361"/>
      <c r="AF10" s="361">
        <v>0.14202625557560999</v>
      </c>
      <c r="AG10" s="361">
        <v>0.118248179147507</v>
      </c>
      <c r="AH10" s="361">
        <v>9.9288867866663202E-2</v>
      </c>
      <c r="AI10" s="361">
        <v>0.17603846915742799</v>
      </c>
      <c r="AJ10" s="361">
        <v>0.13977826081106101</v>
      </c>
      <c r="AK10" s="361">
        <v>0.14990530056436699</v>
      </c>
      <c r="AL10" s="361"/>
      <c r="AM10" s="361">
        <v>0.13623418815685601</v>
      </c>
      <c r="AN10" s="361">
        <v>0.13240614820494501</v>
      </c>
      <c r="AO10" s="361">
        <v>0.154341106237984</v>
      </c>
      <c r="AP10" s="361"/>
      <c r="AQ10" s="361">
        <v>0.13358442662783299</v>
      </c>
      <c r="AR10" s="361">
        <v>0.120990695501915</v>
      </c>
      <c r="AS10" s="361">
        <v>0.17173055798966899</v>
      </c>
    </row>
    <row r="11" spans="2:45" x14ac:dyDescent="0.25">
      <c r="B11" s="16" t="s">
        <v>262</v>
      </c>
      <c r="C11" s="361">
        <v>0.144748199768995</v>
      </c>
      <c r="D11" s="361">
        <v>0.138839746863684</v>
      </c>
      <c r="E11" s="361">
        <v>0.15032580946493099</v>
      </c>
      <c r="F11" s="361"/>
      <c r="G11" s="361">
        <v>0.14003467589486901</v>
      </c>
      <c r="H11" s="361">
        <v>0.15262960676930701</v>
      </c>
      <c r="I11" s="361">
        <v>0.15989860202555001</v>
      </c>
      <c r="J11" s="361">
        <v>0.198353943589959</v>
      </c>
      <c r="K11" s="361">
        <v>0.12570227287187399</v>
      </c>
      <c r="L11" s="361">
        <v>9.8759005379501399E-2</v>
      </c>
      <c r="M11" s="361"/>
      <c r="N11" s="361">
        <v>0.14473622923719401</v>
      </c>
      <c r="O11" s="361">
        <v>0.13643036772360001</v>
      </c>
      <c r="P11" s="361">
        <v>0.123242977724906</v>
      </c>
      <c r="Q11" s="361">
        <v>0.17453310026367599</v>
      </c>
      <c r="R11" s="361"/>
      <c r="S11" s="361">
        <v>0.142580000510072</v>
      </c>
      <c r="T11" s="361">
        <v>0.11153247680563801</v>
      </c>
      <c r="U11" s="361">
        <v>0.22352084627804999</v>
      </c>
      <c r="V11" s="361">
        <v>0.187882875266452</v>
      </c>
      <c r="W11" s="361">
        <v>0.14737041091411299</v>
      </c>
      <c r="X11" s="361">
        <v>0.15813657542984899</v>
      </c>
      <c r="Y11" s="361">
        <v>0.132890137714849</v>
      </c>
      <c r="Z11" s="361">
        <v>0.20534544338065899</v>
      </c>
      <c r="AA11" s="361">
        <v>0.105205802562715</v>
      </c>
      <c r="AB11" s="361">
        <v>0.132008665757126</v>
      </c>
      <c r="AC11" s="361">
        <v>6.1077516354631503E-2</v>
      </c>
      <c r="AD11" s="361">
        <v>0.18878829915741299</v>
      </c>
      <c r="AE11" s="361"/>
      <c r="AF11" s="361">
        <v>0.14162015902609201</v>
      </c>
      <c r="AG11" s="361">
        <v>0.14731960968385999</v>
      </c>
      <c r="AH11" s="361">
        <v>0.14948004043874399</v>
      </c>
      <c r="AI11" s="361">
        <v>0.14498576424201701</v>
      </c>
      <c r="AJ11" s="361">
        <v>0.131541580877125</v>
      </c>
      <c r="AK11" s="361">
        <v>0.154156333856101</v>
      </c>
      <c r="AL11" s="361"/>
      <c r="AM11" s="361">
        <v>0.13289810724839299</v>
      </c>
      <c r="AN11" s="361">
        <v>0.147536840876863</v>
      </c>
      <c r="AO11" s="361">
        <v>0.162091439657812</v>
      </c>
      <c r="AP11" s="361"/>
      <c r="AQ11" s="361">
        <v>0.14672180698333001</v>
      </c>
      <c r="AR11" s="361">
        <v>0.14971725059660901</v>
      </c>
      <c r="AS11" s="361">
        <v>5.4585717052926697E-2</v>
      </c>
    </row>
    <row r="12" spans="2:45" x14ac:dyDescent="0.25">
      <c r="B12" s="16" t="s">
        <v>265</v>
      </c>
      <c r="C12" s="361">
        <v>0.63161056651415903</v>
      </c>
      <c r="D12" s="361">
        <v>0.64200254945747504</v>
      </c>
      <c r="E12" s="361">
        <v>0.61901122580456802</v>
      </c>
      <c r="F12" s="361"/>
      <c r="G12" s="361">
        <v>0.64173157337930997</v>
      </c>
      <c r="H12" s="361">
        <v>0.53799561509637694</v>
      </c>
      <c r="I12" s="361">
        <v>0.56799921563634803</v>
      </c>
      <c r="J12" s="361">
        <v>0.57782878608063204</v>
      </c>
      <c r="K12" s="361">
        <v>0.68370104851071001</v>
      </c>
      <c r="L12" s="361">
        <v>0.761462197504572</v>
      </c>
      <c r="M12" s="361"/>
      <c r="N12" s="361">
        <v>0.63396231438903194</v>
      </c>
      <c r="O12" s="361">
        <v>0.67565357946105697</v>
      </c>
      <c r="P12" s="361">
        <v>0.60562573304185296</v>
      </c>
      <c r="Q12" s="361">
        <v>0.60843192237813104</v>
      </c>
      <c r="R12" s="361"/>
      <c r="S12" s="361">
        <v>0.63578944071133203</v>
      </c>
      <c r="T12" s="361">
        <v>0.70942230426632802</v>
      </c>
      <c r="U12" s="361">
        <v>0.51820396187498197</v>
      </c>
      <c r="V12" s="361">
        <v>0.55591200541688701</v>
      </c>
      <c r="W12" s="361">
        <v>0.61797849769536495</v>
      </c>
      <c r="X12" s="361">
        <v>0.64372206614932104</v>
      </c>
      <c r="Y12" s="361">
        <v>0.62040630491469795</v>
      </c>
      <c r="Z12" s="361">
        <v>0.552468652550544</v>
      </c>
      <c r="AA12" s="361">
        <v>0.682507972424929</v>
      </c>
      <c r="AB12" s="361">
        <v>0.64934818684095597</v>
      </c>
      <c r="AC12" s="361">
        <v>0.666030186498756</v>
      </c>
      <c r="AD12" s="361">
        <v>0.63078167962510101</v>
      </c>
      <c r="AE12" s="361"/>
      <c r="AF12" s="361">
        <v>0.60426370992298195</v>
      </c>
      <c r="AG12" s="361">
        <v>0.64483790889326698</v>
      </c>
      <c r="AH12" s="361">
        <v>0.66658114320843598</v>
      </c>
      <c r="AI12" s="361">
        <v>0.61681871987106396</v>
      </c>
      <c r="AJ12" s="361">
        <v>0.64589082287896304</v>
      </c>
      <c r="AK12" s="361">
        <v>0.59655620939668697</v>
      </c>
      <c r="AL12" s="361"/>
      <c r="AM12" s="361">
        <v>0.63948237711201905</v>
      </c>
      <c r="AN12" s="361">
        <v>0.63786935697873703</v>
      </c>
      <c r="AO12" s="361">
        <v>0.58057924091287605</v>
      </c>
      <c r="AP12" s="361"/>
      <c r="AQ12" s="361">
        <v>0.62360952569073402</v>
      </c>
      <c r="AR12" s="361">
        <v>0.63898830921234595</v>
      </c>
      <c r="AS12" s="361">
        <v>0.62199353189808104</v>
      </c>
    </row>
    <row r="13" spans="2:45" x14ac:dyDescent="0.25">
      <c r="B13" s="16" t="s">
        <v>266</v>
      </c>
      <c r="C13" s="362">
        <v>2.3197982750211898</v>
      </c>
      <c r="D13" s="362">
        <v>2.3329972978494702</v>
      </c>
      <c r="E13" s="362">
        <v>2.3007719733990499</v>
      </c>
      <c r="F13" s="362"/>
      <c r="G13" s="362">
        <v>2.3252156845043901</v>
      </c>
      <c r="H13" s="362">
        <v>2.0926425775470499</v>
      </c>
      <c r="I13" s="362">
        <v>2.16621501058389</v>
      </c>
      <c r="J13" s="362">
        <v>2.2776115945678201</v>
      </c>
      <c r="K13" s="362">
        <v>2.4568786329690999</v>
      </c>
      <c r="L13" s="362">
        <v>2.5687465583447202</v>
      </c>
      <c r="M13" s="362"/>
      <c r="N13" s="362">
        <v>2.3344935856680098</v>
      </c>
      <c r="O13" s="362">
        <v>2.42069627117028</v>
      </c>
      <c r="P13" s="362">
        <v>2.2040296928281</v>
      </c>
      <c r="Q13" s="362">
        <v>2.31019172284297</v>
      </c>
      <c r="R13" s="362"/>
      <c r="S13" s="362">
        <v>2.2977710912617799</v>
      </c>
      <c r="T13" s="362">
        <v>2.4715800079139898</v>
      </c>
      <c r="U13" s="362">
        <v>2.1648626077189599</v>
      </c>
      <c r="V13" s="362">
        <v>2.1482004876310201</v>
      </c>
      <c r="W13" s="362">
        <v>2.2660864818835198</v>
      </c>
      <c r="X13" s="362">
        <v>2.3928423167673398</v>
      </c>
      <c r="Y13" s="362">
        <v>2.2716152851310301</v>
      </c>
      <c r="Z13" s="362">
        <v>2.2153700949412101</v>
      </c>
      <c r="AA13" s="362">
        <v>2.4082655360415899</v>
      </c>
      <c r="AB13" s="362">
        <v>2.38704604372785</v>
      </c>
      <c r="AC13" s="362">
        <v>2.2763853019057501</v>
      </c>
      <c r="AD13" s="362">
        <v>2.4049547274148799</v>
      </c>
      <c r="AE13" s="362"/>
      <c r="AF13" s="362">
        <v>2.2380577033967399</v>
      </c>
      <c r="AG13" s="362">
        <v>2.34740112519503</v>
      </c>
      <c r="AH13" s="362">
        <v>2.3979923783694601</v>
      </c>
      <c r="AI13" s="362">
        <v>2.3164661572546499</v>
      </c>
      <c r="AJ13" s="362">
        <v>2.3405338912021998</v>
      </c>
      <c r="AK13" s="362">
        <v>2.2478865964666301</v>
      </c>
      <c r="AL13" s="362"/>
      <c r="AM13" s="362">
        <v>2.3204775339896999</v>
      </c>
      <c r="AN13" s="362">
        <v>2.3410879008948799</v>
      </c>
      <c r="AO13" s="362">
        <v>2.2202617082922398</v>
      </c>
      <c r="AP13" s="362"/>
      <c r="AQ13" s="362">
        <v>2.2978566176666999</v>
      </c>
      <c r="AR13" s="362">
        <v>2.33739012433217</v>
      </c>
      <c r="AS13" s="362">
        <v>2.1468825877897699</v>
      </c>
    </row>
    <row r="14" spans="2:45" x14ac:dyDescent="0.25">
      <c r="B14" s="16" t="s">
        <v>267</v>
      </c>
      <c r="C14" s="363">
        <v>1.0185074771286</v>
      </c>
      <c r="D14" s="363">
        <v>1.0218842882253301</v>
      </c>
      <c r="E14" s="363">
        <v>1.0239669308666099</v>
      </c>
      <c r="F14" s="363"/>
      <c r="G14" s="363">
        <v>1.0565935942062501</v>
      </c>
      <c r="H14" s="363">
        <v>1.2539709110703701</v>
      </c>
      <c r="I14" s="363">
        <v>1.2086296223881801</v>
      </c>
      <c r="J14" s="363">
        <v>0.95942127709291403</v>
      </c>
      <c r="K14" s="363">
        <v>0.77976711587012104</v>
      </c>
      <c r="L14" s="363">
        <v>0.74008639156674505</v>
      </c>
      <c r="M14" s="363"/>
      <c r="N14" s="363">
        <v>0.98151486920782105</v>
      </c>
      <c r="O14" s="363">
        <v>0.89113549031966499</v>
      </c>
      <c r="P14" s="363">
        <v>1.23212372203399</v>
      </c>
      <c r="Q14" s="363">
        <v>0.97675511599231601</v>
      </c>
      <c r="R14" s="363"/>
      <c r="S14" s="363">
        <v>1.12590086120238</v>
      </c>
      <c r="T14" s="363">
        <v>0.84875814900312696</v>
      </c>
      <c r="U14" s="363">
        <v>1.04759287212682</v>
      </c>
      <c r="V14" s="363">
        <v>1.25865802477122</v>
      </c>
      <c r="W14" s="363">
        <v>1.14974392288739</v>
      </c>
      <c r="X14" s="363">
        <v>0.85525636005555306</v>
      </c>
      <c r="Y14" s="363">
        <v>1.1135163406663</v>
      </c>
      <c r="Z14" s="363">
        <v>1.05883344543212</v>
      </c>
      <c r="AA14" s="363">
        <v>0.92236724036147499</v>
      </c>
      <c r="AB14" s="363">
        <v>0.85927277285642401</v>
      </c>
      <c r="AC14" s="363">
        <v>1.23704723909251</v>
      </c>
      <c r="AD14" s="363">
        <v>0.80952796798397098</v>
      </c>
      <c r="AE14" s="363"/>
      <c r="AF14" s="363">
        <v>1.1435563207692701</v>
      </c>
      <c r="AG14" s="363">
        <v>1.00425067117267</v>
      </c>
      <c r="AH14" s="363">
        <v>0.95246424929157403</v>
      </c>
      <c r="AI14" s="363">
        <v>0.94634164591456105</v>
      </c>
      <c r="AJ14" s="363">
        <v>1.01004532458764</v>
      </c>
      <c r="AK14" s="363">
        <v>1.10000273079083</v>
      </c>
      <c r="AL14" s="363"/>
      <c r="AM14" s="363">
        <v>1.04103066985973</v>
      </c>
      <c r="AN14" s="363">
        <v>0.98500829758193797</v>
      </c>
      <c r="AO14" s="363">
        <v>1.1083430523197799</v>
      </c>
      <c r="AP14" s="363"/>
      <c r="AQ14" s="363">
        <v>1.0561652559977299</v>
      </c>
      <c r="AR14" s="363">
        <v>1.01040527686203</v>
      </c>
      <c r="AS14" s="363">
        <v>1.41830780660149</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449</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69" t="s">
        <v>8</v>
      </c>
      <c r="C7" s="369">
        <v>1005</v>
      </c>
      <c r="D7" s="369">
        <v>484</v>
      </c>
      <c r="E7" s="369">
        <v>515</v>
      </c>
      <c r="F7" s="369"/>
      <c r="G7" s="369">
        <v>152</v>
      </c>
      <c r="H7" s="369">
        <v>174</v>
      </c>
      <c r="I7" s="369">
        <v>153</v>
      </c>
      <c r="J7" s="369">
        <v>172</v>
      </c>
      <c r="K7" s="369">
        <v>142</v>
      </c>
      <c r="L7" s="369">
        <v>212</v>
      </c>
      <c r="M7" s="369"/>
      <c r="N7" s="369">
        <v>279</v>
      </c>
      <c r="O7" s="369">
        <v>270</v>
      </c>
      <c r="P7" s="369">
        <v>207</v>
      </c>
      <c r="Q7" s="369">
        <v>245</v>
      </c>
      <c r="R7" s="369"/>
      <c r="S7" s="369">
        <v>146</v>
      </c>
      <c r="T7" s="369">
        <v>136</v>
      </c>
      <c r="U7" s="369">
        <v>83</v>
      </c>
      <c r="V7" s="369">
        <v>95</v>
      </c>
      <c r="W7" s="369">
        <v>70</v>
      </c>
      <c r="X7" s="369">
        <v>76</v>
      </c>
      <c r="Y7" s="369">
        <v>81</v>
      </c>
      <c r="Z7" s="369">
        <v>40</v>
      </c>
      <c r="AA7" s="369">
        <v>112</v>
      </c>
      <c r="AB7" s="369">
        <v>93</v>
      </c>
      <c r="AC7" s="369">
        <v>45</v>
      </c>
      <c r="AD7" s="369">
        <v>28</v>
      </c>
      <c r="AE7" s="369"/>
      <c r="AF7" s="369">
        <v>204</v>
      </c>
      <c r="AG7" s="369">
        <v>290</v>
      </c>
      <c r="AH7" s="369">
        <v>150</v>
      </c>
      <c r="AI7" s="369">
        <v>190</v>
      </c>
      <c r="AJ7" s="369">
        <v>109</v>
      </c>
      <c r="AK7" s="369">
        <v>62</v>
      </c>
      <c r="AL7" s="369"/>
      <c r="AM7" s="369">
        <v>415</v>
      </c>
      <c r="AN7" s="369">
        <v>426</v>
      </c>
      <c r="AO7" s="369">
        <v>111</v>
      </c>
      <c r="AP7" s="369"/>
      <c r="AQ7" s="369">
        <v>312</v>
      </c>
      <c r="AR7" s="369">
        <v>332</v>
      </c>
      <c r="AS7" s="369">
        <v>36</v>
      </c>
    </row>
    <row r="8" spans="2:45" ht="30" customHeight="1" x14ac:dyDescent="0.25">
      <c r="B8" s="370" t="s">
        <v>9</v>
      </c>
      <c r="C8" s="370">
        <v>1005</v>
      </c>
      <c r="D8" s="370">
        <v>494</v>
      </c>
      <c r="E8" s="370">
        <v>505</v>
      </c>
      <c r="F8" s="370"/>
      <c r="G8" s="370">
        <v>140</v>
      </c>
      <c r="H8" s="370">
        <v>173</v>
      </c>
      <c r="I8" s="370">
        <v>170</v>
      </c>
      <c r="J8" s="370">
        <v>170</v>
      </c>
      <c r="K8" s="370">
        <v>141</v>
      </c>
      <c r="L8" s="370">
        <v>211</v>
      </c>
      <c r="M8" s="370"/>
      <c r="N8" s="370">
        <v>270</v>
      </c>
      <c r="O8" s="370">
        <v>260</v>
      </c>
      <c r="P8" s="370">
        <v>220</v>
      </c>
      <c r="Q8" s="370">
        <v>251</v>
      </c>
      <c r="R8" s="370"/>
      <c r="S8" s="370">
        <v>141</v>
      </c>
      <c r="T8" s="370">
        <v>135</v>
      </c>
      <c r="U8" s="370">
        <v>80</v>
      </c>
      <c r="V8" s="370">
        <v>90</v>
      </c>
      <c r="W8" s="370">
        <v>71</v>
      </c>
      <c r="X8" s="370">
        <v>90</v>
      </c>
      <c r="Y8" s="370">
        <v>80</v>
      </c>
      <c r="Z8" s="370">
        <v>41</v>
      </c>
      <c r="AA8" s="370">
        <v>110</v>
      </c>
      <c r="AB8" s="370">
        <v>85</v>
      </c>
      <c r="AC8" s="370">
        <v>51</v>
      </c>
      <c r="AD8" s="370">
        <v>31</v>
      </c>
      <c r="AE8" s="370"/>
      <c r="AF8" s="370">
        <v>205</v>
      </c>
      <c r="AG8" s="370">
        <v>289</v>
      </c>
      <c r="AH8" s="370">
        <v>149</v>
      </c>
      <c r="AI8" s="370">
        <v>189</v>
      </c>
      <c r="AJ8" s="370">
        <v>110</v>
      </c>
      <c r="AK8" s="370">
        <v>63</v>
      </c>
      <c r="AL8" s="370"/>
      <c r="AM8" s="370">
        <v>420</v>
      </c>
      <c r="AN8" s="370">
        <v>424</v>
      </c>
      <c r="AO8" s="370">
        <v>111</v>
      </c>
      <c r="AP8" s="370"/>
      <c r="AQ8" s="370">
        <v>315</v>
      </c>
      <c r="AR8" s="370">
        <v>332</v>
      </c>
      <c r="AS8" s="370">
        <v>36</v>
      </c>
    </row>
    <row r="9" spans="2:45" x14ac:dyDescent="0.25">
      <c r="B9" s="16" t="s">
        <v>270</v>
      </c>
      <c r="C9" s="366">
        <v>6.04850787739118E-2</v>
      </c>
      <c r="D9" s="366">
        <v>8.0978321299142994E-2</v>
      </c>
      <c r="E9" s="366">
        <v>3.9033591729459097E-2</v>
      </c>
      <c r="F9" s="366"/>
      <c r="G9" s="366">
        <v>9.6351543009091004E-2</v>
      </c>
      <c r="H9" s="366">
        <v>8.8062371478882906E-2</v>
      </c>
      <c r="I9" s="366">
        <v>8.4105933281068496E-2</v>
      </c>
      <c r="J9" s="366">
        <v>5.0826825949904002E-2</v>
      </c>
      <c r="K9" s="366">
        <v>1.42631217875707E-2</v>
      </c>
      <c r="L9" s="366">
        <v>3.3593976208720802E-2</v>
      </c>
      <c r="M9" s="366"/>
      <c r="N9" s="366">
        <v>6.6850437023190795E-2</v>
      </c>
      <c r="O9" s="366">
        <v>5.2758151522406101E-2</v>
      </c>
      <c r="P9" s="366">
        <v>6.8581183063415693E-2</v>
      </c>
      <c r="Q9" s="366">
        <v>5.55095876563459E-2</v>
      </c>
      <c r="R9" s="366"/>
      <c r="S9" s="366">
        <v>8.9798504865822998E-2</v>
      </c>
      <c r="T9" s="366">
        <v>6.5434140050797895E-2</v>
      </c>
      <c r="U9" s="366">
        <v>2.33581340737955E-2</v>
      </c>
      <c r="V9" s="366">
        <v>4.9875679557213802E-2</v>
      </c>
      <c r="W9" s="366">
        <v>8.7128162033374298E-2</v>
      </c>
      <c r="X9" s="366">
        <v>4.9902817592009402E-2</v>
      </c>
      <c r="Y9" s="366">
        <v>2.36702174428681E-2</v>
      </c>
      <c r="Z9" s="366">
        <v>5.0588927940921402E-2</v>
      </c>
      <c r="AA9" s="366">
        <v>8.0213464933014997E-2</v>
      </c>
      <c r="AB9" s="366">
        <v>4.5301061884556099E-2</v>
      </c>
      <c r="AC9" s="366">
        <v>6.8189189358576596E-2</v>
      </c>
      <c r="AD9" s="366">
        <v>6.9094870871689001E-2</v>
      </c>
      <c r="AE9" s="366"/>
      <c r="AF9" s="366">
        <v>0.107498242621842</v>
      </c>
      <c r="AG9" s="366">
        <v>5.6577378910346102E-2</v>
      </c>
      <c r="AH9" s="366">
        <v>3.91887436192584E-2</v>
      </c>
      <c r="AI9" s="366">
        <v>4.5074364359349202E-2</v>
      </c>
      <c r="AJ9" s="366">
        <v>5.5455873456171603E-2</v>
      </c>
      <c r="AK9" s="366">
        <v>3.0854490399407099E-2</v>
      </c>
      <c r="AL9" s="366"/>
      <c r="AM9" s="366">
        <v>5.2789570434676601E-2</v>
      </c>
      <c r="AN9" s="366">
        <v>6.9862478095753203E-2</v>
      </c>
      <c r="AO9" s="366">
        <v>3.3495163698021399E-2</v>
      </c>
      <c r="AP9" s="366"/>
      <c r="AQ9" s="366">
        <v>4.5288838438468898E-2</v>
      </c>
      <c r="AR9" s="366">
        <v>8.0899672466124894E-2</v>
      </c>
      <c r="AS9" s="366">
        <v>0.12374284616133401</v>
      </c>
    </row>
    <row r="10" spans="2:45" x14ac:dyDescent="0.25">
      <c r="B10" s="16" t="s">
        <v>261</v>
      </c>
      <c r="C10" s="366">
        <v>4.8132377578209803E-2</v>
      </c>
      <c r="D10" s="366">
        <v>4.0579410641430801E-2</v>
      </c>
      <c r="E10" s="366">
        <v>5.6076626226175597E-2</v>
      </c>
      <c r="F10" s="366"/>
      <c r="G10" s="366">
        <v>5.9698384895323801E-2</v>
      </c>
      <c r="H10" s="366">
        <v>7.3162623615812994E-2</v>
      </c>
      <c r="I10" s="366">
        <v>4.5556124149136498E-2</v>
      </c>
      <c r="J10" s="366">
        <v>2.8513081287130999E-2</v>
      </c>
      <c r="K10" s="366">
        <v>4.9349247747358799E-2</v>
      </c>
      <c r="L10" s="366">
        <v>3.6960841118753501E-2</v>
      </c>
      <c r="M10" s="366"/>
      <c r="N10" s="366">
        <v>6.0075164971419501E-2</v>
      </c>
      <c r="O10" s="366">
        <v>3.1648116975696701E-2</v>
      </c>
      <c r="P10" s="366">
        <v>7.03296108628301E-2</v>
      </c>
      <c r="Q10" s="366">
        <v>3.3672191714397601E-2</v>
      </c>
      <c r="R10" s="366"/>
      <c r="S10" s="366">
        <v>0.107416949332721</v>
      </c>
      <c r="T10" s="366">
        <v>2.8513019546224001E-2</v>
      </c>
      <c r="U10" s="366">
        <v>2.33609162107704E-2</v>
      </c>
      <c r="V10" s="366">
        <v>4.3723409645660599E-2</v>
      </c>
      <c r="W10" s="366">
        <v>8.6240504868849793E-2</v>
      </c>
      <c r="X10" s="366">
        <v>4.2384588811985702E-2</v>
      </c>
      <c r="Y10" s="366">
        <v>4.6392137789634497E-2</v>
      </c>
      <c r="Z10" s="366">
        <v>4.7050945081613497E-2</v>
      </c>
      <c r="AA10" s="366">
        <v>6.2027939150750798E-2</v>
      </c>
      <c r="AB10" s="366">
        <v>0</v>
      </c>
      <c r="AC10" s="366">
        <v>2.3077083384100399E-2</v>
      </c>
      <c r="AD10" s="366">
        <v>0</v>
      </c>
      <c r="AE10" s="366"/>
      <c r="AF10" s="366">
        <v>6.7579354706033795E-2</v>
      </c>
      <c r="AG10" s="366">
        <v>3.3668011945114901E-2</v>
      </c>
      <c r="AH10" s="366">
        <v>6.0108412060267999E-2</v>
      </c>
      <c r="AI10" s="366">
        <v>2.0782506701231E-2</v>
      </c>
      <c r="AJ10" s="366">
        <v>4.5284265563269401E-2</v>
      </c>
      <c r="AK10" s="366">
        <v>0.109683280524792</v>
      </c>
      <c r="AL10" s="366"/>
      <c r="AM10" s="366">
        <v>4.4617721494095597E-2</v>
      </c>
      <c r="AN10" s="366">
        <v>5.3003784413914401E-2</v>
      </c>
      <c r="AO10" s="366">
        <v>3.80136597013273E-2</v>
      </c>
      <c r="AP10" s="366"/>
      <c r="AQ10" s="366">
        <v>5.9552380575669799E-2</v>
      </c>
      <c r="AR10" s="366">
        <v>4.5839172434781E-2</v>
      </c>
      <c r="AS10" s="366">
        <v>0.105058340350188</v>
      </c>
    </row>
    <row r="11" spans="2:45" x14ac:dyDescent="0.25">
      <c r="B11" s="16" t="s">
        <v>262</v>
      </c>
      <c r="C11" s="366">
        <v>8.6718819478112594E-2</v>
      </c>
      <c r="D11" s="366">
        <v>0.102354584480895</v>
      </c>
      <c r="E11" s="366">
        <v>7.2476021410304001E-2</v>
      </c>
      <c r="F11" s="366"/>
      <c r="G11" s="366">
        <v>0.14544610324352999</v>
      </c>
      <c r="H11" s="366">
        <v>8.6930268188974202E-2</v>
      </c>
      <c r="I11" s="366">
        <v>4.5286537591479402E-2</v>
      </c>
      <c r="J11" s="366">
        <v>4.9155511260145203E-2</v>
      </c>
      <c r="K11" s="366">
        <v>0.13379788264350601</v>
      </c>
      <c r="L11" s="366">
        <v>7.9647649140221793E-2</v>
      </c>
      <c r="M11" s="366"/>
      <c r="N11" s="366">
        <v>0.111693836573541</v>
      </c>
      <c r="O11" s="366">
        <v>6.59553649501671E-2</v>
      </c>
      <c r="P11" s="366">
        <v>8.8711214228047397E-2</v>
      </c>
      <c r="Q11" s="366">
        <v>8.0996875232801399E-2</v>
      </c>
      <c r="R11" s="366"/>
      <c r="S11" s="366">
        <v>9.4604334415172894E-2</v>
      </c>
      <c r="T11" s="366">
        <v>9.3783645594706103E-2</v>
      </c>
      <c r="U11" s="366">
        <v>7.9646094319919397E-2</v>
      </c>
      <c r="V11" s="366">
        <v>8.4882966270568003E-2</v>
      </c>
      <c r="W11" s="366">
        <v>0.12817844166661899</v>
      </c>
      <c r="X11" s="366">
        <v>7.9167781498177506E-2</v>
      </c>
      <c r="Y11" s="366">
        <v>7.2234758463055507E-2</v>
      </c>
      <c r="Z11" s="366">
        <v>4.6320994687608703E-2</v>
      </c>
      <c r="AA11" s="366">
        <v>9.5447073800561902E-2</v>
      </c>
      <c r="AB11" s="366">
        <v>6.1172013555589801E-2</v>
      </c>
      <c r="AC11" s="366">
        <v>8.3871782969974995E-2</v>
      </c>
      <c r="AD11" s="366">
        <v>0.105299688989319</v>
      </c>
      <c r="AE11" s="366"/>
      <c r="AF11" s="366">
        <v>0.14159500732730099</v>
      </c>
      <c r="AG11" s="366">
        <v>7.8126375913903701E-2</v>
      </c>
      <c r="AH11" s="366">
        <v>8.9891099916649606E-2</v>
      </c>
      <c r="AI11" s="366">
        <v>5.1108492949599502E-2</v>
      </c>
      <c r="AJ11" s="366">
        <v>8.5184260169489601E-2</v>
      </c>
      <c r="AK11" s="366">
        <v>4.9531516108564801E-2</v>
      </c>
      <c r="AL11" s="366"/>
      <c r="AM11" s="366">
        <v>6.2182105193748498E-2</v>
      </c>
      <c r="AN11" s="366">
        <v>0.120101879072124</v>
      </c>
      <c r="AO11" s="366">
        <v>5.6364916234173598E-2</v>
      </c>
      <c r="AP11" s="366"/>
      <c r="AQ11" s="366">
        <v>8.3506530342738403E-2</v>
      </c>
      <c r="AR11" s="366">
        <v>9.1571091706667093E-2</v>
      </c>
      <c r="AS11" s="366">
        <v>5.5853886183751901E-2</v>
      </c>
    </row>
    <row r="12" spans="2:45" x14ac:dyDescent="0.25">
      <c r="B12" s="16" t="s">
        <v>265</v>
      </c>
      <c r="C12" s="366">
        <v>0.80466372416976595</v>
      </c>
      <c r="D12" s="366">
        <v>0.77608768357853097</v>
      </c>
      <c r="E12" s="366">
        <v>0.83241376063406103</v>
      </c>
      <c r="F12" s="366"/>
      <c r="G12" s="366">
        <v>0.69850396885205601</v>
      </c>
      <c r="H12" s="366">
        <v>0.75184473671633001</v>
      </c>
      <c r="I12" s="366">
        <v>0.82505140497831597</v>
      </c>
      <c r="J12" s="366">
        <v>0.87150458150281995</v>
      </c>
      <c r="K12" s="366">
        <v>0.802589747821565</v>
      </c>
      <c r="L12" s="366">
        <v>0.84979753353230403</v>
      </c>
      <c r="M12" s="366"/>
      <c r="N12" s="366">
        <v>0.76138056143184796</v>
      </c>
      <c r="O12" s="366">
        <v>0.84963836655172997</v>
      </c>
      <c r="P12" s="366">
        <v>0.77237799184570699</v>
      </c>
      <c r="Q12" s="366">
        <v>0.82982134539645502</v>
      </c>
      <c r="R12" s="366"/>
      <c r="S12" s="366">
        <v>0.70818021138628295</v>
      </c>
      <c r="T12" s="366">
        <v>0.81226919480827198</v>
      </c>
      <c r="U12" s="366">
        <v>0.873634855395515</v>
      </c>
      <c r="V12" s="366">
        <v>0.82151794452655802</v>
      </c>
      <c r="W12" s="366">
        <v>0.69845289143115596</v>
      </c>
      <c r="X12" s="366">
        <v>0.82854481209782704</v>
      </c>
      <c r="Y12" s="366">
        <v>0.85770288630444202</v>
      </c>
      <c r="Z12" s="366">
        <v>0.85603913228985595</v>
      </c>
      <c r="AA12" s="366">
        <v>0.76231152211567199</v>
      </c>
      <c r="AB12" s="366">
        <v>0.89352692455985405</v>
      </c>
      <c r="AC12" s="366">
        <v>0.82486194428734805</v>
      </c>
      <c r="AD12" s="366">
        <v>0.82560544013899195</v>
      </c>
      <c r="AE12" s="366"/>
      <c r="AF12" s="366">
        <v>0.68332739534482301</v>
      </c>
      <c r="AG12" s="366">
        <v>0.83162823323063495</v>
      </c>
      <c r="AH12" s="366">
        <v>0.81081174440382398</v>
      </c>
      <c r="AI12" s="366">
        <v>0.88303463598982002</v>
      </c>
      <c r="AJ12" s="366">
        <v>0.81407560081107</v>
      </c>
      <c r="AK12" s="366">
        <v>0.80993071296723596</v>
      </c>
      <c r="AL12" s="366"/>
      <c r="AM12" s="366">
        <v>0.84041060287747904</v>
      </c>
      <c r="AN12" s="366">
        <v>0.75703185841820797</v>
      </c>
      <c r="AO12" s="366">
        <v>0.872126260366478</v>
      </c>
      <c r="AP12" s="366"/>
      <c r="AQ12" s="366">
        <v>0.81165225064312296</v>
      </c>
      <c r="AR12" s="366">
        <v>0.78169006339242697</v>
      </c>
      <c r="AS12" s="366">
        <v>0.71534492730472599</v>
      </c>
    </row>
    <row r="13" spans="2:45" x14ac:dyDescent="0.25">
      <c r="B13" s="16" t="s">
        <v>266</v>
      </c>
      <c r="C13" s="367">
        <v>2.63556118904373</v>
      </c>
      <c r="D13" s="367">
        <v>2.5735516303388102</v>
      </c>
      <c r="E13" s="367">
        <v>2.69826995094897</v>
      </c>
      <c r="F13" s="367"/>
      <c r="G13" s="367">
        <v>2.4461024979385502</v>
      </c>
      <c r="H13" s="367">
        <v>2.5025573701427501</v>
      </c>
      <c r="I13" s="367">
        <v>2.61128341426704</v>
      </c>
      <c r="J13" s="367">
        <v>2.7413378483158799</v>
      </c>
      <c r="K13" s="367">
        <v>2.7247142564990599</v>
      </c>
      <c r="L13" s="367">
        <v>2.7456487399961098</v>
      </c>
      <c r="M13" s="367"/>
      <c r="N13" s="367">
        <v>2.56760452241405</v>
      </c>
      <c r="O13" s="367">
        <v>2.7124739465312202</v>
      </c>
      <c r="P13" s="367">
        <v>2.5648860148560502</v>
      </c>
      <c r="Q13" s="367">
        <v>2.6851299783693698</v>
      </c>
      <c r="R13" s="367"/>
      <c r="S13" s="367">
        <v>2.4211662523219202</v>
      </c>
      <c r="T13" s="367">
        <v>2.65288789516045</v>
      </c>
      <c r="U13" s="367">
        <v>2.8035576710371499</v>
      </c>
      <c r="V13" s="367">
        <v>2.67804317576647</v>
      </c>
      <c r="W13" s="367">
        <v>2.4379560624955601</v>
      </c>
      <c r="X13" s="367">
        <v>2.6863545881018198</v>
      </c>
      <c r="Y13" s="367">
        <v>2.7639703136290699</v>
      </c>
      <c r="Z13" s="367">
        <v>2.7078103313263999</v>
      </c>
      <c r="AA13" s="367">
        <v>2.53985665309889</v>
      </c>
      <c r="AB13" s="367">
        <v>2.8029248007907399</v>
      </c>
      <c r="AC13" s="367">
        <v>2.6654064821860901</v>
      </c>
      <c r="AD13" s="367">
        <v>2.6874156983956099</v>
      </c>
      <c r="AE13" s="367"/>
      <c r="AF13" s="367">
        <v>2.40075155539511</v>
      </c>
      <c r="AG13" s="367">
        <v>2.68480546346483</v>
      </c>
      <c r="AH13" s="367">
        <v>2.67232584510504</v>
      </c>
      <c r="AI13" s="367">
        <v>2.7721034005698901</v>
      </c>
      <c r="AJ13" s="367">
        <v>2.6578795883354598</v>
      </c>
      <c r="AK13" s="367">
        <v>2.6385384516436301</v>
      </c>
      <c r="AL13" s="367"/>
      <c r="AM13" s="367">
        <v>2.6902137405140301</v>
      </c>
      <c r="AN13" s="367">
        <v>2.56430311781279</v>
      </c>
      <c r="AO13" s="367">
        <v>2.7671222732691101</v>
      </c>
      <c r="AP13" s="367"/>
      <c r="AQ13" s="367">
        <v>2.6615221931905202</v>
      </c>
      <c r="AR13" s="367">
        <v>2.5740515460253999</v>
      </c>
      <c r="AS13" s="367">
        <v>2.3628008946318699</v>
      </c>
    </row>
    <row r="14" spans="2:45" x14ac:dyDescent="0.25">
      <c r="B14" s="16" t="s">
        <v>267</v>
      </c>
      <c r="C14" s="368">
        <v>0.69148643803193699</v>
      </c>
      <c r="D14" s="368">
        <v>0.81326519256713503</v>
      </c>
      <c r="E14" s="368">
        <v>0.55814907507301303</v>
      </c>
      <c r="F14" s="368"/>
      <c r="G14" s="368">
        <v>0.95139677839095105</v>
      </c>
      <c r="H14" s="368">
        <v>0.93006905768359105</v>
      </c>
      <c r="I14" s="368">
        <v>0.83829499673336205</v>
      </c>
      <c r="J14" s="368">
        <v>0.55701974799687004</v>
      </c>
      <c r="K14" s="368">
        <v>0.38652202006868802</v>
      </c>
      <c r="L14" s="368">
        <v>0.46735719905686102</v>
      </c>
      <c r="M14" s="368"/>
      <c r="N14" s="368">
        <v>0.76953270174874</v>
      </c>
      <c r="O14" s="368">
        <v>0.58695749395417796</v>
      </c>
      <c r="P14" s="368">
        <v>0.80157966913285905</v>
      </c>
      <c r="Q14" s="368">
        <v>0.61859331567773201</v>
      </c>
      <c r="R14" s="368"/>
      <c r="S14" s="368">
        <v>1.00453452643089</v>
      </c>
      <c r="T14" s="368">
        <v>0.68130285875325902</v>
      </c>
      <c r="U14" s="368">
        <v>0.34908696427221603</v>
      </c>
      <c r="V14" s="368">
        <v>0.61179929413239897</v>
      </c>
      <c r="W14" s="368">
        <v>0.95484911078198897</v>
      </c>
      <c r="X14" s="368">
        <v>0.60619353438481505</v>
      </c>
      <c r="Y14" s="368">
        <v>0.42038000380662999</v>
      </c>
      <c r="Z14" s="368">
        <v>0.61956158210283596</v>
      </c>
      <c r="AA14" s="368">
        <v>0.86158066661805599</v>
      </c>
      <c r="AB14" s="368">
        <v>0.435162495139574</v>
      </c>
      <c r="AC14" s="368">
        <v>0.69148859854189104</v>
      </c>
      <c r="AD14" s="368">
        <v>0.65042606726585195</v>
      </c>
      <c r="AE14" s="368"/>
      <c r="AF14" s="368">
        <v>1.0252993717365599</v>
      </c>
      <c r="AG14" s="368">
        <v>0.62480920760233505</v>
      </c>
      <c r="AH14" s="368">
        <v>0.57954263684319696</v>
      </c>
      <c r="AI14" s="368">
        <v>0.49056652905769299</v>
      </c>
      <c r="AJ14" s="368">
        <v>0.65432622770243598</v>
      </c>
      <c r="AK14" s="368">
        <v>0.64554738474708695</v>
      </c>
      <c r="AL14" s="368"/>
      <c r="AM14" s="368">
        <v>0.62127081474148704</v>
      </c>
      <c r="AN14" s="368">
        <v>0.77287035388030001</v>
      </c>
      <c r="AO14" s="368">
        <v>0.459786210829912</v>
      </c>
      <c r="AP14" s="368"/>
      <c r="AQ14" s="368">
        <v>0.61670617025496799</v>
      </c>
      <c r="AR14" s="368">
        <v>0.82407490151537699</v>
      </c>
      <c r="AS14" s="368">
        <v>1.21757159638755</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450</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74" t="s">
        <v>8</v>
      </c>
      <c r="C7" s="374">
        <v>1005</v>
      </c>
      <c r="D7" s="374">
        <v>484</v>
      </c>
      <c r="E7" s="374">
        <v>515</v>
      </c>
      <c r="F7" s="374"/>
      <c r="G7" s="374">
        <v>152</v>
      </c>
      <c r="H7" s="374">
        <v>174</v>
      </c>
      <c r="I7" s="374">
        <v>153</v>
      </c>
      <c r="J7" s="374">
        <v>172</v>
      </c>
      <c r="K7" s="374">
        <v>142</v>
      </c>
      <c r="L7" s="374">
        <v>212</v>
      </c>
      <c r="M7" s="374"/>
      <c r="N7" s="374">
        <v>279</v>
      </c>
      <c r="O7" s="374">
        <v>270</v>
      </c>
      <c r="P7" s="374">
        <v>207</v>
      </c>
      <c r="Q7" s="374">
        <v>245</v>
      </c>
      <c r="R7" s="374"/>
      <c r="S7" s="374">
        <v>146</v>
      </c>
      <c r="T7" s="374">
        <v>136</v>
      </c>
      <c r="U7" s="374">
        <v>83</v>
      </c>
      <c r="V7" s="374">
        <v>95</v>
      </c>
      <c r="W7" s="374">
        <v>70</v>
      </c>
      <c r="X7" s="374">
        <v>76</v>
      </c>
      <c r="Y7" s="374">
        <v>81</v>
      </c>
      <c r="Z7" s="374">
        <v>40</v>
      </c>
      <c r="AA7" s="374">
        <v>112</v>
      </c>
      <c r="AB7" s="374">
        <v>93</v>
      </c>
      <c r="AC7" s="374">
        <v>45</v>
      </c>
      <c r="AD7" s="374">
        <v>28</v>
      </c>
      <c r="AE7" s="374"/>
      <c r="AF7" s="374">
        <v>204</v>
      </c>
      <c r="AG7" s="374">
        <v>290</v>
      </c>
      <c r="AH7" s="374">
        <v>150</v>
      </c>
      <c r="AI7" s="374">
        <v>190</v>
      </c>
      <c r="AJ7" s="374">
        <v>109</v>
      </c>
      <c r="AK7" s="374">
        <v>62</v>
      </c>
      <c r="AL7" s="374"/>
      <c r="AM7" s="374">
        <v>415</v>
      </c>
      <c r="AN7" s="374">
        <v>426</v>
      </c>
      <c r="AO7" s="374">
        <v>111</v>
      </c>
      <c r="AP7" s="374"/>
      <c r="AQ7" s="374">
        <v>312</v>
      </c>
      <c r="AR7" s="374">
        <v>332</v>
      </c>
      <c r="AS7" s="374">
        <v>36</v>
      </c>
    </row>
    <row r="8" spans="2:45" ht="30" customHeight="1" x14ac:dyDescent="0.25">
      <c r="B8" s="375" t="s">
        <v>9</v>
      </c>
      <c r="C8" s="375">
        <v>1005</v>
      </c>
      <c r="D8" s="375">
        <v>494</v>
      </c>
      <c r="E8" s="375">
        <v>505</v>
      </c>
      <c r="F8" s="375"/>
      <c r="G8" s="375">
        <v>140</v>
      </c>
      <c r="H8" s="375">
        <v>173</v>
      </c>
      <c r="I8" s="375">
        <v>170</v>
      </c>
      <c r="J8" s="375">
        <v>170</v>
      </c>
      <c r="K8" s="375">
        <v>141</v>
      </c>
      <c r="L8" s="375">
        <v>211</v>
      </c>
      <c r="M8" s="375"/>
      <c r="N8" s="375">
        <v>270</v>
      </c>
      <c r="O8" s="375">
        <v>260</v>
      </c>
      <c r="P8" s="375">
        <v>220</v>
      </c>
      <c r="Q8" s="375">
        <v>251</v>
      </c>
      <c r="R8" s="375"/>
      <c r="S8" s="375">
        <v>141</v>
      </c>
      <c r="T8" s="375">
        <v>135</v>
      </c>
      <c r="U8" s="375">
        <v>80</v>
      </c>
      <c r="V8" s="375">
        <v>90</v>
      </c>
      <c r="W8" s="375">
        <v>71</v>
      </c>
      <c r="X8" s="375">
        <v>90</v>
      </c>
      <c r="Y8" s="375">
        <v>80</v>
      </c>
      <c r="Z8" s="375">
        <v>41</v>
      </c>
      <c r="AA8" s="375">
        <v>110</v>
      </c>
      <c r="AB8" s="375">
        <v>85</v>
      </c>
      <c r="AC8" s="375">
        <v>51</v>
      </c>
      <c r="AD8" s="375">
        <v>31</v>
      </c>
      <c r="AE8" s="375"/>
      <c r="AF8" s="375">
        <v>205</v>
      </c>
      <c r="AG8" s="375">
        <v>289</v>
      </c>
      <c r="AH8" s="375">
        <v>149</v>
      </c>
      <c r="AI8" s="375">
        <v>189</v>
      </c>
      <c r="AJ8" s="375">
        <v>110</v>
      </c>
      <c r="AK8" s="375">
        <v>63</v>
      </c>
      <c r="AL8" s="375"/>
      <c r="AM8" s="375">
        <v>420</v>
      </c>
      <c r="AN8" s="375">
        <v>424</v>
      </c>
      <c r="AO8" s="375">
        <v>111</v>
      </c>
      <c r="AP8" s="375"/>
      <c r="AQ8" s="375">
        <v>315</v>
      </c>
      <c r="AR8" s="375">
        <v>332</v>
      </c>
      <c r="AS8" s="375">
        <v>36</v>
      </c>
    </row>
    <row r="9" spans="2:45" x14ac:dyDescent="0.25">
      <c r="B9" s="16" t="s">
        <v>270</v>
      </c>
      <c r="C9" s="371">
        <v>0.155572717697959</v>
      </c>
      <c r="D9" s="371">
        <v>0.166060011902462</v>
      </c>
      <c r="E9" s="371">
        <v>0.147171192651392</v>
      </c>
      <c r="F9" s="371"/>
      <c r="G9" s="371">
        <v>0.13944753243181299</v>
      </c>
      <c r="H9" s="371">
        <v>8.6384003768484596E-2</v>
      </c>
      <c r="I9" s="371">
        <v>0.13338967311302299</v>
      </c>
      <c r="J9" s="371">
        <v>0.19446901882426801</v>
      </c>
      <c r="K9" s="371">
        <v>0.23674221557641201</v>
      </c>
      <c r="L9" s="371">
        <v>0.15541787280587699</v>
      </c>
      <c r="M9" s="371"/>
      <c r="N9" s="371">
        <v>0.11919388349773399</v>
      </c>
      <c r="O9" s="371">
        <v>0.14148103742270601</v>
      </c>
      <c r="P9" s="371">
        <v>0.16485683141042801</v>
      </c>
      <c r="Q9" s="371">
        <v>0.20364406415084699</v>
      </c>
      <c r="R9" s="371"/>
      <c r="S9" s="371">
        <v>0.13636958338795899</v>
      </c>
      <c r="T9" s="371">
        <v>0.18944139894935899</v>
      </c>
      <c r="U9" s="371">
        <v>0.192339097682065</v>
      </c>
      <c r="V9" s="371">
        <v>9.1617094060581994E-2</v>
      </c>
      <c r="W9" s="371">
        <v>0.14678867975424401</v>
      </c>
      <c r="X9" s="371">
        <v>0.14621573649057201</v>
      </c>
      <c r="Y9" s="371">
        <v>0.16254874813040701</v>
      </c>
      <c r="Z9" s="371">
        <v>0.178691950823196</v>
      </c>
      <c r="AA9" s="371">
        <v>0.14351134320815201</v>
      </c>
      <c r="AB9" s="371">
        <v>0.19993746704035401</v>
      </c>
      <c r="AC9" s="371">
        <v>0.15617069403339301</v>
      </c>
      <c r="AD9" s="371">
        <v>0.105129432997369</v>
      </c>
      <c r="AE9" s="371"/>
      <c r="AF9" s="371">
        <v>9.7005078748098203E-2</v>
      </c>
      <c r="AG9" s="371">
        <v>0.18615972051829999</v>
      </c>
      <c r="AH9" s="371">
        <v>0.169709766838404</v>
      </c>
      <c r="AI9" s="371">
        <v>0.15650163915846199</v>
      </c>
      <c r="AJ9" s="371">
        <v>0.187039476776138</v>
      </c>
      <c r="AK9" s="371">
        <v>0.11468875354639101</v>
      </c>
      <c r="AL9" s="371"/>
      <c r="AM9" s="371">
        <v>0.15766751111598301</v>
      </c>
      <c r="AN9" s="371">
        <v>0.16735267588055899</v>
      </c>
      <c r="AO9" s="371">
        <v>9.9232689363280696E-2</v>
      </c>
      <c r="AP9" s="371"/>
      <c r="AQ9" s="371">
        <v>0.17082242724621399</v>
      </c>
      <c r="AR9" s="371">
        <v>0.13053817860702499</v>
      </c>
      <c r="AS9" s="371">
        <v>8.3656869988501095E-2</v>
      </c>
    </row>
    <row r="10" spans="2:45" x14ac:dyDescent="0.25">
      <c r="B10" s="16" t="s">
        <v>261</v>
      </c>
      <c r="C10" s="371">
        <v>0.211047142478615</v>
      </c>
      <c r="D10" s="371">
        <v>0.23703283091052099</v>
      </c>
      <c r="E10" s="371">
        <v>0.18232576205060999</v>
      </c>
      <c r="F10" s="371"/>
      <c r="G10" s="371">
        <v>0.17305008502827501</v>
      </c>
      <c r="H10" s="371">
        <v>0.24810068907155799</v>
      </c>
      <c r="I10" s="371">
        <v>0.19827166085616801</v>
      </c>
      <c r="J10" s="371">
        <v>0.201075440519735</v>
      </c>
      <c r="K10" s="371">
        <v>0.21157802794130601</v>
      </c>
      <c r="L10" s="371">
        <v>0.223913406449187</v>
      </c>
      <c r="M10" s="371"/>
      <c r="N10" s="371">
        <v>0.24019875186178699</v>
      </c>
      <c r="O10" s="371">
        <v>0.21446235614553</v>
      </c>
      <c r="P10" s="371">
        <v>0.19668817056510701</v>
      </c>
      <c r="Q10" s="371">
        <v>0.18815074876756699</v>
      </c>
      <c r="R10" s="371"/>
      <c r="S10" s="371">
        <v>0.18761332163979699</v>
      </c>
      <c r="T10" s="371">
        <v>0.225234502779317</v>
      </c>
      <c r="U10" s="371">
        <v>0.23080031594979999</v>
      </c>
      <c r="V10" s="371">
        <v>0.25034696777319798</v>
      </c>
      <c r="W10" s="371">
        <v>0.21440748477717</v>
      </c>
      <c r="X10" s="371">
        <v>0.18056347988407601</v>
      </c>
      <c r="Y10" s="371">
        <v>0.21233625429161199</v>
      </c>
      <c r="Z10" s="371">
        <v>0.197045588546403</v>
      </c>
      <c r="AA10" s="371">
        <v>0.21916668096315101</v>
      </c>
      <c r="AB10" s="371">
        <v>0.21615184011036601</v>
      </c>
      <c r="AC10" s="371">
        <v>0.16730105694443601</v>
      </c>
      <c r="AD10" s="371">
        <v>0.215817823870607</v>
      </c>
      <c r="AE10" s="371"/>
      <c r="AF10" s="371">
        <v>0.19440663494839899</v>
      </c>
      <c r="AG10" s="371">
        <v>0.24018603636227201</v>
      </c>
      <c r="AH10" s="371">
        <v>0.202371991993785</v>
      </c>
      <c r="AI10" s="371">
        <v>0.20290788921217401</v>
      </c>
      <c r="AJ10" s="371">
        <v>0.20202591150982799</v>
      </c>
      <c r="AK10" s="371">
        <v>0.191956458621375</v>
      </c>
      <c r="AL10" s="371"/>
      <c r="AM10" s="371">
        <v>0.24471157299472299</v>
      </c>
      <c r="AN10" s="371">
        <v>0.187360081800518</v>
      </c>
      <c r="AO10" s="371">
        <v>0.20582823985174201</v>
      </c>
      <c r="AP10" s="371"/>
      <c r="AQ10" s="371">
        <v>0.21831751333416599</v>
      </c>
      <c r="AR10" s="371">
        <v>0.21467176660354501</v>
      </c>
      <c r="AS10" s="371">
        <v>0.192122181976219</v>
      </c>
    </row>
    <row r="11" spans="2:45" x14ac:dyDescent="0.25">
      <c r="B11" s="16" t="s">
        <v>262</v>
      </c>
      <c r="C11" s="371">
        <v>0.16848479547896</v>
      </c>
      <c r="D11" s="371">
        <v>0.15162648666686401</v>
      </c>
      <c r="E11" s="371">
        <v>0.18491650199864099</v>
      </c>
      <c r="F11" s="371"/>
      <c r="G11" s="371">
        <v>0.165726416966474</v>
      </c>
      <c r="H11" s="371">
        <v>0.12809591571200099</v>
      </c>
      <c r="I11" s="371">
        <v>0.15147050223077599</v>
      </c>
      <c r="J11" s="371">
        <v>0.191465407874717</v>
      </c>
      <c r="K11" s="371">
        <v>0.11738889435309199</v>
      </c>
      <c r="L11" s="371">
        <v>0.23278048821905201</v>
      </c>
      <c r="M11" s="371"/>
      <c r="N11" s="371">
        <v>0.157146509896925</v>
      </c>
      <c r="O11" s="371">
        <v>0.203988398572579</v>
      </c>
      <c r="P11" s="371">
        <v>0.193163318721356</v>
      </c>
      <c r="Q11" s="371">
        <v>0.112972171960639</v>
      </c>
      <c r="R11" s="371"/>
      <c r="S11" s="371">
        <v>0.16301016214234401</v>
      </c>
      <c r="T11" s="371">
        <v>0.191405563536098</v>
      </c>
      <c r="U11" s="371">
        <v>0.128536889904663</v>
      </c>
      <c r="V11" s="371">
        <v>0.229034804865132</v>
      </c>
      <c r="W11" s="371">
        <v>0.17894827725395501</v>
      </c>
      <c r="X11" s="371">
        <v>0.212876702459218</v>
      </c>
      <c r="Y11" s="371">
        <v>0.18500700022348199</v>
      </c>
      <c r="Z11" s="371">
        <v>0.12843366430781999</v>
      </c>
      <c r="AA11" s="371">
        <v>0.163912527514982</v>
      </c>
      <c r="AB11" s="371">
        <v>0.10622567694712701</v>
      </c>
      <c r="AC11" s="371">
        <v>7.5119219960353104E-2</v>
      </c>
      <c r="AD11" s="371">
        <v>0.219205345209389</v>
      </c>
      <c r="AE11" s="371"/>
      <c r="AF11" s="371">
        <v>0.14269947662007501</v>
      </c>
      <c r="AG11" s="371">
        <v>0.184597553885368</v>
      </c>
      <c r="AH11" s="371">
        <v>0.157941176867159</v>
      </c>
      <c r="AI11" s="371">
        <v>0.15964074554410701</v>
      </c>
      <c r="AJ11" s="371">
        <v>0.177571823026727</v>
      </c>
      <c r="AK11" s="371">
        <v>0.21387748810764401</v>
      </c>
      <c r="AL11" s="371"/>
      <c r="AM11" s="371">
        <v>0.187458404169735</v>
      </c>
      <c r="AN11" s="371">
        <v>0.151133069232123</v>
      </c>
      <c r="AO11" s="371">
        <v>0.15433409651097901</v>
      </c>
      <c r="AP11" s="371"/>
      <c r="AQ11" s="371">
        <v>0.15192606284086799</v>
      </c>
      <c r="AR11" s="371">
        <v>0.16745479370163799</v>
      </c>
      <c r="AS11" s="371">
        <v>0.13641918645922299</v>
      </c>
    </row>
    <row r="12" spans="2:45" x14ac:dyDescent="0.25">
      <c r="B12" s="16" t="s">
        <v>265</v>
      </c>
      <c r="C12" s="371">
        <v>0.464895344344467</v>
      </c>
      <c r="D12" s="371">
        <v>0.44528067052015302</v>
      </c>
      <c r="E12" s="371">
        <v>0.48558654329935702</v>
      </c>
      <c r="F12" s="371"/>
      <c r="G12" s="371">
        <v>0.52177596557343797</v>
      </c>
      <c r="H12" s="371">
        <v>0.53741939144795603</v>
      </c>
      <c r="I12" s="371">
        <v>0.51686816380003298</v>
      </c>
      <c r="J12" s="371">
        <v>0.41299013278127999</v>
      </c>
      <c r="K12" s="371">
        <v>0.43429086212918899</v>
      </c>
      <c r="L12" s="371">
        <v>0.387888232525884</v>
      </c>
      <c r="M12" s="371"/>
      <c r="N12" s="371">
        <v>0.48346085474355399</v>
      </c>
      <c r="O12" s="371">
        <v>0.44006820785918499</v>
      </c>
      <c r="P12" s="371">
        <v>0.44529167930310898</v>
      </c>
      <c r="Q12" s="371">
        <v>0.49523301512094697</v>
      </c>
      <c r="R12" s="371"/>
      <c r="S12" s="371">
        <v>0.51300693282990095</v>
      </c>
      <c r="T12" s="371">
        <v>0.39391853473522598</v>
      </c>
      <c r="U12" s="371">
        <v>0.44832369646347298</v>
      </c>
      <c r="V12" s="371">
        <v>0.42900113330108802</v>
      </c>
      <c r="W12" s="371">
        <v>0.45985555821463098</v>
      </c>
      <c r="X12" s="371">
        <v>0.46034408116613401</v>
      </c>
      <c r="Y12" s="371">
        <v>0.44010799735449901</v>
      </c>
      <c r="Z12" s="371">
        <v>0.49582879632258198</v>
      </c>
      <c r="AA12" s="371">
        <v>0.47340944831371501</v>
      </c>
      <c r="AB12" s="371">
        <v>0.47768501590215401</v>
      </c>
      <c r="AC12" s="371">
        <v>0.60140902906181704</v>
      </c>
      <c r="AD12" s="371">
        <v>0.45984739792263502</v>
      </c>
      <c r="AE12" s="371"/>
      <c r="AF12" s="371">
        <v>0.56588880968342803</v>
      </c>
      <c r="AG12" s="371">
        <v>0.389056689234061</v>
      </c>
      <c r="AH12" s="371">
        <v>0.469977064300652</v>
      </c>
      <c r="AI12" s="371">
        <v>0.48094972608525699</v>
      </c>
      <c r="AJ12" s="371">
        <v>0.43336278868730699</v>
      </c>
      <c r="AK12" s="371">
        <v>0.47947729972459002</v>
      </c>
      <c r="AL12" s="371"/>
      <c r="AM12" s="371">
        <v>0.41016251171955997</v>
      </c>
      <c r="AN12" s="371">
        <v>0.49415417308679999</v>
      </c>
      <c r="AO12" s="371">
        <v>0.54060497427399801</v>
      </c>
      <c r="AP12" s="371"/>
      <c r="AQ12" s="371">
        <v>0.458933996578752</v>
      </c>
      <c r="AR12" s="371">
        <v>0.48733526108779202</v>
      </c>
      <c r="AS12" s="371">
        <v>0.58780176157605601</v>
      </c>
    </row>
    <row r="13" spans="2:45" x14ac:dyDescent="0.25">
      <c r="B13" s="16" t="s">
        <v>266</v>
      </c>
      <c r="C13" s="372">
        <v>1.9427027664699299</v>
      </c>
      <c r="D13" s="372">
        <v>1.8761278158047101</v>
      </c>
      <c r="E13" s="372">
        <v>2.00891839594596</v>
      </c>
      <c r="F13" s="372"/>
      <c r="G13" s="372">
        <v>2.0698308156815401</v>
      </c>
      <c r="H13" s="372">
        <v>2.1165506948394301</v>
      </c>
      <c r="I13" s="372">
        <v>2.0518171567178198</v>
      </c>
      <c r="J13" s="372">
        <v>1.82297665461301</v>
      </c>
      <c r="K13" s="372">
        <v>1.74922840303506</v>
      </c>
      <c r="L13" s="372">
        <v>1.8531390804649399</v>
      </c>
      <c r="M13" s="372"/>
      <c r="N13" s="372">
        <v>2.0048743358863002</v>
      </c>
      <c r="O13" s="372">
        <v>1.9426437768682401</v>
      </c>
      <c r="P13" s="372">
        <v>1.9188898459171499</v>
      </c>
      <c r="Q13" s="372">
        <v>1.8997941380516901</v>
      </c>
      <c r="R13" s="372"/>
      <c r="S13" s="372">
        <v>2.0526544444141801</v>
      </c>
      <c r="T13" s="372">
        <v>1.78980123405719</v>
      </c>
      <c r="U13" s="372">
        <v>1.83284518514954</v>
      </c>
      <c r="V13" s="372">
        <v>1.99541997740673</v>
      </c>
      <c r="W13" s="372">
        <v>1.9518707139289699</v>
      </c>
      <c r="X13" s="372">
        <v>1.9873491283009099</v>
      </c>
      <c r="Y13" s="372">
        <v>1.9026742468020701</v>
      </c>
      <c r="Z13" s="372">
        <v>1.9413993061297901</v>
      </c>
      <c r="AA13" s="372">
        <v>1.9672200809342599</v>
      </c>
      <c r="AB13" s="372">
        <v>1.8616582417110801</v>
      </c>
      <c r="AC13" s="372">
        <v>2.1217665840505999</v>
      </c>
      <c r="AD13" s="372">
        <v>2.0337707080572902</v>
      </c>
      <c r="AE13" s="372"/>
      <c r="AF13" s="372">
        <v>2.1774720172388302</v>
      </c>
      <c r="AG13" s="372">
        <v>1.77655121183519</v>
      </c>
      <c r="AH13" s="372">
        <v>1.9281855386300599</v>
      </c>
      <c r="AI13" s="372">
        <v>1.9650385585561601</v>
      </c>
      <c r="AJ13" s="372">
        <v>1.8572579236252</v>
      </c>
      <c r="AK13" s="372">
        <v>2.0581433340104298</v>
      </c>
      <c r="AL13" s="372"/>
      <c r="AM13" s="372">
        <v>1.85011591649287</v>
      </c>
      <c r="AN13" s="372">
        <v>1.9720887395251601</v>
      </c>
      <c r="AO13" s="372">
        <v>2.1363113556956899</v>
      </c>
      <c r="AP13" s="372"/>
      <c r="AQ13" s="372">
        <v>1.8989716287521601</v>
      </c>
      <c r="AR13" s="372">
        <v>2.0115871372702001</v>
      </c>
      <c r="AS13" s="372">
        <v>2.2283658396228399</v>
      </c>
    </row>
    <row r="14" spans="2:45" x14ac:dyDescent="0.25">
      <c r="B14" s="16" t="s">
        <v>267</v>
      </c>
      <c r="C14" s="373">
        <v>1.2962401758644799</v>
      </c>
      <c r="D14" s="373">
        <v>1.33390945258715</v>
      </c>
      <c r="E14" s="373">
        <v>1.2590106285228</v>
      </c>
      <c r="F14" s="373"/>
      <c r="G14" s="373">
        <v>1.2567163831038199</v>
      </c>
      <c r="H14" s="373">
        <v>1.1239689615394199</v>
      </c>
      <c r="I14" s="373">
        <v>1.25338636032104</v>
      </c>
      <c r="J14" s="373">
        <v>1.36865529729961</v>
      </c>
      <c r="K14" s="373">
        <v>1.54087958252131</v>
      </c>
      <c r="L14" s="373">
        <v>1.21767597670481</v>
      </c>
      <c r="M14" s="373"/>
      <c r="N14" s="373">
        <v>1.2048738772877501</v>
      </c>
      <c r="O14" s="373">
        <v>1.2218644560406799</v>
      </c>
      <c r="P14" s="373">
        <v>1.30074077648954</v>
      </c>
      <c r="Q14" s="373">
        <v>1.49387048094599</v>
      </c>
      <c r="R14" s="373"/>
      <c r="S14" s="373">
        <v>1.2522069982014301</v>
      </c>
      <c r="T14" s="373">
        <v>1.34268089652682</v>
      </c>
      <c r="U14" s="373">
        <v>1.4385211858368001</v>
      </c>
      <c r="V14" s="373">
        <v>1.05754601195359</v>
      </c>
      <c r="W14" s="373">
        <v>1.27708849574294</v>
      </c>
      <c r="X14" s="373">
        <v>1.2393813665303099</v>
      </c>
      <c r="Y14" s="373">
        <v>1.30953614372881</v>
      </c>
      <c r="Z14" s="373">
        <v>1.4393133505106901</v>
      </c>
      <c r="AA14" s="373">
        <v>1.27715750175878</v>
      </c>
      <c r="AB14" s="373">
        <v>1.4920012378266001</v>
      </c>
      <c r="AC14" s="373">
        <v>1.40613707637144</v>
      </c>
      <c r="AD14" s="373">
        <v>1.1315439094953601</v>
      </c>
      <c r="AE14" s="373"/>
      <c r="AF14" s="373">
        <v>1.1222940478327801</v>
      </c>
      <c r="AG14" s="373">
        <v>1.3285493031494899</v>
      </c>
      <c r="AH14" s="373">
        <v>1.3551256095347499</v>
      </c>
      <c r="AI14" s="373">
        <v>1.31560273055166</v>
      </c>
      <c r="AJ14" s="373">
        <v>1.3756774657131099</v>
      </c>
      <c r="AK14" s="373">
        <v>1.14498244984235</v>
      </c>
      <c r="AL14" s="373"/>
      <c r="AM14" s="373">
        <v>1.26609339878178</v>
      </c>
      <c r="AN14" s="373">
        <v>1.3533377542743801</v>
      </c>
      <c r="AO14" s="373">
        <v>1.13500848757715</v>
      </c>
      <c r="AP14" s="373"/>
      <c r="AQ14" s="373">
        <v>1.3546349154036501</v>
      </c>
      <c r="AR14" s="373">
        <v>1.22772344254566</v>
      </c>
      <c r="AS14" s="373">
        <v>1.0927547658510599</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451</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79" t="s">
        <v>8</v>
      </c>
      <c r="C7" s="379">
        <v>1005</v>
      </c>
      <c r="D7" s="379">
        <v>484</v>
      </c>
      <c r="E7" s="379">
        <v>515</v>
      </c>
      <c r="F7" s="379"/>
      <c r="G7" s="379">
        <v>152</v>
      </c>
      <c r="H7" s="379">
        <v>174</v>
      </c>
      <c r="I7" s="379">
        <v>153</v>
      </c>
      <c r="J7" s="379">
        <v>172</v>
      </c>
      <c r="K7" s="379">
        <v>142</v>
      </c>
      <c r="L7" s="379">
        <v>212</v>
      </c>
      <c r="M7" s="379"/>
      <c r="N7" s="379">
        <v>279</v>
      </c>
      <c r="O7" s="379">
        <v>270</v>
      </c>
      <c r="P7" s="379">
        <v>207</v>
      </c>
      <c r="Q7" s="379">
        <v>245</v>
      </c>
      <c r="R7" s="379"/>
      <c r="S7" s="379">
        <v>146</v>
      </c>
      <c r="T7" s="379">
        <v>136</v>
      </c>
      <c r="U7" s="379">
        <v>83</v>
      </c>
      <c r="V7" s="379">
        <v>95</v>
      </c>
      <c r="W7" s="379">
        <v>70</v>
      </c>
      <c r="X7" s="379">
        <v>76</v>
      </c>
      <c r="Y7" s="379">
        <v>81</v>
      </c>
      <c r="Z7" s="379">
        <v>40</v>
      </c>
      <c r="AA7" s="379">
        <v>112</v>
      </c>
      <c r="AB7" s="379">
        <v>93</v>
      </c>
      <c r="AC7" s="379">
        <v>45</v>
      </c>
      <c r="AD7" s="379">
        <v>28</v>
      </c>
      <c r="AE7" s="379"/>
      <c r="AF7" s="379">
        <v>204</v>
      </c>
      <c r="AG7" s="379">
        <v>290</v>
      </c>
      <c r="AH7" s="379">
        <v>150</v>
      </c>
      <c r="AI7" s="379">
        <v>190</v>
      </c>
      <c r="AJ7" s="379">
        <v>109</v>
      </c>
      <c r="AK7" s="379">
        <v>62</v>
      </c>
      <c r="AL7" s="379"/>
      <c r="AM7" s="379">
        <v>415</v>
      </c>
      <c r="AN7" s="379">
        <v>426</v>
      </c>
      <c r="AO7" s="379">
        <v>111</v>
      </c>
      <c r="AP7" s="379"/>
      <c r="AQ7" s="379">
        <v>312</v>
      </c>
      <c r="AR7" s="379">
        <v>332</v>
      </c>
      <c r="AS7" s="379">
        <v>36</v>
      </c>
    </row>
    <row r="8" spans="2:45" ht="30" customHeight="1" x14ac:dyDescent="0.25">
      <c r="B8" s="380" t="s">
        <v>9</v>
      </c>
      <c r="C8" s="380">
        <v>1005</v>
      </c>
      <c r="D8" s="380">
        <v>494</v>
      </c>
      <c r="E8" s="380">
        <v>505</v>
      </c>
      <c r="F8" s="380"/>
      <c r="G8" s="380">
        <v>140</v>
      </c>
      <c r="H8" s="380">
        <v>173</v>
      </c>
      <c r="I8" s="380">
        <v>170</v>
      </c>
      <c r="J8" s="380">
        <v>170</v>
      </c>
      <c r="K8" s="380">
        <v>141</v>
      </c>
      <c r="L8" s="380">
        <v>211</v>
      </c>
      <c r="M8" s="380"/>
      <c r="N8" s="380">
        <v>270</v>
      </c>
      <c r="O8" s="380">
        <v>260</v>
      </c>
      <c r="P8" s="380">
        <v>220</v>
      </c>
      <c r="Q8" s="380">
        <v>251</v>
      </c>
      <c r="R8" s="380"/>
      <c r="S8" s="380">
        <v>141</v>
      </c>
      <c r="T8" s="380">
        <v>135</v>
      </c>
      <c r="U8" s="380">
        <v>80</v>
      </c>
      <c r="V8" s="380">
        <v>90</v>
      </c>
      <c r="W8" s="380">
        <v>71</v>
      </c>
      <c r="X8" s="380">
        <v>90</v>
      </c>
      <c r="Y8" s="380">
        <v>80</v>
      </c>
      <c r="Z8" s="380">
        <v>41</v>
      </c>
      <c r="AA8" s="380">
        <v>110</v>
      </c>
      <c r="AB8" s="380">
        <v>85</v>
      </c>
      <c r="AC8" s="380">
        <v>51</v>
      </c>
      <c r="AD8" s="380">
        <v>31</v>
      </c>
      <c r="AE8" s="380"/>
      <c r="AF8" s="380">
        <v>205</v>
      </c>
      <c r="AG8" s="380">
        <v>289</v>
      </c>
      <c r="AH8" s="380">
        <v>149</v>
      </c>
      <c r="AI8" s="380">
        <v>189</v>
      </c>
      <c r="AJ8" s="380">
        <v>110</v>
      </c>
      <c r="AK8" s="380">
        <v>63</v>
      </c>
      <c r="AL8" s="380"/>
      <c r="AM8" s="380">
        <v>420</v>
      </c>
      <c r="AN8" s="380">
        <v>424</v>
      </c>
      <c r="AO8" s="380">
        <v>111</v>
      </c>
      <c r="AP8" s="380"/>
      <c r="AQ8" s="380">
        <v>315</v>
      </c>
      <c r="AR8" s="380">
        <v>332</v>
      </c>
      <c r="AS8" s="380">
        <v>36</v>
      </c>
    </row>
    <row r="9" spans="2:45" x14ac:dyDescent="0.25">
      <c r="B9" s="16" t="s">
        <v>270</v>
      </c>
      <c r="C9" s="376">
        <v>5.9908120788813003E-2</v>
      </c>
      <c r="D9" s="376">
        <v>6.1936082350065001E-2</v>
      </c>
      <c r="E9" s="376">
        <v>5.8636049485079597E-2</v>
      </c>
      <c r="F9" s="376"/>
      <c r="G9" s="376">
        <v>0.105954716406269</v>
      </c>
      <c r="H9" s="376">
        <v>4.97805091240048E-2</v>
      </c>
      <c r="I9" s="376">
        <v>5.2746128963892198E-2</v>
      </c>
      <c r="J9" s="376">
        <v>3.5170098437669703E-2</v>
      </c>
      <c r="K9" s="376">
        <v>5.0813816187300902E-2</v>
      </c>
      <c r="L9" s="376">
        <v>6.9329613326639103E-2</v>
      </c>
      <c r="M9" s="376"/>
      <c r="N9" s="376">
        <v>4.4043434280690401E-2</v>
      </c>
      <c r="O9" s="376">
        <v>5.908594825835E-2</v>
      </c>
      <c r="P9" s="376">
        <v>6.1846201134720703E-2</v>
      </c>
      <c r="Q9" s="376">
        <v>7.7081367889088204E-2</v>
      </c>
      <c r="R9" s="376"/>
      <c r="S9" s="376">
        <v>6.6652859758246294E-2</v>
      </c>
      <c r="T9" s="376">
        <v>3.5779532648523502E-2</v>
      </c>
      <c r="U9" s="376">
        <v>9.9227125187697093E-2</v>
      </c>
      <c r="V9" s="376">
        <v>5.3558645034684403E-2</v>
      </c>
      <c r="W9" s="376">
        <v>0.11589760241788601</v>
      </c>
      <c r="X9" s="376">
        <v>4.3178734264609997E-2</v>
      </c>
      <c r="Y9" s="376">
        <v>5.6762595586107203E-2</v>
      </c>
      <c r="Z9" s="376">
        <v>4.6320994687608703E-2</v>
      </c>
      <c r="AA9" s="376">
        <v>4.3065204667732601E-2</v>
      </c>
      <c r="AB9" s="376">
        <v>6.3664014822854401E-2</v>
      </c>
      <c r="AC9" s="376">
        <v>2.3732053129523398E-2</v>
      </c>
      <c r="AD9" s="376">
        <v>0.10651735484621901</v>
      </c>
      <c r="AE9" s="376"/>
      <c r="AF9" s="376">
        <v>7.9549754202221198E-2</v>
      </c>
      <c r="AG9" s="376">
        <v>5.6935512067334201E-2</v>
      </c>
      <c r="AH9" s="376">
        <v>8.6807277576200007E-2</v>
      </c>
      <c r="AI9" s="376">
        <v>3.0441574401927001E-2</v>
      </c>
      <c r="AJ9" s="376">
        <v>2.55323524601286E-2</v>
      </c>
      <c r="AK9" s="376">
        <v>9.3957505839932107E-2</v>
      </c>
      <c r="AL9" s="376"/>
      <c r="AM9" s="376">
        <v>5.3703722835680999E-2</v>
      </c>
      <c r="AN9" s="376">
        <v>6.5983503672824503E-2</v>
      </c>
      <c r="AO9" s="376">
        <v>6.3720613880308904E-2</v>
      </c>
      <c r="AP9" s="376"/>
      <c r="AQ9" s="376">
        <v>5.6118676080834901E-2</v>
      </c>
      <c r="AR9" s="376">
        <v>7.4784398130993399E-2</v>
      </c>
      <c r="AS9" s="376">
        <v>5.3759860135209003E-2</v>
      </c>
    </row>
    <row r="10" spans="2:45" x14ac:dyDescent="0.25">
      <c r="B10" s="16" t="s">
        <v>261</v>
      </c>
      <c r="C10" s="376">
        <v>0.109023958853572</v>
      </c>
      <c r="D10" s="376">
        <v>0.10409406915023001</v>
      </c>
      <c r="E10" s="376">
        <v>0.115126647133532</v>
      </c>
      <c r="F10" s="376"/>
      <c r="G10" s="376">
        <v>9.9344791565638996E-2</v>
      </c>
      <c r="H10" s="376">
        <v>0.108769711943782</v>
      </c>
      <c r="I10" s="376">
        <v>0.132820218052566</v>
      </c>
      <c r="J10" s="376">
        <v>0.121709422380441</v>
      </c>
      <c r="K10" s="376">
        <v>0.105441215577043</v>
      </c>
      <c r="L10" s="376">
        <v>8.8677858774539195E-2</v>
      </c>
      <c r="M10" s="376"/>
      <c r="N10" s="376">
        <v>0.126267815010354</v>
      </c>
      <c r="O10" s="376">
        <v>8.4994013639434401E-2</v>
      </c>
      <c r="P10" s="376">
        <v>0.108173529010895</v>
      </c>
      <c r="Q10" s="376">
        <v>0.117849197874083</v>
      </c>
      <c r="R10" s="376"/>
      <c r="S10" s="376">
        <v>0.103307165834266</v>
      </c>
      <c r="T10" s="376">
        <v>0.16679449449137701</v>
      </c>
      <c r="U10" s="376">
        <v>0.166151976136304</v>
      </c>
      <c r="V10" s="376">
        <v>9.3571525137668796E-2</v>
      </c>
      <c r="W10" s="376">
        <v>5.9539945651771502E-2</v>
      </c>
      <c r="X10" s="376">
        <v>0.155972576237637</v>
      </c>
      <c r="Y10" s="376">
        <v>3.59692809254792E-2</v>
      </c>
      <c r="Z10" s="376">
        <v>7.4628148367281003E-2</v>
      </c>
      <c r="AA10" s="376">
        <v>0.11896128203123001</v>
      </c>
      <c r="AB10" s="376">
        <v>6.4009776445571806E-2</v>
      </c>
      <c r="AC10" s="376">
        <v>7.0036064498628703E-2</v>
      </c>
      <c r="AD10" s="376">
        <v>0.144422260887132</v>
      </c>
      <c r="AE10" s="376"/>
      <c r="AF10" s="376">
        <v>0.13510483227654799</v>
      </c>
      <c r="AG10" s="376">
        <v>9.4854429278923597E-2</v>
      </c>
      <c r="AH10" s="376">
        <v>0.12607176419115401</v>
      </c>
      <c r="AI10" s="376">
        <v>7.3319151289726894E-2</v>
      </c>
      <c r="AJ10" s="376">
        <v>0.12488285307652899</v>
      </c>
      <c r="AK10" s="376">
        <v>0.12819514297055601</v>
      </c>
      <c r="AL10" s="376"/>
      <c r="AM10" s="376">
        <v>6.8801870038023794E-2</v>
      </c>
      <c r="AN10" s="376">
        <v>0.13993427748444801</v>
      </c>
      <c r="AO10" s="376">
        <v>0.166582667096075</v>
      </c>
      <c r="AP10" s="376"/>
      <c r="AQ10" s="376">
        <v>9.5740745015610598E-2</v>
      </c>
      <c r="AR10" s="376">
        <v>0.113105781830659</v>
      </c>
      <c r="AS10" s="376">
        <v>0.106268506884168</v>
      </c>
    </row>
    <row r="11" spans="2:45" x14ac:dyDescent="0.25">
      <c r="B11" s="16" t="s">
        <v>262</v>
      </c>
      <c r="C11" s="376">
        <v>0.148359108332698</v>
      </c>
      <c r="D11" s="376">
        <v>0.12660141458236299</v>
      </c>
      <c r="E11" s="376">
        <v>0.16948570346241901</v>
      </c>
      <c r="F11" s="376"/>
      <c r="G11" s="376">
        <v>0.111190836618037</v>
      </c>
      <c r="H11" s="376">
        <v>0.14306688435781301</v>
      </c>
      <c r="I11" s="376">
        <v>0.17150304219916199</v>
      </c>
      <c r="J11" s="376">
        <v>0.14091585560470701</v>
      </c>
      <c r="K11" s="376">
        <v>0.126255707046979</v>
      </c>
      <c r="L11" s="376">
        <v>0.179550630089887</v>
      </c>
      <c r="M11" s="376"/>
      <c r="N11" s="376">
        <v>0.133543382457356</v>
      </c>
      <c r="O11" s="376">
        <v>0.161310088551362</v>
      </c>
      <c r="P11" s="376">
        <v>0.15840901972066901</v>
      </c>
      <c r="Q11" s="376">
        <v>0.14443658664929901</v>
      </c>
      <c r="R11" s="376"/>
      <c r="S11" s="376">
        <v>0.11852066242935499</v>
      </c>
      <c r="T11" s="376">
        <v>0.169736486754021</v>
      </c>
      <c r="U11" s="376">
        <v>6.7126390427071497E-2</v>
      </c>
      <c r="V11" s="376">
        <v>6.3407725895845396E-2</v>
      </c>
      <c r="W11" s="376">
        <v>7.1360496995790806E-2</v>
      </c>
      <c r="X11" s="376">
        <v>0.15536328391257101</v>
      </c>
      <c r="Y11" s="376">
        <v>0.196967654802259</v>
      </c>
      <c r="Z11" s="376">
        <v>0.105008667175967</v>
      </c>
      <c r="AA11" s="376">
        <v>0.163373120658454</v>
      </c>
      <c r="AB11" s="376">
        <v>0.239118089026366</v>
      </c>
      <c r="AC11" s="376">
        <v>0.263065804482641</v>
      </c>
      <c r="AD11" s="376">
        <v>0.244886272820135</v>
      </c>
      <c r="AE11" s="376"/>
      <c r="AF11" s="376">
        <v>0.123039256607686</v>
      </c>
      <c r="AG11" s="376">
        <v>0.149417766889477</v>
      </c>
      <c r="AH11" s="376">
        <v>0.13975945672225101</v>
      </c>
      <c r="AI11" s="376">
        <v>0.165219842064562</v>
      </c>
      <c r="AJ11" s="376">
        <v>0.191422853321981</v>
      </c>
      <c r="AK11" s="376">
        <v>0.120876062122011</v>
      </c>
      <c r="AL11" s="376"/>
      <c r="AM11" s="376">
        <v>0.16119611900244099</v>
      </c>
      <c r="AN11" s="376">
        <v>0.13543471224783399</v>
      </c>
      <c r="AO11" s="376">
        <v>0.17308640461948199</v>
      </c>
      <c r="AP11" s="376"/>
      <c r="AQ11" s="376">
        <v>0.16310270003372099</v>
      </c>
      <c r="AR11" s="376">
        <v>0.134954572013465</v>
      </c>
      <c r="AS11" s="376">
        <v>0.200467089982659</v>
      </c>
    </row>
    <row r="12" spans="2:45" x14ac:dyDescent="0.25">
      <c r="B12" s="16" t="s">
        <v>265</v>
      </c>
      <c r="C12" s="376">
        <v>0.68270881202491696</v>
      </c>
      <c r="D12" s="376">
        <v>0.70736843391734106</v>
      </c>
      <c r="E12" s="376">
        <v>0.65675159991897003</v>
      </c>
      <c r="F12" s="376"/>
      <c r="G12" s="376">
        <v>0.68350965541005504</v>
      </c>
      <c r="H12" s="376">
        <v>0.69838289457440095</v>
      </c>
      <c r="I12" s="376">
        <v>0.64293061078437996</v>
      </c>
      <c r="J12" s="376">
        <v>0.70220462357718305</v>
      </c>
      <c r="K12" s="376">
        <v>0.71748926118867795</v>
      </c>
      <c r="L12" s="376">
        <v>0.66244189780893503</v>
      </c>
      <c r="M12" s="376"/>
      <c r="N12" s="376">
        <v>0.69614536825160001</v>
      </c>
      <c r="O12" s="376">
        <v>0.69460994955085298</v>
      </c>
      <c r="P12" s="376">
        <v>0.67157125013371499</v>
      </c>
      <c r="Q12" s="376">
        <v>0.66063284758753005</v>
      </c>
      <c r="R12" s="376"/>
      <c r="S12" s="376">
        <v>0.71151931197813201</v>
      </c>
      <c r="T12" s="376">
        <v>0.627689486106078</v>
      </c>
      <c r="U12" s="376">
        <v>0.66749450824892698</v>
      </c>
      <c r="V12" s="376">
        <v>0.78946210393180105</v>
      </c>
      <c r="W12" s="376">
        <v>0.753201954934552</v>
      </c>
      <c r="X12" s="376">
        <v>0.64548540558518297</v>
      </c>
      <c r="Y12" s="376">
        <v>0.71030046868615504</v>
      </c>
      <c r="Z12" s="376">
        <v>0.77404218976914396</v>
      </c>
      <c r="AA12" s="376">
        <v>0.67460039264258398</v>
      </c>
      <c r="AB12" s="376">
        <v>0.63320811970520796</v>
      </c>
      <c r="AC12" s="376">
        <v>0.64316607788920599</v>
      </c>
      <c r="AD12" s="376">
        <v>0.50417411144651403</v>
      </c>
      <c r="AE12" s="376"/>
      <c r="AF12" s="376">
        <v>0.662306156913545</v>
      </c>
      <c r="AG12" s="376">
        <v>0.69879229176426505</v>
      </c>
      <c r="AH12" s="376">
        <v>0.64736150151039595</v>
      </c>
      <c r="AI12" s="376">
        <v>0.73101943224378396</v>
      </c>
      <c r="AJ12" s="376">
        <v>0.65816194114136095</v>
      </c>
      <c r="AK12" s="376">
        <v>0.65697128906750002</v>
      </c>
      <c r="AL12" s="376"/>
      <c r="AM12" s="376">
        <v>0.71629828812385499</v>
      </c>
      <c r="AN12" s="376">
        <v>0.65864750659489402</v>
      </c>
      <c r="AO12" s="376">
        <v>0.59661031440413403</v>
      </c>
      <c r="AP12" s="376"/>
      <c r="AQ12" s="376">
        <v>0.68503787886983303</v>
      </c>
      <c r="AR12" s="376">
        <v>0.67715524802488203</v>
      </c>
      <c r="AS12" s="376">
        <v>0.639504542997964</v>
      </c>
    </row>
    <row r="13" spans="2:45" x14ac:dyDescent="0.25">
      <c r="B13" s="16" t="s">
        <v>266</v>
      </c>
      <c r="C13" s="377">
        <v>2.4538686115937201</v>
      </c>
      <c r="D13" s="377">
        <v>2.4794022000669802</v>
      </c>
      <c r="E13" s="377">
        <v>2.4243528538152801</v>
      </c>
      <c r="F13" s="377"/>
      <c r="G13" s="377">
        <v>2.37225543103188</v>
      </c>
      <c r="H13" s="377">
        <v>2.4900521643826101</v>
      </c>
      <c r="I13" s="377">
        <v>2.4046181348040299</v>
      </c>
      <c r="J13" s="377">
        <v>2.5101550043213998</v>
      </c>
      <c r="K13" s="377">
        <v>2.5104204132370298</v>
      </c>
      <c r="L13" s="377">
        <v>2.4351048123811201</v>
      </c>
      <c r="M13" s="377"/>
      <c r="N13" s="377">
        <v>2.4817906846798601</v>
      </c>
      <c r="O13" s="377">
        <v>2.4914440393947199</v>
      </c>
      <c r="P13" s="377">
        <v>2.4397053188533802</v>
      </c>
      <c r="Q13" s="377">
        <v>2.3886209139352701</v>
      </c>
      <c r="R13" s="377"/>
      <c r="S13" s="377">
        <v>2.4749064266273701</v>
      </c>
      <c r="T13" s="377">
        <v>2.3893359263176501</v>
      </c>
      <c r="U13" s="377">
        <v>2.3028882817372298</v>
      </c>
      <c r="V13" s="377">
        <v>2.5887732887247599</v>
      </c>
      <c r="W13" s="377">
        <v>2.46186680444701</v>
      </c>
      <c r="X13" s="377">
        <v>2.40315536081832</v>
      </c>
      <c r="Y13" s="377">
        <v>2.56080599658846</v>
      </c>
      <c r="Z13" s="377">
        <v>2.6067720520266402</v>
      </c>
      <c r="AA13" s="377">
        <v>2.4695087012758901</v>
      </c>
      <c r="AB13" s="377">
        <v>2.4418703136139301</v>
      </c>
      <c r="AC13" s="377">
        <v>2.5256659071315299</v>
      </c>
      <c r="AD13" s="377">
        <v>2.1467171408669401</v>
      </c>
      <c r="AE13" s="377"/>
      <c r="AF13" s="377">
        <v>2.3681018162325498</v>
      </c>
      <c r="AG13" s="377">
        <v>2.4900668383506699</v>
      </c>
      <c r="AH13" s="377">
        <v>2.34767518216684</v>
      </c>
      <c r="AI13" s="377">
        <v>2.5968171321501998</v>
      </c>
      <c r="AJ13" s="377">
        <v>2.48221438314458</v>
      </c>
      <c r="AK13" s="377">
        <v>2.34086113441708</v>
      </c>
      <c r="AL13" s="377"/>
      <c r="AM13" s="377">
        <v>2.5400889724144702</v>
      </c>
      <c r="AN13" s="377">
        <v>2.3867462217647999</v>
      </c>
      <c r="AO13" s="377">
        <v>2.3025864195474401</v>
      </c>
      <c r="AP13" s="377"/>
      <c r="AQ13" s="377">
        <v>2.4770597816925499</v>
      </c>
      <c r="AR13" s="377">
        <v>2.4144806699322401</v>
      </c>
      <c r="AS13" s="377">
        <v>2.4257163158433799</v>
      </c>
    </row>
    <row r="14" spans="2:45" x14ac:dyDescent="0.25">
      <c r="B14" s="16" t="s">
        <v>267</v>
      </c>
      <c r="C14" s="378">
        <v>0.82619061766030799</v>
      </c>
      <c r="D14" s="378">
        <v>0.83106267614838103</v>
      </c>
      <c r="E14" s="378">
        <v>0.82798667803191095</v>
      </c>
      <c r="F14" s="378"/>
      <c r="G14" s="378">
        <v>1.07578337362249</v>
      </c>
      <c r="H14" s="378">
        <v>0.77057772570508798</v>
      </c>
      <c r="I14" s="378">
        <v>0.82788944760732497</v>
      </c>
      <c r="J14" s="378">
        <v>0.70850398175504503</v>
      </c>
      <c r="K14" s="378">
        <v>0.77112572000347401</v>
      </c>
      <c r="L14" s="378">
        <v>0.84311783123821804</v>
      </c>
      <c r="M14" s="378"/>
      <c r="N14" s="378">
        <v>0.76931396753127901</v>
      </c>
      <c r="O14" s="378">
        <v>0.77742059156541798</v>
      </c>
      <c r="P14" s="378">
        <v>0.83759607112428802</v>
      </c>
      <c r="Q14" s="378">
        <v>0.93952442747916098</v>
      </c>
      <c r="R14" s="378"/>
      <c r="S14" s="378">
        <v>0.862015387099069</v>
      </c>
      <c r="T14" s="378">
        <v>0.79188546593611697</v>
      </c>
      <c r="U14" s="378">
        <v>1.15322903688333</v>
      </c>
      <c r="V14" s="378">
        <v>0.75904809137437101</v>
      </c>
      <c r="W14" s="378">
        <v>1.0781972418536001</v>
      </c>
      <c r="X14" s="378">
        <v>0.82075820958678103</v>
      </c>
      <c r="Y14" s="378">
        <v>0.66715621888251697</v>
      </c>
      <c r="Z14" s="378">
        <v>0.68242654361039001</v>
      </c>
      <c r="AA14" s="378">
        <v>0.75222245875969695</v>
      </c>
      <c r="AB14" s="378">
        <v>0.76563201688165206</v>
      </c>
      <c r="AC14" s="378">
        <v>0.54244182316522305</v>
      </c>
      <c r="AD14" s="378">
        <v>1.08824453470416</v>
      </c>
      <c r="AE14" s="378"/>
      <c r="AF14" s="378">
        <v>0.98491552486019995</v>
      </c>
      <c r="AG14" s="378">
        <v>0.78393584403671401</v>
      </c>
      <c r="AH14" s="378">
        <v>1.0065396433312801</v>
      </c>
      <c r="AI14" s="378">
        <v>0.57294565038084899</v>
      </c>
      <c r="AJ14" s="378">
        <v>0.65863104772623104</v>
      </c>
      <c r="AK14" s="378">
        <v>1.0616619189326799</v>
      </c>
      <c r="AL14" s="378"/>
      <c r="AM14" s="378">
        <v>0.70990921140804797</v>
      </c>
      <c r="AN14" s="378">
        <v>0.915101416779737</v>
      </c>
      <c r="AO14" s="378">
        <v>0.934939776597149</v>
      </c>
      <c r="AP14" s="378"/>
      <c r="AQ14" s="378">
        <v>0.78014394032985601</v>
      </c>
      <c r="AR14" s="378">
        <v>0.92037661535298199</v>
      </c>
      <c r="AS14" s="378">
        <v>0.80185176910050104</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S19"/>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452</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84" t="s">
        <v>8</v>
      </c>
      <c r="C7" s="384">
        <v>1005</v>
      </c>
      <c r="D7" s="384">
        <v>484</v>
      </c>
      <c r="E7" s="384">
        <v>515</v>
      </c>
      <c r="F7" s="384"/>
      <c r="G7" s="384">
        <v>152</v>
      </c>
      <c r="H7" s="384">
        <v>174</v>
      </c>
      <c r="I7" s="384">
        <v>153</v>
      </c>
      <c r="J7" s="384">
        <v>172</v>
      </c>
      <c r="K7" s="384">
        <v>142</v>
      </c>
      <c r="L7" s="384">
        <v>212</v>
      </c>
      <c r="M7" s="384"/>
      <c r="N7" s="384">
        <v>279</v>
      </c>
      <c r="O7" s="384">
        <v>270</v>
      </c>
      <c r="P7" s="384">
        <v>207</v>
      </c>
      <c r="Q7" s="384">
        <v>245</v>
      </c>
      <c r="R7" s="384"/>
      <c r="S7" s="384">
        <v>146</v>
      </c>
      <c r="T7" s="384">
        <v>136</v>
      </c>
      <c r="U7" s="384">
        <v>83</v>
      </c>
      <c r="V7" s="384">
        <v>95</v>
      </c>
      <c r="W7" s="384">
        <v>70</v>
      </c>
      <c r="X7" s="384">
        <v>76</v>
      </c>
      <c r="Y7" s="384">
        <v>81</v>
      </c>
      <c r="Z7" s="384">
        <v>40</v>
      </c>
      <c r="AA7" s="384">
        <v>112</v>
      </c>
      <c r="AB7" s="384">
        <v>93</v>
      </c>
      <c r="AC7" s="384">
        <v>45</v>
      </c>
      <c r="AD7" s="384">
        <v>28</v>
      </c>
      <c r="AE7" s="384"/>
      <c r="AF7" s="384">
        <v>204</v>
      </c>
      <c r="AG7" s="384">
        <v>290</v>
      </c>
      <c r="AH7" s="384">
        <v>150</v>
      </c>
      <c r="AI7" s="384">
        <v>190</v>
      </c>
      <c r="AJ7" s="384">
        <v>109</v>
      </c>
      <c r="AK7" s="384">
        <v>62</v>
      </c>
      <c r="AL7" s="384"/>
      <c r="AM7" s="384">
        <v>415</v>
      </c>
      <c r="AN7" s="384">
        <v>426</v>
      </c>
      <c r="AO7" s="384">
        <v>111</v>
      </c>
      <c r="AP7" s="384"/>
      <c r="AQ7" s="384">
        <v>312</v>
      </c>
      <c r="AR7" s="384">
        <v>332</v>
      </c>
      <c r="AS7" s="384">
        <v>36</v>
      </c>
    </row>
    <row r="8" spans="2:45" ht="30" customHeight="1" x14ac:dyDescent="0.25">
      <c r="B8" s="385" t="s">
        <v>9</v>
      </c>
      <c r="C8" s="385">
        <v>1005</v>
      </c>
      <c r="D8" s="385">
        <v>494</v>
      </c>
      <c r="E8" s="385">
        <v>505</v>
      </c>
      <c r="F8" s="385"/>
      <c r="G8" s="385">
        <v>140</v>
      </c>
      <c r="H8" s="385">
        <v>173</v>
      </c>
      <c r="I8" s="385">
        <v>170</v>
      </c>
      <c r="J8" s="385">
        <v>170</v>
      </c>
      <c r="K8" s="385">
        <v>141</v>
      </c>
      <c r="L8" s="385">
        <v>211</v>
      </c>
      <c r="M8" s="385"/>
      <c r="N8" s="385">
        <v>270</v>
      </c>
      <c r="O8" s="385">
        <v>260</v>
      </c>
      <c r="P8" s="385">
        <v>220</v>
      </c>
      <c r="Q8" s="385">
        <v>251</v>
      </c>
      <c r="R8" s="385"/>
      <c r="S8" s="385">
        <v>141</v>
      </c>
      <c r="T8" s="385">
        <v>135</v>
      </c>
      <c r="U8" s="385">
        <v>80</v>
      </c>
      <c r="V8" s="385">
        <v>90</v>
      </c>
      <c r="W8" s="385">
        <v>71</v>
      </c>
      <c r="X8" s="385">
        <v>90</v>
      </c>
      <c r="Y8" s="385">
        <v>80</v>
      </c>
      <c r="Z8" s="385">
        <v>41</v>
      </c>
      <c r="AA8" s="385">
        <v>110</v>
      </c>
      <c r="AB8" s="385">
        <v>85</v>
      </c>
      <c r="AC8" s="385">
        <v>51</v>
      </c>
      <c r="AD8" s="385">
        <v>31</v>
      </c>
      <c r="AE8" s="385"/>
      <c r="AF8" s="385">
        <v>205</v>
      </c>
      <c r="AG8" s="385">
        <v>289</v>
      </c>
      <c r="AH8" s="385">
        <v>149</v>
      </c>
      <c r="AI8" s="385">
        <v>189</v>
      </c>
      <c r="AJ8" s="385">
        <v>110</v>
      </c>
      <c r="AK8" s="385">
        <v>63</v>
      </c>
      <c r="AL8" s="385"/>
      <c r="AM8" s="385">
        <v>420</v>
      </c>
      <c r="AN8" s="385">
        <v>424</v>
      </c>
      <c r="AO8" s="385">
        <v>111</v>
      </c>
      <c r="AP8" s="385"/>
      <c r="AQ8" s="385">
        <v>315</v>
      </c>
      <c r="AR8" s="385">
        <v>332</v>
      </c>
      <c r="AS8" s="385">
        <v>36</v>
      </c>
    </row>
    <row r="9" spans="2:45" x14ac:dyDescent="0.25">
      <c r="B9" s="16" t="s">
        <v>270</v>
      </c>
      <c r="C9" s="381">
        <v>0.25215367567873798</v>
      </c>
      <c r="D9" s="381">
        <v>0.223827071343525</v>
      </c>
      <c r="E9" s="381">
        <v>0.27705345034504297</v>
      </c>
      <c r="F9" s="381"/>
      <c r="G9" s="381">
        <v>0.14402614915397599</v>
      </c>
      <c r="H9" s="381">
        <v>0.16537623068198701</v>
      </c>
      <c r="I9" s="381">
        <v>0.17883971569278201</v>
      </c>
      <c r="J9" s="381">
        <v>0.24086687518458</v>
      </c>
      <c r="K9" s="381">
        <v>0.33595410763156403</v>
      </c>
      <c r="L9" s="381">
        <v>0.407535934984185</v>
      </c>
      <c r="M9" s="381"/>
      <c r="N9" s="381">
        <v>0.305881974160023</v>
      </c>
      <c r="O9" s="381">
        <v>0.296852508582926</v>
      </c>
      <c r="P9" s="381">
        <v>0.19487191158525399</v>
      </c>
      <c r="Q9" s="381">
        <v>0.198068045101506</v>
      </c>
      <c r="R9" s="381"/>
      <c r="S9" s="381">
        <v>0.213870503099124</v>
      </c>
      <c r="T9" s="381">
        <v>0.30852040272979703</v>
      </c>
      <c r="U9" s="381">
        <v>0.18553002619429901</v>
      </c>
      <c r="V9" s="381">
        <v>0.25304432071849398</v>
      </c>
      <c r="W9" s="381">
        <v>0.25143510228569499</v>
      </c>
      <c r="X9" s="381">
        <v>0.31208716980486401</v>
      </c>
      <c r="Y9" s="381">
        <v>0.26614618608861101</v>
      </c>
      <c r="Z9" s="381">
        <v>0.17931567013947</v>
      </c>
      <c r="AA9" s="381">
        <v>0.249260557416006</v>
      </c>
      <c r="AB9" s="381">
        <v>0.27326314859128698</v>
      </c>
      <c r="AC9" s="381">
        <v>0.17434066321542499</v>
      </c>
      <c r="AD9" s="381">
        <v>0.318923002349008</v>
      </c>
      <c r="AE9" s="381"/>
      <c r="AF9" s="381">
        <v>0.188764499564094</v>
      </c>
      <c r="AG9" s="381">
        <v>0.24601190204187401</v>
      </c>
      <c r="AH9" s="381">
        <v>0.247363061316732</v>
      </c>
      <c r="AI9" s="381">
        <v>0.30221236704864901</v>
      </c>
      <c r="AJ9" s="381">
        <v>0.27736189537446898</v>
      </c>
      <c r="AK9" s="381">
        <v>0.30407705289870002</v>
      </c>
      <c r="AL9" s="381"/>
      <c r="AM9" s="381">
        <v>0.262790276314667</v>
      </c>
      <c r="AN9" s="381">
        <v>0.26192051054476301</v>
      </c>
      <c r="AO9" s="381">
        <v>0.22977762145855801</v>
      </c>
      <c r="AP9" s="381"/>
      <c r="AQ9" s="381">
        <v>0.29280746205680702</v>
      </c>
      <c r="AR9" s="381">
        <v>0.22538618872079</v>
      </c>
      <c r="AS9" s="381">
        <v>0.35201817580669997</v>
      </c>
    </row>
    <row r="10" spans="2:45" x14ac:dyDescent="0.25">
      <c r="B10" s="16" t="s">
        <v>261</v>
      </c>
      <c r="C10" s="381">
        <v>0.15147949367000199</v>
      </c>
      <c r="D10" s="381">
        <v>0.14692681191821999</v>
      </c>
      <c r="E10" s="381">
        <v>0.15771571909391999</v>
      </c>
      <c r="F10" s="381"/>
      <c r="G10" s="381">
        <v>0.15456303778925901</v>
      </c>
      <c r="H10" s="381">
        <v>0.133197825344126</v>
      </c>
      <c r="I10" s="381">
        <v>0.13828979457780799</v>
      </c>
      <c r="J10" s="381">
        <v>0.12643742552637599</v>
      </c>
      <c r="K10" s="381">
        <v>0.14285301545381701</v>
      </c>
      <c r="L10" s="381">
        <v>0.200981845305687</v>
      </c>
      <c r="M10" s="381"/>
      <c r="N10" s="381">
        <v>0.139247590493672</v>
      </c>
      <c r="O10" s="381">
        <v>0.168257958836288</v>
      </c>
      <c r="P10" s="381">
        <v>0.171713160019382</v>
      </c>
      <c r="Q10" s="381">
        <v>0.131936562563196</v>
      </c>
      <c r="R10" s="381"/>
      <c r="S10" s="381">
        <v>0.17239820659844801</v>
      </c>
      <c r="T10" s="381">
        <v>0.184282154454739</v>
      </c>
      <c r="U10" s="381">
        <v>0.100702708364739</v>
      </c>
      <c r="V10" s="381">
        <v>0.14686624743245799</v>
      </c>
      <c r="W10" s="381">
        <v>0.12767143316068699</v>
      </c>
      <c r="X10" s="381">
        <v>0.108912798248577</v>
      </c>
      <c r="Y10" s="381">
        <v>0.17389115170595101</v>
      </c>
      <c r="Z10" s="381">
        <v>0.23248717182576201</v>
      </c>
      <c r="AA10" s="381">
        <v>8.80064126509469E-2</v>
      </c>
      <c r="AB10" s="381">
        <v>0.14596486869974401</v>
      </c>
      <c r="AC10" s="381">
        <v>0.234467863047988</v>
      </c>
      <c r="AD10" s="381">
        <v>0.17520974709359</v>
      </c>
      <c r="AE10" s="381"/>
      <c r="AF10" s="381">
        <v>0.15990713786921501</v>
      </c>
      <c r="AG10" s="381">
        <v>0.16083626145932201</v>
      </c>
      <c r="AH10" s="381">
        <v>0.13874815937409399</v>
      </c>
      <c r="AI10" s="381">
        <v>0.15285067454389301</v>
      </c>
      <c r="AJ10" s="381">
        <v>0.162819027683865</v>
      </c>
      <c r="AK10" s="381">
        <v>8.7514457147290503E-2</v>
      </c>
      <c r="AL10" s="381"/>
      <c r="AM10" s="381">
        <v>0.174793719985503</v>
      </c>
      <c r="AN10" s="381">
        <v>0.129088925852825</v>
      </c>
      <c r="AO10" s="381">
        <v>0.13178366928598401</v>
      </c>
      <c r="AP10" s="381"/>
      <c r="AQ10" s="381">
        <v>0.17135718818988499</v>
      </c>
      <c r="AR10" s="381">
        <v>0.130460201145328</v>
      </c>
      <c r="AS10" s="381">
        <v>6.1672669545668898E-2</v>
      </c>
    </row>
    <row r="11" spans="2:45" x14ac:dyDescent="0.25">
      <c r="B11" s="16" t="s">
        <v>262</v>
      </c>
      <c r="C11" s="381">
        <v>0.120176789501609</v>
      </c>
      <c r="D11" s="381">
        <v>0.14155193877548</v>
      </c>
      <c r="E11" s="381">
        <v>0.10072514487952899</v>
      </c>
      <c r="F11" s="381"/>
      <c r="G11" s="381">
        <v>0.128808375103594</v>
      </c>
      <c r="H11" s="381">
        <v>0.12630055420151701</v>
      </c>
      <c r="I11" s="381">
        <v>0.146773592139363</v>
      </c>
      <c r="J11" s="381">
        <v>0.15699593487319499</v>
      </c>
      <c r="K11" s="381">
        <v>0.115893925872269</v>
      </c>
      <c r="L11" s="381">
        <v>6.1182807200721397E-2</v>
      </c>
      <c r="M11" s="381"/>
      <c r="N11" s="381">
        <v>0.116358635786503</v>
      </c>
      <c r="O11" s="381">
        <v>9.2053502081806404E-2</v>
      </c>
      <c r="P11" s="381">
        <v>0.15372140450068</v>
      </c>
      <c r="Q11" s="381">
        <v>0.121979900915688</v>
      </c>
      <c r="R11" s="381"/>
      <c r="S11" s="381">
        <v>0.10577129464058301</v>
      </c>
      <c r="T11" s="381">
        <v>8.74484762870084E-2</v>
      </c>
      <c r="U11" s="381">
        <v>0.21101969058609599</v>
      </c>
      <c r="V11" s="381">
        <v>8.7779587823333796E-2</v>
      </c>
      <c r="W11" s="381">
        <v>9.2798902932605801E-2</v>
      </c>
      <c r="X11" s="381">
        <v>0.106793187006144</v>
      </c>
      <c r="Y11" s="381">
        <v>0.13346894343850799</v>
      </c>
      <c r="Z11" s="381">
        <v>0.17340870762607799</v>
      </c>
      <c r="AA11" s="381">
        <v>0.16119373465001099</v>
      </c>
      <c r="AB11" s="381">
        <v>0.10119732708588</v>
      </c>
      <c r="AC11" s="381">
        <v>9.0834806799813303E-2</v>
      </c>
      <c r="AD11" s="381">
        <v>0.13917274079866199</v>
      </c>
      <c r="AE11" s="381"/>
      <c r="AF11" s="381">
        <v>0.13829460305941499</v>
      </c>
      <c r="AG11" s="381">
        <v>0.121865233467054</v>
      </c>
      <c r="AH11" s="381">
        <v>0.13356208810213099</v>
      </c>
      <c r="AI11" s="381">
        <v>0.111375052591484</v>
      </c>
      <c r="AJ11" s="381">
        <v>0.100995425837396</v>
      </c>
      <c r="AK11" s="381">
        <v>8.1604000539201499E-2</v>
      </c>
      <c r="AL11" s="381"/>
      <c r="AM11" s="381">
        <v>0.122020070652346</v>
      </c>
      <c r="AN11" s="381">
        <v>0.11953499444421101</v>
      </c>
      <c r="AO11" s="381">
        <v>0.101147017702785</v>
      </c>
      <c r="AP11" s="381"/>
      <c r="AQ11" s="381">
        <v>0.117861076703712</v>
      </c>
      <c r="AR11" s="381">
        <v>0.12461954836894</v>
      </c>
      <c r="AS11" s="381">
        <v>0.109170155626998</v>
      </c>
    </row>
    <row r="12" spans="2:45" x14ac:dyDescent="0.25">
      <c r="B12" s="16" t="s">
        <v>265</v>
      </c>
      <c r="C12" s="381">
        <v>0.47619004114965002</v>
      </c>
      <c r="D12" s="381">
        <v>0.48769417796277398</v>
      </c>
      <c r="E12" s="381">
        <v>0.46450568568150802</v>
      </c>
      <c r="F12" s="381"/>
      <c r="G12" s="381">
        <v>0.57260243795317101</v>
      </c>
      <c r="H12" s="381">
        <v>0.57512538977237004</v>
      </c>
      <c r="I12" s="381">
        <v>0.53609689759004697</v>
      </c>
      <c r="J12" s="381">
        <v>0.47569976441584799</v>
      </c>
      <c r="K12" s="381">
        <v>0.40529895104234898</v>
      </c>
      <c r="L12" s="381">
        <v>0.33029941250940698</v>
      </c>
      <c r="M12" s="381"/>
      <c r="N12" s="381">
        <v>0.43851179955980202</v>
      </c>
      <c r="O12" s="381">
        <v>0.44283603049898002</v>
      </c>
      <c r="P12" s="381">
        <v>0.479693523894684</v>
      </c>
      <c r="Q12" s="381">
        <v>0.54801549141961003</v>
      </c>
      <c r="R12" s="381"/>
      <c r="S12" s="381">
        <v>0.50795999566184502</v>
      </c>
      <c r="T12" s="381">
        <v>0.419748966528455</v>
      </c>
      <c r="U12" s="381">
        <v>0.50274757485486599</v>
      </c>
      <c r="V12" s="381">
        <v>0.512309844025714</v>
      </c>
      <c r="W12" s="381">
        <v>0.52809456162101198</v>
      </c>
      <c r="X12" s="381">
        <v>0.47220684494041498</v>
      </c>
      <c r="Y12" s="381">
        <v>0.42649371876692999</v>
      </c>
      <c r="Z12" s="381">
        <v>0.414788450408691</v>
      </c>
      <c r="AA12" s="381">
        <v>0.50153929528303698</v>
      </c>
      <c r="AB12" s="381">
        <v>0.47957465562308899</v>
      </c>
      <c r="AC12" s="381">
        <v>0.50035666693677405</v>
      </c>
      <c r="AD12" s="381">
        <v>0.36669450975873902</v>
      </c>
      <c r="AE12" s="381"/>
      <c r="AF12" s="381">
        <v>0.51303375950727603</v>
      </c>
      <c r="AG12" s="381">
        <v>0.47128660303175002</v>
      </c>
      <c r="AH12" s="381">
        <v>0.48032669120704302</v>
      </c>
      <c r="AI12" s="381">
        <v>0.43356190581597298</v>
      </c>
      <c r="AJ12" s="381">
        <v>0.45882365110426998</v>
      </c>
      <c r="AK12" s="381">
        <v>0.52680448941480795</v>
      </c>
      <c r="AL12" s="381"/>
      <c r="AM12" s="381">
        <v>0.44039593304748398</v>
      </c>
      <c r="AN12" s="381">
        <v>0.48945556915820199</v>
      </c>
      <c r="AO12" s="381">
        <v>0.53729169155267298</v>
      </c>
      <c r="AP12" s="381"/>
      <c r="AQ12" s="381">
        <v>0.417974273049595</v>
      </c>
      <c r="AR12" s="381">
        <v>0.51953406176494199</v>
      </c>
      <c r="AS12" s="381">
        <v>0.477138999020634</v>
      </c>
    </row>
    <row r="13" spans="2:45" x14ac:dyDescent="0.25">
      <c r="B13" s="16" t="s">
        <v>266</v>
      </c>
      <c r="C13" s="382">
        <v>1.8204031961221701</v>
      </c>
      <c r="D13" s="382">
        <v>1.8931132233575001</v>
      </c>
      <c r="E13" s="382">
        <v>1.7526830658974999</v>
      </c>
      <c r="F13" s="382"/>
      <c r="G13" s="382">
        <v>2.12998710185596</v>
      </c>
      <c r="H13" s="382">
        <v>2.1111751030642698</v>
      </c>
      <c r="I13" s="382">
        <v>2.0401276716266801</v>
      </c>
      <c r="J13" s="382">
        <v>1.8675285885203099</v>
      </c>
      <c r="K13" s="382">
        <v>1.5905377203254001</v>
      </c>
      <c r="L13" s="382">
        <v>1.31424569723535</v>
      </c>
      <c r="M13" s="382"/>
      <c r="N13" s="382">
        <v>1.6875002607460801</v>
      </c>
      <c r="O13" s="382">
        <v>1.68087305449684</v>
      </c>
      <c r="P13" s="382">
        <v>1.9182365407047901</v>
      </c>
      <c r="Q13" s="382">
        <v>2.0199428386534</v>
      </c>
      <c r="R13" s="382"/>
      <c r="S13" s="382">
        <v>1.9078207828651501</v>
      </c>
      <c r="T13" s="382">
        <v>1.6184260066141201</v>
      </c>
      <c r="U13" s="382">
        <v>2.0309848141015299</v>
      </c>
      <c r="V13" s="382">
        <v>1.85935495515627</v>
      </c>
      <c r="W13" s="382">
        <v>1.8975529238889399</v>
      </c>
      <c r="X13" s="382">
        <v>1.7391197070821101</v>
      </c>
      <c r="Y13" s="382">
        <v>1.72031019488376</v>
      </c>
      <c r="Z13" s="382">
        <v>1.82366993830399</v>
      </c>
      <c r="AA13" s="382">
        <v>1.91501176780008</v>
      </c>
      <c r="AB13" s="382">
        <v>1.7870834897407699</v>
      </c>
      <c r="AC13" s="382">
        <v>1.91720747745794</v>
      </c>
      <c r="AD13" s="382">
        <v>1.55363875796713</v>
      </c>
      <c r="AE13" s="382"/>
      <c r="AF13" s="382">
        <v>1.9755976225098699</v>
      </c>
      <c r="AG13" s="382">
        <v>1.8184265374886801</v>
      </c>
      <c r="AH13" s="382">
        <v>1.84685240919949</v>
      </c>
      <c r="AI13" s="382">
        <v>1.67628649717478</v>
      </c>
      <c r="AJ13" s="382">
        <v>1.7412808326714699</v>
      </c>
      <c r="AK13" s="382">
        <v>1.8311359264701199</v>
      </c>
      <c r="AL13" s="382"/>
      <c r="AM13" s="382">
        <v>1.7400216604326499</v>
      </c>
      <c r="AN13" s="382">
        <v>1.8365256222158499</v>
      </c>
      <c r="AO13" s="382">
        <v>1.9459527793495699</v>
      </c>
      <c r="AP13" s="382"/>
      <c r="AQ13" s="382">
        <v>1.6610021607461001</v>
      </c>
      <c r="AR13" s="382">
        <v>1.9383014831780301</v>
      </c>
      <c r="AS13" s="382">
        <v>1.71142997786156</v>
      </c>
    </row>
    <row r="14" spans="2:45" x14ac:dyDescent="0.25">
      <c r="B14" s="16" t="s">
        <v>267</v>
      </c>
      <c r="C14" s="383">
        <v>1.6056268642423599</v>
      </c>
      <c r="D14" s="383">
        <v>1.5215846230499599</v>
      </c>
      <c r="E14" s="383">
        <v>1.6725815830003501</v>
      </c>
      <c r="F14" s="383"/>
      <c r="G14" s="383">
        <v>1.2956279107864701</v>
      </c>
      <c r="H14" s="383">
        <v>1.3653604914792701</v>
      </c>
      <c r="I14" s="383">
        <v>1.39634914339939</v>
      </c>
      <c r="J14" s="383">
        <v>1.5572161105893001</v>
      </c>
      <c r="K14" s="383">
        <v>1.7366255316785799</v>
      </c>
      <c r="L14" s="383">
        <v>1.6992192055820401</v>
      </c>
      <c r="M14" s="383"/>
      <c r="N14" s="383">
        <v>1.70996440114552</v>
      </c>
      <c r="O14" s="383">
        <v>1.70321283491663</v>
      </c>
      <c r="P14" s="383">
        <v>1.43071230472793</v>
      </c>
      <c r="Q14" s="383">
        <v>1.47771382364558</v>
      </c>
      <c r="R14" s="383"/>
      <c r="S14" s="383">
        <v>1.5382528009179499</v>
      </c>
      <c r="T14" s="383">
        <v>1.7051447211118</v>
      </c>
      <c r="U14" s="383">
        <v>1.36163071320698</v>
      </c>
      <c r="V14" s="383">
        <v>1.6701293383412901</v>
      </c>
      <c r="W14" s="383">
        <v>1.6745968719567801</v>
      </c>
      <c r="X14" s="383">
        <v>1.7812009164696301</v>
      </c>
      <c r="Y14" s="383">
        <v>1.6068285850545401</v>
      </c>
      <c r="Z14" s="383">
        <v>1.3667821624379799</v>
      </c>
      <c r="AA14" s="383">
        <v>1.5938545245725599</v>
      </c>
      <c r="AB14" s="383">
        <v>1.6931784245178101</v>
      </c>
      <c r="AC14" s="383">
        <v>1.4538392326787399</v>
      </c>
      <c r="AD14" s="383">
        <v>1.67230317145455</v>
      </c>
      <c r="AE14" s="383"/>
      <c r="AF14" s="383">
        <v>1.434400495192</v>
      </c>
      <c r="AG14" s="383">
        <v>1.5886987779756701</v>
      </c>
      <c r="AH14" s="383">
        <v>1.59578286338331</v>
      </c>
      <c r="AI14" s="383">
        <v>1.6994634869443801</v>
      </c>
      <c r="AJ14" s="383">
        <v>1.6794221266212199</v>
      </c>
      <c r="AK14" s="383">
        <v>1.8311784067443699</v>
      </c>
      <c r="AL14" s="383"/>
      <c r="AM14" s="383">
        <v>1.6025776823960201</v>
      </c>
      <c r="AN14" s="383">
        <v>1.6433785578232201</v>
      </c>
      <c r="AO14" s="383">
        <v>1.5996762422911499</v>
      </c>
      <c r="AP14" s="383"/>
      <c r="AQ14" s="383">
        <v>1.6508826718187499</v>
      </c>
      <c r="AR14" s="383">
        <v>1.5524082392468701</v>
      </c>
      <c r="AS14" s="383">
        <v>1.9168577630908701</v>
      </c>
    </row>
    <row r="15" spans="2:45" x14ac:dyDescent="0.25">
      <c r="B15" s="17"/>
    </row>
    <row r="16" spans="2:45" x14ac:dyDescent="0.25">
      <c r="B16" t="s">
        <v>69</v>
      </c>
    </row>
    <row r="17" spans="2:2" x14ac:dyDescent="0.25">
      <c r="B17" t="s">
        <v>70</v>
      </c>
    </row>
    <row r="19" spans="2:2" x14ac:dyDescent="0.25">
      <c r="B19"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S18"/>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457</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88" t="s">
        <v>8</v>
      </c>
      <c r="C7" s="388">
        <v>1005</v>
      </c>
      <c r="D7" s="388">
        <v>484</v>
      </c>
      <c r="E7" s="388">
        <v>515</v>
      </c>
      <c r="F7" s="388"/>
      <c r="G7" s="388">
        <v>152</v>
      </c>
      <c r="H7" s="388">
        <v>174</v>
      </c>
      <c r="I7" s="388">
        <v>153</v>
      </c>
      <c r="J7" s="388">
        <v>172</v>
      </c>
      <c r="K7" s="388">
        <v>142</v>
      </c>
      <c r="L7" s="388">
        <v>212</v>
      </c>
      <c r="M7" s="388"/>
      <c r="N7" s="388">
        <v>279</v>
      </c>
      <c r="O7" s="388">
        <v>270</v>
      </c>
      <c r="P7" s="388">
        <v>207</v>
      </c>
      <c r="Q7" s="388">
        <v>245</v>
      </c>
      <c r="R7" s="388"/>
      <c r="S7" s="388">
        <v>146</v>
      </c>
      <c r="T7" s="388">
        <v>136</v>
      </c>
      <c r="U7" s="388">
        <v>83</v>
      </c>
      <c r="V7" s="388">
        <v>95</v>
      </c>
      <c r="W7" s="388">
        <v>70</v>
      </c>
      <c r="X7" s="388">
        <v>76</v>
      </c>
      <c r="Y7" s="388">
        <v>81</v>
      </c>
      <c r="Z7" s="388">
        <v>40</v>
      </c>
      <c r="AA7" s="388">
        <v>112</v>
      </c>
      <c r="AB7" s="388">
        <v>93</v>
      </c>
      <c r="AC7" s="388">
        <v>45</v>
      </c>
      <c r="AD7" s="388">
        <v>28</v>
      </c>
      <c r="AE7" s="388"/>
      <c r="AF7" s="388">
        <v>204</v>
      </c>
      <c r="AG7" s="388">
        <v>290</v>
      </c>
      <c r="AH7" s="388">
        <v>150</v>
      </c>
      <c r="AI7" s="388">
        <v>190</v>
      </c>
      <c r="AJ7" s="388">
        <v>109</v>
      </c>
      <c r="AK7" s="388">
        <v>62</v>
      </c>
      <c r="AL7" s="388"/>
      <c r="AM7" s="388">
        <v>415</v>
      </c>
      <c r="AN7" s="388">
        <v>426</v>
      </c>
      <c r="AO7" s="388">
        <v>111</v>
      </c>
      <c r="AP7" s="388"/>
      <c r="AQ7" s="388">
        <v>312</v>
      </c>
      <c r="AR7" s="388">
        <v>332</v>
      </c>
      <c r="AS7" s="388">
        <v>36</v>
      </c>
    </row>
    <row r="8" spans="2:45" ht="30" customHeight="1" x14ac:dyDescent="0.25">
      <c r="B8" s="389" t="s">
        <v>9</v>
      </c>
      <c r="C8" s="389">
        <v>1005</v>
      </c>
      <c r="D8" s="389">
        <v>494</v>
      </c>
      <c r="E8" s="389">
        <v>505</v>
      </c>
      <c r="F8" s="389"/>
      <c r="G8" s="389">
        <v>140</v>
      </c>
      <c r="H8" s="389">
        <v>173</v>
      </c>
      <c r="I8" s="389">
        <v>170</v>
      </c>
      <c r="J8" s="389">
        <v>170</v>
      </c>
      <c r="K8" s="389">
        <v>141</v>
      </c>
      <c r="L8" s="389">
        <v>211</v>
      </c>
      <c r="M8" s="389"/>
      <c r="N8" s="389">
        <v>270</v>
      </c>
      <c r="O8" s="389">
        <v>260</v>
      </c>
      <c r="P8" s="389">
        <v>220</v>
      </c>
      <c r="Q8" s="389">
        <v>251</v>
      </c>
      <c r="R8" s="389"/>
      <c r="S8" s="389">
        <v>141</v>
      </c>
      <c r="T8" s="389">
        <v>135</v>
      </c>
      <c r="U8" s="389">
        <v>80</v>
      </c>
      <c r="V8" s="389">
        <v>90</v>
      </c>
      <c r="W8" s="389">
        <v>71</v>
      </c>
      <c r="X8" s="389">
        <v>90</v>
      </c>
      <c r="Y8" s="389">
        <v>80</v>
      </c>
      <c r="Z8" s="389">
        <v>41</v>
      </c>
      <c r="AA8" s="389">
        <v>110</v>
      </c>
      <c r="AB8" s="389">
        <v>85</v>
      </c>
      <c r="AC8" s="389">
        <v>51</v>
      </c>
      <c r="AD8" s="389">
        <v>31</v>
      </c>
      <c r="AE8" s="389"/>
      <c r="AF8" s="389">
        <v>205</v>
      </c>
      <c r="AG8" s="389">
        <v>289</v>
      </c>
      <c r="AH8" s="389">
        <v>149</v>
      </c>
      <c r="AI8" s="389">
        <v>189</v>
      </c>
      <c r="AJ8" s="389">
        <v>110</v>
      </c>
      <c r="AK8" s="389">
        <v>63</v>
      </c>
      <c r="AL8" s="389"/>
      <c r="AM8" s="389">
        <v>420</v>
      </c>
      <c r="AN8" s="389">
        <v>424</v>
      </c>
      <c r="AO8" s="389">
        <v>111</v>
      </c>
      <c r="AP8" s="389"/>
      <c r="AQ8" s="389">
        <v>315</v>
      </c>
      <c r="AR8" s="389">
        <v>332</v>
      </c>
      <c r="AS8" s="389">
        <v>36</v>
      </c>
    </row>
    <row r="9" spans="2:45" x14ac:dyDescent="0.25">
      <c r="B9" s="16" t="s">
        <v>453</v>
      </c>
      <c r="C9" s="386">
        <v>0.10238382876482401</v>
      </c>
      <c r="D9" s="386">
        <v>0.11546240708314</v>
      </c>
      <c r="E9" s="386">
        <v>9.0823233017600605E-2</v>
      </c>
      <c r="F9" s="386"/>
      <c r="G9" s="386">
        <v>0.104620928772179</v>
      </c>
      <c r="H9" s="386">
        <v>9.8593209747817004E-2</v>
      </c>
      <c r="I9" s="386">
        <v>9.71316820313253E-2</v>
      </c>
      <c r="J9" s="386">
        <v>0.105456044479898</v>
      </c>
      <c r="K9" s="386">
        <v>0.10618265356451299</v>
      </c>
      <c r="L9" s="386">
        <v>0.10322553477988</v>
      </c>
      <c r="M9" s="386"/>
      <c r="N9" s="386">
        <v>9.8641097734456104E-2</v>
      </c>
      <c r="O9" s="386">
        <v>8.91220566856957E-2</v>
      </c>
      <c r="P9" s="386">
        <v>0.102966609435451</v>
      </c>
      <c r="Q9" s="386">
        <v>0.11349517436215301</v>
      </c>
      <c r="R9" s="386"/>
      <c r="S9" s="386">
        <v>8.2485527443836804E-2</v>
      </c>
      <c r="T9" s="386">
        <v>7.8185180196322604E-2</v>
      </c>
      <c r="U9" s="386">
        <v>8.5226788496622297E-2</v>
      </c>
      <c r="V9" s="386">
        <v>0.17638062506278901</v>
      </c>
      <c r="W9" s="386">
        <v>8.0915900586303699E-2</v>
      </c>
      <c r="X9" s="386">
        <v>8.1566059704225105E-2</v>
      </c>
      <c r="Y9" s="386">
        <v>0.175084062105444</v>
      </c>
      <c r="Z9" s="386">
        <v>0</v>
      </c>
      <c r="AA9" s="386">
        <v>0.13035063326555499</v>
      </c>
      <c r="AB9" s="386">
        <v>0.112466831196575</v>
      </c>
      <c r="AC9" s="386">
        <v>7.6534003157252894E-2</v>
      </c>
      <c r="AD9" s="386">
        <v>0.100792777837566</v>
      </c>
      <c r="AE9" s="386"/>
      <c r="AF9" s="386">
        <v>7.1912138319804295E-2</v>
      </c>
      <c r="AG9" s="386">
        <v>0.10433973554366199</v>
      </c>
      <c r="AH9" s="386">
        <v>0.116532577762891</v>
      </c>
      <c r="AI9" s="386">
        <v>0.125091788271009</v>
      </c>
      <c r="AJ9" s="386">
        <v>0.11095470088852299</v>
      </c>
      <c r="AK9" s="386">
        <v>7.6194448692344402E-2</v>
      </c>
      <c r="AL9" s="386"/>
      <c r="AM9" s="386">
        <v>0.12703413743143999</v>
      </c>
      <c r="AN9" s="386">
        <v>7.3865960571869699E-2</v>
      </c>
      <c r="AO9" s="386">
        <v>0.131695306658492</v>
      </c>
      <c r="AP9" s="386"/>
      <c r="AQ9" s="386">
        <v>0.10940190014489</v>
      </c>
      <c r="AR9" s="386">
        <v>8.1568688708163195E-2</v>
      </c>
      <c r="AS9" s="386">
        <v>8.4303473732423306E-2</v>
      </c>
    </row>
    <row r="10" spans="2:45" x14ac:dyDescent="0.25">
      <c r="B10" s="16" t="s">
        <v>454</v>
      </c>
      <c r="C10" s="386">
        <v>0.34419688598724602</v>
      </c>
      <c r="D10" s="386">
        <v>0.384041663795538</v>
      </c>
      <c r="E10" s="386">
        <v>0.30720292171603802</v>
      </c>
      <c r="F10" s="386"/>
      <c r="G10" s="386">
        <v>0.32909136508223602</v>
      </c>
      <c r="H10" s="386">
        <v>0.399028892212761</v>
      </c>
      <c r="I10" s="386">
        <v>0.31532245178388202</v>
      </c>
      <c r="J10" s="386">
        <v>0.35055311640645598</v>
      </c>
      <c r="K10" s="386">
        <v>0.32054273608429901</v>
      </c>
      <c r="L10" s="386">
        <v>0.34321051269984298</v>
      </c>
      <c r="M10" s="386"/>
      <c r="N10" s="386">
        <v>0.36266802626748301</v>
      </c>
      <c r="O10" s="386">
        <v>0.364232964436842</v>
      </c>
      <c r="P10" s="386">
        <v>0.34381171623061402</v>
      </c>
      <c r="Q10" s="386">
        <v>0.305181657639509</v>
      </c>
      <c r="R10" s="386"/>
      <c r="S10" s="386">
        <v>0.42388052934078202</v>
      </c>
      <c r="T10" s="386">
        <v>0.40145269951692503</v>
      </c>
      <c r="U10" s="386">
        <v>0.29650163794946399</v>
      </c>
      <c r="V10" s="386">
        <v>0.27789525323060699</v>
      </c>
      <c r="W10" s="386">
        <v>0.34051865123603298</v>
      </c>
      <c r="X10" s="386">
        <v>0.32849263678653101</v>
      </c>
      <c r="Y10" s="386">
        <v>0.26249842161360099</v>
      </c>
      <c r="Z10" s="386">
        <v>0.473179266186464</v>
      </c>
      <c r="AA10" s="386">
        <v>0.38556737363632099</v>
      </c>
      <c r="AB10" s="386">
        <v>0.32340047553322399</v>
      </c>
      <c r="AC10" s="386">
        <v>0.15600259149920601</v>
      </c>
      <c r="AD10" s="386">
        <v>0.36257052048916599</v>
      </c>
      <c r="AE10" s="386"/>
      <c r="AF10" s="386">
        <v>0.38659234313638502</v>
      </c>
      <c r="AG10" s="386">
        <v>0.40046207161458702</v>
      </c>
      <c r="AH10" s="386">
        <v>0.36730305500407801</v>
      </c>
      <c r="AI10" s="386">
        <v>0.27419159407856097</v>
      </c>
      <c r="AJ10" s="386">
        <v>0.23947251182239099</v>
      </c>
      <c r="AK10" s="386">
        <v>0.28502833592400401</v>
      </c>
      <c r="AL10" s="386"/>
      <c r="AM10" s="386">
        <v>0.36027183497781701</v>
      </c>
      <c r="AN10" s="386">
        <v>0.34662114176793202</v>
      </c>
      <c r="AO10" s="386">
        <v>0.31190300959107897</v>
      </c>
      <c r="AP10" s="386"/>
      <c r="AQ10" s="386">
        <v>0.36557997211079901</v>
      </c>
      <c r="AR10" s="386">
        <v>0.33637460284221199</v>
      </c>
      <c r="AS10" s="386">
        <v>0.31864254269385101</v>
      </c>
    </row>
    <row r="11" spans="2:45" x14ac:dyDescent="0.25">
      <c r="B11" s="16" t="s">
        <v>455</v>
      </c>
      <c r="C11" s="386">
        <v>0.36939776110457201</v>
      </c>
      <c r="D11" s="386">
        <v>0.357750355358602</v>
      </c>
      <c r="E11" s="386">
        <v>0.38118024901283898</v>
      </c>
      <c r="F11" s="386"/>
      <c r="G11" s="386">
        <v>0.34370213099812003</v>
      </c>
      <c r="H11" s="386">
        <v>0.37222246926887298</v>
      </c>
      <c r="I11" s="386">
        <v>0.41624530676802501</v>
      </c>
      <c r="J11" s="386">
        <v>0.34991898467315202</v>
      </c>
      <c r="K11" s="386">
        <v>0.36320415801785599</v>
      </c>
      <c r="L11" s="386">
        <v>0.36626097474711</v>
      </c>
      <c r="M11" s="386"/>
      <c r="N11" s="386">
        <v>0.374401455640826</v>
      </c>
      <c r="O11" s="386">
        <v>0.37644028381411898</v>
      </c>
      <c r="P11" s="386">
        <v>0.34784087496914901</v>
      </c>
      <c r="Q11" s="386">
        <v>0.37755228476766201</v>
      </c>
      <c r="R11" s="386"/>
      <c r="S11" s="386">
        <v>0.35375399123842199</v>
      </c>
      <c r="T11" s="386">
        <v>0.39087262014137197</v>
      </c>
      <c r="U11" s="386">
        <v>0.38531069841593601</v>
      </c>
      <c r="V11" s="386">
        <v>0.30589819755083503</v>
      </c>
      <c r="W11" s="386">
        <v>0.444231847954209</v>
      </c>
      <c r="X11" s="386">
        <v>0.40193460547134102</v>
      </c>
      <c r="Y11" s="386">
        <v>0.37843486503372697</v>
      </c>
      <c r="Z11" s="386">
        <v>0.32034725221607901</v>
      </c>
      <c r="AA11" s="386">
        <v>0.27733403506807602</v>
      </c>
      <c r="AB11" s="386">
        <v>0.35923645590470998</v>
      </c>
      <c r="AC11" s="386">
        <v>0.50516758002430195</v>
      </c>
      <c r="AD11" s="386">
        <v>0.39739041226190303</v>
      </c>
      <c r="AE11" s="386"/>
      <c r="AF11" s="386">
        <v>0.37627566806293</v>
      </c>
      <c r="AG11" s="386">
        <v>0.31337769601479698</v>
      </c>
      <c r="AH11" s="386">
        <v>0.34997368997492501</v>
      </c>
      <c r="AI11" s="386">
        <v>0.43570830827859702</v>
      </c>
      <c r="AJ11" s="386">
        <v>0.38153985856106798</v>
      </c>
      <c r="AK11" s="386">
        <v>0.430557267413189</v>
      </c>
      <c r="AL11" s="386"/>
      <c r="AM11" s="386">
        <v>0.34703432091998299</v>
      </c>
      <c r="AN11" s="386">
        <v>0.371496860264588</v>
      </c>
      <c r="AO11" s="386">
        <v>0.39528858187117299</v>
      </c>
      <c r="AP11" s="386"/>
      <c r="AQ11" s="386">
        <v>0.38138320038704299</v>
      </c>
      <c r="AR11" s="386">
        <v>0.37347332355750101</v>
      </c>
      <c r="AS11" s="386">
        <v>0.35704427719530701</v>
      </c>
    </row>
    <row r="12" spans="2:45" x14ac:dyDescent="0.25">
      <c r="B12" s="16" t="s">
        <v>456</v>
      </c>
      <c r="C12" s="386">
        <v>0.155145050014764</v>
      </c>
      <c r="D12" s="386">
        <v>0.115177137567979</v>
      </c>
      <c r="E12" s="386">
        <v>0.19029850645288901</v>
      </c>
      <c r="F12" s="386"/>
      <c r="G12" s="386">
        <v>0.15284218734473201</v>
      </c>
      <c r="H12" s="386">
        <v>0.103075246676698</v>
      </c>
      <c r="I12" s="386">
        <v>0.14447226690405199</v>
      </c>
      <c r="J12" s="386">
        <v>0.170463476002093</v>
      </c>
      <c r="K12" s="386">
        <v>0.182107386504445</v>
      </c>
      <c r="L12" s="386">
        <v>0.17765587064430499</v>
      </c>
      <c r="M12" s="386"/>
      <c r="N12" s="386">
        <v>0.143154662643003</v>
      </c>
      <c r="O12" s="386">
        <v>0.14527803528424099</v>
      </c>
      <c r="P12" s="386">
        <v>0.16538921944425</v>
      </c>
      <c r="Q12" s="386">
        <v>0.171757366133821</v>
      </c>
      <c r="R12" s="386"/>
      <c r="S12" s="386">
        <v>9.9574973372218004E-2</v>
      </c>
      <c r="T12" s="386">
        <v>0.107314567216984</v>
      </c>
      <c r="U12" s="386">
        <v>0.21244788094053199</v>
      </c>
      <c r="V12" s="386">
        <v>0.228826667256051</v>
      </c>
      <c r="W12" s="386">
        <v>0.11395974492512501</v>
      </c>
      <c r="X12" s="386">
        <v>0.14759924360488499</v>
      </c>
      <c r="Y12" s="386">
        <v>0.14730852801968899</v>
      </c>
      <c r="Z12" s="386">
        <v>0.20647348159745699</v>
      </c>
      <c r="AA12" s="386">
        <v>0.16164587770428199</v>
      </c>
      <c r="AB12" s="386">
        <v>0.18575805060401401</v>
      </c>
      <c r="AC12" s="386">
        <v>0.201291522090492</v>
      </c>
      <c r="AD12" s="386">
        <v>0.13924628941136499</v>
      </c>
      <c r="AE12" s="386"/>
      <c r="AF12" s="386">
        <v>0.13017144126185901</v>
      </c>
      <c r="AG12" s="386">
        <v>0.157986461828409</v>
      </c>
      <c r="AH12" s="386">
        <v>0.140044418847417</v>
      </c>
      <c r="AI12" s="386">
        <v>0.12775429717963899</v>
      </c>
      <c r="AJ12" s="386">
        <v>0.250768665339689</v>
      </c>
      <c r="AK12" s="386">
        <v>0.174685833188303</v>
      </c>
      <c r="AL12" s="386"/>
      <c r="AM12" s="386">
        <v>0.15655762234746201</v>
      </c>
      <c r="AN12" s="386">
        <v>0.173998030224124</v>
      </c>
      <c r="AO12" s="386">
        <v>9.5624626979915597E-2</v>
      </c>
      <c r="AP12" s="386"/>
      <c r="AQ12" s="386">
        <v>0.134077014706904</v>
      </c>
      <c r="AR12" s="386">
        <v>0.18005982120351399</v>
      </c>
      <c r="AS12" s="386">
        <v>0.24000970637841801</v>
      </c>
    </row>
    <row r="13" spans="2:45" x14ac:dyDescent="0.25">
      <c r="B13" s="16" t="s">
        <v>85</v>
      </c>
      <c r="C13" s="387">
        <v>2.88764741285947E-2</v>
      </c>
      <c r="D13" s="387">
        <v>2.75684361947406E-2</v>
      </c>
      <c r="E13" s="387">
        <v>3.0495089800632799E-2</v>
      </c>
      <c r="F13" s="387"/>
      <c r="G13" s="387">
        <v>6.9743387802732495E-2</v>
      </c>
      <c r="H13" s="387">
        <v>2.7080182093850502E-2</v>
      </c>
      <c r="I13" s="387">
        <v>2.6828292512714801E-2</v>
      </c>
      <c r="J13" s="387">
        <v>2.36083784384001E-2</v>
      </c>
      <c r="K13" s="387">
        <v>2.7963065828886701E-2</v>
      </c>
      <c r="L13" s="387">
        <v>9.6471071288625598E-3</v>
      </c>
      <c r="M13" s="387"/>
      <c r="N13" s="387">
        <v>2.1134757714232202E-2</v>
      </c>
      <c r="O13" s="387">
        <v>2.49266597791017E-2</v>
      </c>
      <c r="P13" s="387">
        <v>3.9991579920536098E-2</v>
      </c>
      <c r="Q13" s="387">
        <v>3.20135170968548E-2</v>
      </c>
      <c r="R13" s="387"/>
      <c r="S13" s="387">
        <v>4.0304978604741401E-2</v>
      </c>
      <c r="T13" s="387">
        <v>2.2174932928396202E-2</v>
      </c>
      <c r="U13" s="387">
        <v>2.05129941974454E-2</v>
      </c>
      <c r="V13" s="387">
        <v>1.0999256899718E-2</v>
      </c>
      <c r="W13" s="387">
        <v>2.0373855298329299E-2</v>
      </c>
      <c r="X13" s="387">
        <v>4.0407454433017298E-2</v>
      </c>
      <c r="Y13" s="387">
        <v>3.66741232275389E-2</v>
      </c>
      <c r="Z13" s="387">
        <v>0</v>
      </c>
      <c r="AA13" s="387">
        <v>4.5102080325766902E-2</v>
      </c>
      <c r="AB13" s="387">
        <v>1.9138186761477001E-2</v>
      </c>
      <c r="AC13" s="387">
        <v>6.1004303228747898E-2</v>
      </c>
      <c r="AD13" s="387">
        <v>0</v>
      </c>
      <c r="AE13" s="387"/>
      <c r="AF13" s="387">
        <v>3.5048409219021498E-2</v>
      </c>
      <c r="AG13" s="387">
        <v>2.38340349985443E-2</v>
      </c>
      <c r="AH13" s="387">
        <v>2.6146258410688999E-2</v>
      </c>
      <c r="AI13" s="387">
        <v>3.7254012192194402E-2</v>
      </c>
      <c r="AJ13" s="387">
        <v>1.7264263388328999E-2</v>
      </c>
      <c r="AK13" s="387">
        <v>3.3534114782159397E-2</v>
      </c>
      <c r="AL13" s="387"/>
      <c r="AM13" s="387">
        <v>9.1020843232975795E-3</v>
      </c>
      <c r="AN13" s="387">
        <v>3.4018007171486002E-2</v>
      </c>
      <c r="AO13" s="387">
        <v>6.5488474899340093E-2</v>
      </c>
      <c r="AP13" s="387"/>
      <c r="AQ13" s="387">
        <v>9.5579126503648193E-3</v>
      </c>
      <c r="AR13" s="387">
        <v>2.8523563688609099E-2</v>
      </c>
      <c r="AS13" s="387">
        <v>0</v>
      </c>
    </row>
    <row r="14" spans="2:45" x14ac:dyDescent="0.25">
      <c r="B14" s="17"/>
    </row>
    <row r="15" spans="2:45" x14ac:dyDescent="0.25">
      <c r="B15" t="s">
        <v>69</v>
      </c>
    </row>
    <row r="16" spans="2:45" x14ac:dyDescent="0.25">
      <c r="B16" t="s">
        <v>70</v>
      </c>
    </row>
    <row r="18" spans="2:2" x14ac:dyDescent="0.25">
      <c r="B18"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S22"/>
  <sheetViews>
    <sheetView showGridLines="0" workbookViewId="0">
      <pane xSplit="2" topLeftCell="C1" activePane="topRight" state="frozen"/>
      <selection pane="topRight"/>
    </sheetView>
  </sheetViews>
  <sheetFormatPr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7" width="10.7109375" customWidth="1"/>
    <col min="38" max="38" width="2.140625" customWidth="1"/>
    <col min="39" max="41" width="10.7109375" customWidth="1"/>
    <col min="42" max="42" width="2.140625" customWidth="1"/>
    <col min="43" max="45" width="10.7109375" customWidth="1"/>
    <col min="46" max="46" width="2.140625" customWidth="1"/>
  </cols>
  <sheetData>
    <row r="2" spans="2:45" ht="39.950000000000003" customHeight="1" x14ac:dyDescent="0.25">
      <c r="D2" s="401" t="s">
        <v>466</v>
      </c>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row>
    <row r="5" spans="2:45" ht="30" customHeight="1" x14ac:dyDescent="0.25">
      <c r="B5" s="15"/>
      <c r="C5" s="15"/>
      <c r="D5" s="400" t="s">
        <v>44</v>
      </c>
      <c r="E5" s="400"/>
      <c r="F5" s="15"/>
      <c r="G5" s="400" t="s">
        <v>45</v>
      </c>
      <c r="H5" s="400"/>
      <c r="I5" s="400"/>
      <c r="J5" s="400"/>
      <c r="K5" s="400"/>
      <c r="L5" s="400"/>
      <c r="M5" s="15"/>
      <c r="N5" s="400" t="s">
        <v>46</v>
      </c>
      <c r="O5" s="400"/>
      <c r="P5" s="400"/>
      <c r="Q5" s="400"/>
      <c r="R5" s="15"/>
      <c r="S5" s="400" t="s">
        <v>47</v>
      </c>
      <c r="T5" s="400"/>
      <c r="U5" s="400"/>
      <c r="V5" s="400"/>
      <c r="W5" s="400"/>
      <c r="X5" s="400"/>
      <c r="Y5" s="400"/>
      <c r="Z5" s="400"/>
      <c r="AA5" s="400"/>
      <c r="AB5" s="400"/>
      <c r="AC5" s="400"/>
      <c r="AD5" s="400"/>
      <c r="AE5" s="15"/>
      <c r="AF5" s="400" t="s">
        <v>48</v>
      </c>
      <c r="AG5" s="400"/>
      <c r="AH5" s="400"/>
      <c r="AI5" s="400"/>
      <c r="AJ5" s="400"/>
      <c r="AK5" s="400"/>
      <c r="AL5" s="15"/>
      <c r="AM5" s="400" t="s">
        <v>49</v>
      </c>
      <c r="AN5" s="400"/>
      <c r="AO5" s="400"/>
      <c r="AP5" s="15"/>
      <c r="AQ5" s="400" t="s">
        <v>50</v>
      </c>
      <c r="AR5" s="400"/>
      <c r="AS5" s="400"/>
    </row>
    <row r="6" spans="2:45" ht="45" x14ac:dyDescent="0.25">
      <c r="B6" t="s">
        <v>4</v>
      </c>
      <c r="C6" s="5" t="s">
        <v>5</v>
      </c>
      <c r="D6" s="8" t="s">
        <v>6</v>
      </c>
      <c r="E6" s="8" t="s">
        <v>7</v>
      </c>
      <c r="G6" s="8" t="s">
        <v>10</v>
      </c>
      <c r="H6" s="8" t="s">
        <v>11</v>
      </c>
      <c r="I6" s="8" t="s">
        <v>12</v>
      </c>
      <c r="J6" s="8" t="s">
        <v>13</v>
      </c>
      <c r="K6" s="8" t="s">
        <v>14</v>
      </c>
      <c r="L6" s="8" t="s">
        <v>15</v>
      </c>
      <c r="N6" s="8" t="s">
        <v>16</v>
      </c>
      <c r="O6" s="8" t="s">
        <v>17</v>
      </c>
      <c r="P6" s="8" t="s">
        <v>18</v>
      </c>
      <c r="Q6" s="8" t="s">
        <v>19</v>
      </c>
      <c r="S6" s="8" t="s">
        <v>20</v>
      </c>
      <c r="T6" s="8" t="s">
        <v>21</v>
      </c>
      <c r="U6" s="8" t="s">
        <v>22</v>
      </c>
      <c r="V6" s="8" t="s">
        <v>23</v>
      </c>
      <c r="W6" s="8" t="s">
        <v>24</v>
      </c>
      <c r="X6" s="8" t="s">
        <v>25</v>
      </c>
      <c r="Y6" s="8" t="s">
        <v>26</v>
      </c>
      <c r="Z6" s="8" t="s">
        <v>27</v>
      </c>
      <c r="AA6" s="8" t="s">
        <v>28</v>
      </c>
      <c r="AB6" s="8" t="s">
        <v>29</v>
      </c>
      <c r="AC6" s="8" t="s">
        <v>30</v>
      </c>
      <c r="AD6" s="8" t="s">
        <v>31</v>
      </c>
      <c r="AF6" s="8" t="s">
        <v>32</v>
      </c>
      <c r="AG6" s="8" t="s">
        <v>33</v>
      </c>
      <c r="AH6" s="8" t="s">
        <v>34</v>
      </c>
      <c r="AI6" s="8" t="s">
        <v>35</v>
      </c>
      <c r="AJ6" s="8" t="s">
        <v>36</v>
      </c>
      <c r="AK6" s="8" t="s">
        <v>37</v>
      </c>
      <c r="AM6" s="8" t="s">
        <v>38</v>
      </c>
      <c r="AN6" s="8" t="s">
        <v>39</v>
      </c>
      <c r="AO6" s="8" t="s">
        <v>40</v>
      </c>
      <c r="AQ6" s="8" t="s">
        <v>41</v>
      </c>
      <c r="AR6" s="8" t="s">
        <v>42</v>
      </c>
      <c r="AS6" s="8" t="s">
        <v>43</v>
      </c>
    </row>
    <row r="7" spans="2:45" ht="30" customHeight="1" x14ac:dyDescent="0.25">
      <c r="B7" s="392" t="s">
        <v>8</v>
      </c>
      <c r="C7" s="392">
        <v>1005</v>
      </c>
      <c r="D7" s="392">
        <v>484</v>
      </c>
      <c r="E7" s="392">
        <v>515</v>
      </c>
      <c r="F7" s="392"/>
      <c r="G7" s="392">
        <v>152</v>
      </c>
      <c r="H7" s="392">
        <v>174</v>
      </c>
      <c r="I7" s="392">
        <v>153</v>
      </c>
      <c r="J7" s="392">
        <v>172</v>
      </c>
      <c r="K7" s="392">
        <v>142</v>
      </c>
      <c r="L7" s="392">
        <v>212</v>
      </c>
      <c r="M7" s="392"/>
      <c r="N7" s="392">
        <v>279</v>
      </c>
      <c r="O7" s="392">
        <v>270</v>
      </c>
      <c r="P7" s="392">
        <v>207</v>
      </c>
      <c r="Q7" s="392">
        <v>245</v>
      </c>
      <c r="R7" s="392"/>
      <c r="S7" s="392">
        <v>146</v>
      </c>
      <c r="T7" s="392">
        <v>136</v>
      </c>
      <c r="U7" s="392">
        <v>83</v>
      </c>
      <c r="V7" s="392">
        <v>95</v>
      </c>
      <c r="W7" s="392">
        <v>70</v>
      </c>
      <c r="X7" s="392">
        <v>76</v>
      </c>
      <c r="Y7" s="392">
        <v>81</v>
      </c>
      <c r="Z7" s="392">
        <v>40</v>
      </c>
      <c r="AA7" s="392">
        <v>112</v>
      </c>
      <c r="AB7" s="392">
        <v>93</v>
      </c>
      <c r="AC7" s="392">
        <v>45</v>
      </c>
      <c r="AD7" s="392">
        <v>28</v>
      </c>
      <c r="AE7" s="392"/>
      <c r="AF7" s="392">
        <v>204</v>
      </c>
      <c r="AG7" s="392">
        <v>290</v>
      </c>
      <c r="AH7" s="392">
        <v>150</v>
      </c>
      <c r="AI7" s="392">
        <v>190</v>
      </c>
      <c r="AJ7" s="392">
        <v>109</v>
      </c>
      <c r="AK7" s="392">
        <v>62</v>
      </c>
      <c r="AL7" s="392"/>
      <c r="AM7" s="392">
        <v>415</v>
      </c>
      <c r="AN7" s="392">
        <v>426</v>
      </c>
      <c r="AO7" s="392">
        <v>111</v>
      </c>
      <c r="AP7" s="392"/>
      <c r="AQ7" s="392">
        <v>312</v>
      </c>
      <c r="AR7" s="392">
        <v>332</v>
      </c>
      <c r="AS7" s="392">
        <v>36</v>
      </c>
    </row>
    <row r="8" spans="2:45" ht="30" customHeight="1" x14ac:dyDescent="0.25">
      <c r="B8" s="393" t="s">
        <v>9</v>
      </c>
      <c r="C8" s="393">
        <v>1005</v>
      </c>
      <c r="D8" s="393">
        <v>494</v>
      </c>
      <c r="E8" s="393">
        <v>505</v>
      </c>
      <c r="F8" s="393"/>
      <c r="G8" s="393">
        <v>140</v>
      </c>
      <c r="H8" s="393">
        <v>173</v>
      </c>
      <c r="I8" s="393">
        <v>170</v>
      </c>
      <c r="J8" s="393">
        <v>170</v>
      </c>
      <c r="K8" s="393">
        <v>141</v>
      </c>
      <c r="L8" s="393">
        <v>211</v>
      </c>
      <c r="M8" s="393"/>
      <c r="N8" s="393">
        <v>270</v>
      </c>
      <c r="O8" s="393">
        <v>260</v>
      </c>
      <c r="P8" s="393">
        <v>220</v>
      </c>
      <c r="Q8" s="393">
        <v>251</v>
      </c>
      <c r="R8" s="393"/>
      <c r="S8" s="393">
        <v>141</v>
      </c>
      <c r="T8" s="393">
        <v>135</v>
      </c>
      <c r="U8" s="393">
        <v>80</v>
      </c>
      <c r="V8" s="393">
        <v>90</v>
      </c>
      <c r="W8" s="393">
        <v>71</v>
      </c>
      <c r="X8" s="393">
        <v>90</v>
      </c>
      <c r="Y8" s="393">
        <v>80</v>
      </c>
      <c r="Z8" s="393">
        <v>41</v>
      </c>
      <c r="AA8" s="393">
        <v>110</v>
      </c>
      <c r="AB8" s="393">
        <v>85</v>
      </c>
      <c r="AC8" s="393">
        <v>51</v>
      </c>
      <c r="AD8" s="393">
        <v>31</v>
      </c>
      <c r="AE8" s="393"/>
      <c r="AF8" s="393">
        <v>205</v>
      </c>
      <c r="AG8" s="393">
        <v>289</v>
      </c>
      <c r="AH8" s="393">
        <v>149</v>
      </c>
      <c r="AI8" s="393">
        <v>189</v>
      </c>
      <c r="AJ8" s="393">
        <v>110</v>
      </c>
      <c r="AK8" s="393">
        <v>63</v>
      </c>
      <c r="AL8" s="393"/>
      <c r="AM8" s="393">
        <v>420</v>
      </c>
      <c r="AN8" s="393">
        <v>424</v>
      </c>
      <c r="AO8" s="393">
        <v>111</v>
      </c>
      <c r="AP8" s="393"/>
      <c r="AQ8" s="393">
        <v>315</v>
      </c>
      <c r="AR8" s="393">
        <v>332</v>
      </c>
      <c r="AS8" s="393">
        <v>36</v>
      </c>
    </row>
    <row r="9" spans="2:45" ht="30" x14ac:dyDescent="0.25">
      <c r="B9" s="16" t="s">
        <v>458</v>
      </c>
      <c r="C9" s="390">
        <v>0.45685492674258499</v>
      </c>
      <c r="D9" s="390">
        <v>0.460981924233128</v>
      </c>
      <c r="E9" s="390">
        <v>0.45020966922652</v>
      </c>
      <c r="F9" s="390"/>
      <c r="G9" s="390">
        <v>0.30873592592022803</v>
      </c>
      <c r="H9" s="390">
        <v>0.39408034220784699</v>
      </c>
      <c r="I9" s="390">
        <v>0.371392564080535</v>
      </c>
      <c r="J9" s="390">
        <v>0.460610042163905</v>
      </c>
      <c r="K9" s="390">
        <v>0.57072717071053103</v>
      </c>
      <c r="L9" s="390">
        <v>0.59676132669370896</v>
      </c>
      <c r="M9" s="390"/>
      <c r="N9" s="390">
        <v>0.49633232662663002</v>
      </c>
      <c r="O9" s="390">
        <v>0.48834350011699601</v>
      </c>
      <c r="P9" s="390">
        <v>0.44376677799473002</v>
      </c>
      <c r="Q9" s="390">
        <v>0.39219031954549699</v>
      </c>
      <c r="R9" s="390"/>
      <c r="S9" s="390">
        <v>0.470492910680325</v>
      </c>
      <c r="T9" s="390">
        <v>0.466508051749915</v>
      </c>
      <c r="U9" s="390">
        <v>0.42332222911310902</v>
      </c>
      <c r="V9" s="390">
        <v>0.38353856126499197</v>
      </c>
      <c r="W9" s="390">
        <v>0.43337852524856602</v>
      </c>
      <c r="X9" s="390">
        <v>0.41164158412303697</v>
      </c>
      <c r="Y9" s="390">
        <v>0.41733007938015099</v>
      </c>
      <c r="Z9" s="390">
        <v>0.63710306858933896</v>
      </c>
      <c r="AA9" s="390">
        <v>0.451113629227404</v>
      </c>
      <c r="AB9" s="390">
        <v>0.44828016554674499</v>
      </c>
      <c r="AC9" s="390">
        <v>0.53951955418403497</v>
      </c>
      <c r="AD9" s="390">
        <v>0.608851033787983</v>
      </c>
      <c r="AE9" s="390"/>
      <c r="AF9" s="390">
        <v>0.43315839041181697</v>
      </c>
      <c r="AG9" s="390">
        <v>0.48999432272203802</v>
      </c>
      <c r="AH9" s="390">
        <v>0.407280735054108</v>
      </c>
      <c r="AI9" s="390">
        <v>0.43402112727814401</v>
      </c>
      <c r="AJ9" s="390">
        <v>0.51714299040711698</v>
      </c>
      <c r="AK9" s="390">
        <v>0.462508296433565</v>
      </c>
      <c r="AL9" s="390"/>
      <c r="AM9" s="390">
        <v>0.45970394252222102</v>
      </c>
      <c r="AN9" s="390">
        <v>0.485891368888273</v>
      </c>
      <c r="AO9" s="390">
        <v>0.38583939429852898</v>
      </c>
      <c r="AP9" s="390"/>
      <c r="AQ9" s="390">
        <v>0.48965563094231301</v>
      </c>
      <c r="AR9" s="390">
        <v>0.49786073859409902</v>
      </c>
      <c r="AS9" s="390">
        <v>0.434532908065136</v>
      </c>
    </row>
    <row r="10" spans="2:45" ht="30" x14ac:dyDescent="0.25">
      <c r="B10" s="16" t="s">
        <v>459</v>
      </c>
      <c r="C10" s="390">
        <v>0.445630220591471</v>
      </c>
      <c r="D10" s="390">
        <v>0.42829875115566102</v>
      </c>
      <c r="E10" s="390">
        <v>0.459805897519104</v>
      </c>
      <c r="F10" s="390"/>
      <c r="G10" s="390">
        <v>0.37314941932220003</v>
      </c>
      <c r="H10" s="390">
        <v>0.401215497425295</v>
      </c>
      <c r="I10" s="390">
        <v>0.34580420440890097</v>
      </c>
      <c r="J10" s="390">
        <v>0.46294129413826501</v>
      </c>
      <c r="K10" s="390">
        <v>0.54124606345623205</v>
      </c>
      <c r="L10" s="390">
        <v>0.53296733412401398</v>
      </c>
      <c r="M10" s="390"/>
      <c r="N10" s="390">
        <v>0.48048861423151401</v>
      </c>
      <c r="O10" s="390">
        <v>0.50602779363477002</v>
      </c>
      <c r="P10" s="390">
        <v>0.39705475308190602</v>
      </c>
      <c r="Q10" s="390">
        <v>0.39103352548099002</v>
      </c>
      <c r="R10" s="390"/>
      <c r="S10" s="390">
        <v>0.435448443722811</v>
      </c>
      <c r="T10" s="390">
        <v>0.49035433706380199</v>
      </c>
      <c r="U10" s="390">
        <v>0.50198427106867305</v>
      </c>
      <c r="V10" s="390">
        <v>0.32281734795863598</v>
      </c>
      <c r="W10" s="390">
        <v>0.43238331841023903</v>
      </c>
      <c r="X10" s="390">
        <v>0.407767495668722</v>
      </c>
      <c r="Y10" s="390">
        <v>0.496968878735842</v>
      </c>
      <c r="Z10" s="390">
        <v>0.65372396335665806</v>
      </c>
      <c r="AA10" s="390">
        <v>0.36166073025467599</v>
      </c>
      <c r="AB10" s="390">
        <v>0.43986710427004799</v>
      </c>
      <c r="AC10" s="390">
        <v>0.45956705045019203</v>
      </c>
      <c r="AD10" s="390">
        <v>0.53199223376264604</v>
      </c>
      <c r="AE10" s="390"/>
      <c r="AF10" s="390">
        <v>0.44875723921268801</v>
      </c>
      <c r="AG10" s="390">
        <v>0.44795852853061702</v>
      </c>
      <c r="AH10" s="390">
        <v>0.41125543319618901</v>
      </c>
      <c r="AI10" s="390">
        <v>0.44971229675042501</v>
      </c>
      <c r="AJ10" s="390">
        <v>0.483446184180505</v>
      </c>
      <c r="AK10" s="390">
        <v>0.42814765282122003</v>
      </c>
      <c r="AL10" s="390"/>
      <c r="AM10" s="390">
        <v>0.44405741796875098</v>
      </c>
      <c r="AN10" s="390">
        <v>0.48033583575592098</v>
      </c>
      <c r="AO10" s="390">
        <v>0.33118475407829101</v>
      </c>
      <c r="AP10" s="390"/>
      <c r="AQ10" s="390">
        <v>0.49150495217399398</v>
      </c>
      <c r="AR10" s="390">
        <v>0.45270711887908599</v>
      </c>
      <c r="AS10" s="390">
        <v>0.50488461164154597</v>
      </c>
    </row>
    <row r="11" spans="2:45" ht="45" x14ac:dyDescent="0.25">
      <c r="B11" s="16" t="s">
        <v>460</v>
      </c>
      <c r="C11" s="390">
        <v>0.40002055232179601</v>
      </c>
      <c r="D11" s="390">
        <v>0.35915666592710199</v>
      </c>
      <c r="E11" s="390">
        <v>0.43879123292486</v>
      </c>
      <c r="F11" s="390"/>
      <c r="G11" s="390">
        <v>0.339643716846246</v>
      </c>
      <c r="H11" s="390">
        <v>0.385661895816095</v>
      </c>
      <c r="I11" s="390">
        <v>0.41651101831431803</v>
      </c>
      <c r="J11" s="390">
        <v>0.39879972229113603</v>
      </c>
      <c r="K11" s="390">
        <v>0.41957470658055401</v>
      </c>
      <c r="L11" s="390">
        <v>0.42663275975465698</v>
      </c>
      <c r="M11" s="390"/>
      <c r="N11" s="390">
        <v>0.37982138877335198</v>
      </c>
      <c r="O11" s="390">
        <v>0.40467421788795899</v>
      </c>
      <c r="P11" s="390">
        <v>0.43197615576929099</v>
      </c>
      <c r="Q11" s="390">
        <v>0.39529414021707698</v>
      </c>
      <c r="R11" s="390"/>
      <c r="S11" s="390">
        <v>0.40754547641880901</v>
      </c>
      <c r="T11" s="390">
        <v>0.40770841322129198</v>
      </c>
      <c r="U11" s="390">
        <v>0.51772627485169198</v>
      </c>
      <c r="V11" s="390">
        <v>0.28900215786411898</v>
      </c>
      <c r="W11" s="390">
        <v>0.40584093022024698</v>
      </c>
      <c r="X11" s="390">
        <v>0.37810064461090198</v>
      </c>
      <c r="Y11" s="390">
        <v>0.33031039501722098</v>
      </c>
      <c r="Z11" s="390">
        <v>0.51242845591221997</v>
      </c>
      <c r="AA11" s="390">
        <v>0.44977660527644397</v>
      </c>
      <c r="AB11" s="390">
        <v>0.35648837504530101</v>
      </c>
      <c r="AC11" s="390">
        <v>0.369819662756321</v>
      </c>
      <c r="AD11" s="390">
        <v>0.42467272547639501</v>
      </c>
      <c r="AE11" s="390"/>
      <c r="AF11" s="390">
        <v>0.37821759231636598</v>
      </c>
      <c r="AG11" s="390">
        <v>0.40969626601597298</v>
      </c>
      <c r="AH11" s="390">
        <v>0.363319899846341</v>
      </c>
      <c r="AI11" s="390">
        <v>0.425872002167825</v>
      </c>
      <c r="AJ11" s="390">
        <v>0.411233114970743</v>
      </c>
      <c r="AK11" s="390">
        <v>0.416422167418871</v>
      </c>
      <c r="AL11" s="390"/>
      <c r="AM11" s="390">
        <v>0.38041980045817803</v>
      </c>
      <c r="AN11" s="390">
        <v>0.42487975864286998</v>
      </c>
      <c r="AO11" s="390">
        <v>0.37732924256800998</v>
      </c>
      <c r="AP11" s="390"/>
      <c r="AQ11" s="390">
        <v>0.42065988270342602</v>
      </c>
      <c r="AR11" s="390">
        <v>0.44444250770962501</v>
      </c>
      <c r="AS11" s="390">
        <v>0.36392884049213098</v>
      </c>
    </row>
    <row r="12" spans="2:45" ht="30" x14ac:dyDescent="0.25">
      <c r="B12" s="16" t="s">
        <v>461</v>
      </c>
      <c r="C12" s="390">
        <v>0.29583211544334898</v>
      </c>
      <c r="D12" s="390">
        <v>0.31625065454319901</v>
      </c>
      <c r="E12" s="390">
        <v>0.27939101259531801</v>
      </c>
      <c r="F12" s="390"/>
      <c r="G12" s="390">
        <v>0.22995832892780699</v>
      </c>
      <c r="H12" s="390">
        <v>0.29521806498376102</v>
      </c>
      <c r="I12" s="390">
        <v>0.27727639073497401</v>
      </c>
      <c r="J12" s="390">
        <v>0.29680014960871598</v>
      </c>
      <c r="K12" s="390">
        <v>0.29440889663560299</v>
      </c>
      <c r="L12" s="390">
        <v>0.355312344342257</v>
      </c>
      <c r="M12" s="390"/>
      <c r="N12" s="390">
        <v>0.31444179877401601</v>
      </c>
      <c r="O12" s="390">
        <v>0.34327260856834901</v>
      </c>
      <c r="P12" s="390">
        <v>0.27404082302875898</v>
      </c>
      <c r="Q12" s="390">
        <v>0.246272398901802</v>
      </c>
      <c r="R12" s="390"/>
      <c r="S12" s="390">
        <v>0.32654469281609599</v>
      </c>
      <c r="T12" s="390">
        <v>0.31755079145892101</v>
      </c>
      <c r="U12" s="390">
        <v>0.26947117058211201</v>
      </c>
      <c r="V12" s="390">
        <v>0.27771955305757601</v>
      </c>
      <c r="W12" s="390">
        <v>0.19717416221279499</v>
      </c>
      <c r="X12" s="390">
        <v>0.29017923728848499</v>
      </c>
      <c r="Y12" s="390">
        <v>0.30215488333632201</v>
      </c>
      <c r="Z12" s="390">
        <v>0.33451927911021501</v>
      </c>
      <c r="AA12" s="390">
        <v>0.29841347230173998</v>
      </c>
      <c r="AB12" s="390">
        <v>0.24491003682727699</v>
      </c>
      <c r="AC12" s="390">
        <v>0.34383365228012702</v>
      </c>
      <c r="AD12" s="390">
        <v>0.40910051763723099</v>
      </c>
      <c r="AE12" s="390"/>
      <c r="AF12" s="390">
        <v>0.34097780759812102</v>
      </c>
      <c r="AG12" s="390">
        <v>0.30836390518357498</v>
      </c>
      <c r="AH12" s="390">
        <v>0.20171727652441701</v>
      </c>
      <c r="AI12" s="390">
        <v>0.27190564209142498</v>
      </c>
      <c r="AJ12" s="390">
        <v>0.32300886932019302</v>
      </c>
      <c r="AK12" s="390">
        <v>0.338420979982544</v>
      </c>
      <c r="AL12" s="390"/>
      <c r="AM12" s="390">
        <v>0.24618745614051199</v>
      </c>
      <c r="AN12" s="390">
        <v>0.37250103292293901</v>
      </c>
      <c r="AO12" s="390">
        <v>0.22289599676889901</v>
      </c>
      <c r="AP12" s="390"/>
      <c r="AQ12" s="390">
        <v>0.30386076325741701</v>
      </c>
      <c r="AR12" s="390">
        <v>0.35334819138426599</v>
      </c>
      <c r="AS12" s="390">
        <v>0.352398329267258</v>
      </c>
    </row>
    <row r="13" spans="2:45" ht="30" x14ac:dyDescent="0.25">
      <c r="B13" s="16" t="s">
        <v>462</v>
      </c>
      <c r="C13" s="390">
        <v>0.15654816271956901</v>
      </c>
      <c r="D13" s="390">
        <v>0.17574046944521701</v>
      </c>
      <c r="E13" s="390">
        <v>0.13965795510208501</v>
      </c>
      <c r="F13" s="390"/>
      <c r="G13" s="390">
        <v>0.133962636610895</v>
      </c>
      <c r="H13" s="390">
        <v>0.17452345350887</v>
      </c>
      <c r="I13" s="390">
        <v>0.21618682322180499</v>
      </c>
      <c r="J13" s="390">
        <v>0.187004198441789</v>
      </c>
      <c r="K13" s="390">
        <v>0.144898218828141</v>
      </c>
      <c r="L13" s="390">
        <v>9.2032543053514201E-2</v>
      </c>
      <c r="M13" s="390"/>
      <c r="N13" s="390">
        <v>0.13706347646574299</v>
      </c>
      <c r="O13" s="390">
        <v>0.13769327496714401</v>
      </c>
      <c r="P13" s="390">
        <v>0.157114751735242</v>
      </c>
      <c r="Q13" s="390">
        <v>0.19491763010123</v>
      </c>
      <c r="R13" s="390"/>
      <c r="S13" s="390">
        <v>0.18798286976791501</v>
      </c>
      <c r="T13" s="390">
        <v>0.103074047704255</v>
      </c>
      <c r="U13" s="390">
        <v>0.17544248950534899</v>
      </c>
      <c r="V13" s="390">
        <v>0.165842440822563</v>
      </c>
      <c r="W13" s="390">
        <v>0.15738851845135701</v>
      </c>
      <c r="X13" s="390">
        <v>0.15733996130039199</v>
      </c>
      <c r="Y13" s="390">
        <v>0.17861557494281599</v>
      </c>
      <c r="Z13" s="390">
        <v>0.100564637979028</v>
      </c>
      <c r="AA13" s="390">
        <v>0.17995658451115501</v>
      </c>
      <c r="AB13" s="390">
        <v>0.19263378586728699</v>
      </c>
      <c r="AC13" s="390">
        <v>9.51160646309296E-2</v>
      </c>
      <c r="AD13" s="390">
        <v>0.10245170363093099</v>
      </c>
      <c r="AE13" s="390"/>
      <c r="AF13" s="390">
        <v>0.180016318749427</v>
      </c>
      <c r="AG13" s="390">
        <v>0.16615495670629901</v>
      </c>
      <c r="AH13" s="390">
        <v>0.130024481644617</v>
      </c>
      <c r="AI13" s="390">
        <v>0.18561687092663001</v>
      </c>
      <c r="AJ13" s="390">
        <v>0.10717569675088701</v>
      </c>
      <c r="AK13" s="390">
        <v>9.7832626545499402E-2</v>
      </c>
      <c r="AL13" s="390"/>
      <c r="AM13" s="390">
        <v>0.190026647616273</v>
      </c>
      <c r="AN13" s="390">
        <v>0.146655605961104</v>
      </c>
      <c r="AO13" s="390">
        <v>0.10526151517570401</v>
      </c>
      <c r="AP13" s="390"/>
      <c r="AQ13" s="390">
        <v>0.169261759014771</v>
      </c>
      <c r="AR13" s="390">
        <v>0.15049442323165499</v>
      </c>
      <c r="AS13" s="390">
        <v>5.5520730621158997E-2</v>
      </c>
    </row>
    <row r="14" spans="2:45" ht="45" x14ac:dyDescent="0.25">
      <c r="B14" s="16" t="s">
        <v>463</v>
      </c>
      <c r="C14" s="390">
        <v>0.19021632003994501</v>
      </c>
      <c r="D14" s="390">
        <v>0.20671721090144701</v>
      </c>
      <c r="E14" s="390">
        <v>0.174479221859109</v>
      </c>
      <c r="F14" s="390"/>
      <c r="G14" s="390">
        <v>0.18728654363945099</v>
      </c>
      <c r="H14" s="390">
        <v>0.20329473288944</v>
      </c>
      <c r="I14" s="390">
        <v>0.241624902809258</v>
      </c>
      <c r="J14" s="390">
        <v>0.14458356562050101</v>
      </c>
      <c r="K14" s="390">
        <v>0.20637865685632101</v>
      </c>
      <c r="L14" s="390">
        <v>0.165970429744875</v>
      </c>
      <c r="M14" s="390"/>
      <c r="N14" s="390">
        <v>0.19118629195133999</v>
      </c>
      <c r="O14" s="390">
        <v>0.21797628463346999</v>
      </c>
      <c r="P14" s="390">
        <v>0.20208800346047601</v>
      </c>
      <c r="Q14" s="390">
        <v>0.153043458355682</v>
      </c>
      <c r="R14" s="390"/>
      <c r="S14" s="390">
        <v>0.23441213783435699</v>
      </c>
      <c r="T14" s="390">
        <v>0.147007198415992</v>
      </c>
      <c r="U14" s="390">
        <v>0.20429565429103699</v>
      </c>
      <c r="V14" s="390">
        <v>0.14610469924755501</v>
      </c>
      <c r="W14" s="390">
        <v>0.18097212596784901</v>
      </c>
      <c r="X14" s="390">
        <v>0.19914884141054001</v>
      </c>
      <c r="Y14" s="390">
        <v>0.14730527901263801</v>
      </c>
      <c r="Z14" s="390">
        <v>0.14894521220402701</v>
      </c>
      <c r="AA14" s="390">
        <v>0.27382413412048401</v>
      </c>
      <c r="AB14" s="390">
        <v>0.166901385264801</v>
      </c>
      <c r="AC14" s="390">
        <v>0.17876428554708099</v>
      </c>
      <c r="AD14" s="390">
        <v>0.215743286299378</v>
      </c>
      <c r="AE14" s="390"/>
      <c r="AF14" s="390">
        <v>0.24650477036156601</v>
      </c>
      <c r="AG14" s="390">
        <v>0.19068226090705001</v>
      </c>
      <c r="AH14" s="390">
        <v>0.153194099518486</v>
      </c>
      <c r="AI14" s="390">
        <v>0.158263668598916</v>
      </c>
      <c r="AJ14" s="390">
        <v>0.14144856205859199</v>
      </c>
      <c r="AK14" s="390">
        <v>0.27292370110922598</v>
      </c>
      <c r="AL14" s="390"/>
      <c r="AM14" s="390">
        <v>0.210751419063854</v>
      </c>
      <c r="AN14" s="390">
        <v>0.19876398004950399</v>
      </c>
      <c r="AO14" s="390">
        <v>0.117080427115747</v>
      </c>
      <c r="AP14" s="390"/>
      <c r="AQ14" s="390">
        <v>0.17374366899584101</v>
      </c>
      <c r="AR14" s="390">
        <v>0.23747806812491801</v>
      </c>
      <c r="AS14" s="390">
        <v>0.203822827544061</v>
      </c>
    </row>
    <row r="15" spans="2:45" ht="45" x14ac:dyDescent="0.25">
      <c r="B15" s="16" t="s">
        <v>464</v>
      </c>
      <c r="C15" s="390">
        <v>0.11880746467968099</v>
      </c>
      <c r="D15" s="390">
        <v>0.13595094711867001</v>
      </c>
      <c r="E15" s="390">
        <v>0.103471743355159</v>
      </c>
      <c r="F15" s="390"/>
      <c r="G15" s="390">
        <v>9.7464794492244697E-2</v>
      </c>
      <c r="H15" s="390">
        <v>0.135490201838674</v>
      </c>
      <c r="I15" s="390">
        <v>9.7178751076594599E-2</v>
      </c>
      <c r="J15" s="390">
        <v>0.13229577079350299</v>
      </c>
      <c r="K15" s="390">
        <v>0.162592627520669</v>
      </c>
      <c r="L15" s="390">
        <v>9.6654993266622594E-2</v>
      </c>
      <c r="M15" s="390"/>
      <c r="N15" s="390">
        <v>0.114461090333161</v>
      </c>
      <c r="O15" s="390">
        <v>0.11114152281931899</v>
      </c>
      <c r="P15" s="390">
        <v>0.13826517871093699</v>
      </c>
      <c r="Q15" s="390">
        <v>0.112608929406893</v>
      </c>
      <c r="R15" s="390"/>
      <c r="S15" s="390">
        <v>0.115822200535783</v>
      </c>
      <c r="T15" s="390">
        <v>0.134692894503465</v>
      </c>
      <c r="U15" s="390">
        <v>7.8846012567965806E-2</v>
      </c>
      <c r="V15" s="390">
        <v>0.24602665863018799</v>
      </c>
      <c r="W15" s="390">
        <v>6.7168218410035702E-2</v>
      </c>
      <c r="X15" s="390">
        <v>0.131655516140951</v>
      </c>
      <c r="Y15" s="390">
        <v>0.123889302734986</v>
      </c>
      <c r="Z15" s="390">
        <v>7.4291796496712206E-2</v>
      </c>
      <c r="AA15" s="390">
        <v>8.8328274810007004E-2</v>
      </c>
      <c r="AB15" s="390">
        <v>0.10799686334875799</v>
      </c>
      <c r="AC15" s="390">
        <v>9.2682116356530606E-2</v>
      </c>
      <c r="AD15" s="390">
        <v>0.10452708153682699</v>
      </c>
      <c r="AE15" s="390"/>
      <c r="AF15" s="390">
        <v>7.1457768912395095E-2</v>
      </c>
      <c r="AG15" s="390">
        <v>0.11798404206376099</v>
      </c>
      <c r="AH15" s="390">
        <v>0.15517517845954101</v>
      </c>
      <c r="AI15" s="390">
        <v>0.134802490301489</v>
      </c>
      <c r="AJ15" s="390">
        <v>0.13817239300190401</v>
      </c>
      <c r="AK15" s="390">
        <v>0.108989188986595</v>
      </c>
      <c r="AL15" s="390"/>
      <c r="AM15" s="390">
        <v>0.14479179577979201</v>
      </c>
      <c r="AN15" s="390">
        <v>8.3761150097659096E-2</v>
      </c>
      <c r="AO15" s="390">
        <v>0.18246015786961101</v>
      </c>
      <c r="AP15" s="390"/>
      <c r="AQ15" s="390">
        <v>0.11842504545346901</v>
      </c>
      <c r="AR15" s="390">
        <v>8.2095831491365998E-2</v>
      </c>
      <c r="AS15" s="390">
        <v>0.110155863876421</v>
      </c>
    </row>
    <row r="16" spans="2:45" ht="75" x14ac:dyDescent="0.25">
      <c r="B16" s="16" t="s">
        <v>465</v>
      </c>
      <c r="C16" s="390">
        <v>0.11128657053966599</v>
      </c>
      <c r="D16" s="390">
        <v>9.2806100530103394E-2</v>
      </c>
      <c r="E16" s="390">
        <v>0.128864232350234</v>
      </c>
      <c r="F16" s="390"/>
      <c r="G16" s="390">
        <v>0.101833014817341</v>
      </c>
      <c r="H16" s="390">
        <v>3.52990289166836E-2</v>
      </c>
      <c r="I16" s="390">
        <v>0.120087680208579</v>
      </c>
      <c r="J16" s="390">
        <v>0.118179317307107</v>
      </c>
      <c r="K16" s="390">
        <v>0.11114248868289001</v>
      </c>
      <c r="L16" s="390">
        <v>0.167375741653327</v>
      </c>
      <c r="M16" s="390"/>
      <c r="N16" s="390">
        <v>9.3889583159744494E-2</v>
      </c>
      <c r="O16" s="390">
        <v>0.13382673837272199</v>
      </c>
      <c r="P16" s="390">
        <v>0.104067152650378</v>
      </c>
      <c r="Q16" s="390">
        <v>0.11475334812447199</v>
      </c>
      <c r="R16" s="390"/>
      <c r="S16" s="390">
        <v>7.6925489176125295E-2</v>
      </c>
      <c r="T16" s="390">
        <v>8.5576834899130497E-2</v>
      </c>
      <c r="U16" s="390">
        <v>0.102247588769633</v>
      </c>
      <c r="V16" s="390">
        <v>0.15210065864924799</v>
      </c>
      <c r="W16" s="390">
        <v>0.18552796969676499</v>
      </c>
      <c r="X16" s="390">
        <v>0.120761500602119</v>
      </c>
      <c r="Y16" s="390">
        <v>9.8018726539524495E-2</v>
      </c>
      <c r="Z16" s="390">
        <v>2.3409973425117501E-2</v>
      </c>
      <c r="AA16" s="390">
        <v>0.12613150748082</v>
      </c>
      <c r="AB16" s="390">
        <v>0.124380714324445</v>
      </c>
      <c r="AC16" s="390">
        <v>0.117515547589578</v>
      </c>
      <c r="AD16" s="390">
        <v>0.13816646717126199</v>
      </c>
      <c r="AE16" s="390"/>
      <c r="AF16" s="390">
        <v>9.5280391109640206E-2</v>
      </c>
      <c r="AG16" s="390">
        <v>0.110986212593589</v>
      </c>
      <c r="AH16" s="390">
        <v>0.10978969935940699</v>
      </c>
      <c r="AI16" s="390">
        <v>9.3882019343374395E-2</v>
      </c>
      <c r="AJ16" s="390">
        <v>0.150703475660842</v>
      </c>
      <c r="AK16" s="390">
        <v>0.15173019869023799</v>
      </c>
      <c r="AL16" s="390"/>
      <c r="AM16" s="390">
        <v>0.119387638586698</v>
      </c>
      <c r="AN16" s="390">
        <v>0.10927877705167099</v>
      </c>
      <c r="AO16" s="390">
        <v>7.2845339518445004E-2</v>
      </c>
      <c r="AP16" s="390"/>
      <c r="AQ16" s="390">
        <v>9.9817684894887598E-2</v>
      </c>
      <c r="AR16" s="390">
        <v>0.106808080026735</v>
      </c>
      <c r="AS16" s="390">
        <v>0.16427592910891101</v>
      </c>
    </row>
    <row r="17" spans="2:45" x14ac:dyDescent="0.25">
      <c r="B17" s="16" t="s">
        <v>85</v>
      </c>
      <c r="C17" s="391">
        <v>4.43338228844656E-2</v>
      </c>
      <c r="D17" s="391">
        <v>4.1641500535609603E-2</v>
      </c>
      <c r="E17" s="391">
        <v>4.5465220298419998E-2</v>
      </c>
      <c r="F17" s="391"/>
      <c r="G17" s="391">
        <v>0.11346908465807599</v>
      </c>
      <c r="H17" s="391">
        <v>4.5298011232392202E-2</v>
      </c>
      <c r="I17" s="391">
        <v>7.6423492650517996E-2</v>
      </c>
      <c r="J17" s="391">
        <v>1.16297676992563E-2</v>
      </c>
      <c r="K17" s="391">
        <v>2.8623616508334199E-2</v>
      </c>
      <c r="L17" s="391">
        <v>8.4898319367198698E-3</v>
      </c>
      <c r="M17" s="391"/>
      <c r="N17" s="391">
        <v>3.65732599995491E-2</v>
      </c>
      <c r="O17" s="391">
        <v>2.6265493381687301E-2</v>
      </c>
      <c r="P17" s="391">
        <v>5.42720906702856E-2</v>
      </c>
      <c r="Q17" s="391">
        <v>5.9444447995232803E-2</v>
      </c>
      <c r="R17" s="391"/>
      <c r="S17" s="391">
        <v>2.6544643668430099E-2</v>
      </c>
      <c r="T17" s="391">
        <v>3.9036452612521602E-2</v>
      </c>
      <c r="U17" s="391">
        <v>5.5457934883817499E-2</v>
      </c>
      <c r="V17" s="391">
        <v>3.2410225503900901E-2</v>
      </c>
      <c r="W17" s="391">
        <v>7.6382391914463305E-2</v>
      </c>
      <c r="X17" s="391">
        <v>8.0172319399710604E-2</v>
      </c>
      <c r="Y17" s="391">
        <v>3.4528369317154403E-2</v>
      </c>
      <c r="Z17" s="391">
        <v>0</v>
      </c>
      <c r="AA17" s="391">
        <v>3.8921579461983997E-2</v>
      </c>
      <c r="AB17" s="391">
        <v>6.3422831740348795E-2</v>
      </c>
      <c r="AC17" s="391">
        <v>6.1004303228747898E-2</v>
      </c>
      <c r="AD17" s="391">
        <v>0</v>
      </c>
      <c r="AE17" s="391"/>
      <c r="AF17" s="391">
        <v>5.6758271107676297E-2</v>
      </c>
      <c r="AG17" s="391">
        <v>4.1918079184978897E-2</v>
      </c>
      <c r="AH17" s="391">
        <v>5.46657020781596E-2</v>
      </c>
      <c r="AI17" s="391">
        <v>3.0624177906694399E-2</v>
      </c>
      <c r="AJ17" s="391">
        <v>4.4081149522054303E-2</v>
      </c>
      <c r="AK17" s="391">
        <v>3.2072059577343798E-2</v>
      </c>
      <c r="AL17" s="391"/>
      <c r="AM17" s="391">
        <v>2.7205026814077299E-2</v>
      </c>
      <c r="AN17" s="391">
        <v>3.3268908143201201E-2</v>
      </c>
      <c r="AO17" s="391">
        <v>0.11290819984031</v>
      </c>
      <c r="AP17" s="391"/>
      <c r="AQ17" s="391">
        <v>2.16510653877263E-2</v>
      </c>
      <c r="AR17" s="391">
        <v>3.3674421369276702E-2</v>
      </c>
      <c r="AS17" s="391">
        <v>0</v>
      </c>
    </row>
    <row r="18" spans="2:45" x14ac:dyDescent="0.25">
      <c r="B18" s="17"/>
    </row>
    <row r="19" spans="2:45" x14ac:dyDescent="0.25">
      <c r="B19" t="s">
        <v>69</v>
      </c>
    </row>
    <row r="20" spans="2:45" x14ac:dyDescent="0.25">
      <c r="B20" t="s">
        <v>70</v>
      </c>
    </row>
    <row r="22" spans="2:45" x14ac:dyDescent="0.25">
      <c r="B22" s="4" t="str">
        <f>HYPERLINK("#'Contents'!A1", "Return to Contents")</f>
        <v>Return to Contents</v>
      </c>
    </row>
  </sheetData>
  <mergeCells count="8">
    <mergeCell ref="AM5:AO5"/>
    <mergeCell ref="AQ5:AS5"/>
    <mergeCell ref="D2:AN2"/>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90</vt:i4>
      </vt:variant>
    </vt:vector>
  </HeadingPairs>
  <TitlesOfParts>
    <vt:vector size="90" baseType="lpstr">
      <vt:lpstr>Methodology</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ruthn</dc:creator>
  <cp:lastModifiedBy>Seb Wride</cp:lastModifiedBy>
  <dcterms:created xsi:type="dcterms:W3CDTF">2020-10-13T15:53:57Z</dcterms:created>
  <dcterms:modified xsi:type="dcterms:W3CDTF">2020-12-09T09:55:03Z</dcterms:modified>
</cp:coreProperties>
</file>