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C:\Users\BenMurphy\Public First Dropbox\Policy and Research Team\Polling\Archived Work\2024\07 - Omnibus (July 2024)\"/>
    </mc:Choice>
  </mc:AlternateContent>
  <xr:revisionPtr revIDLastSave="0" documentId="13_ncr:1_{5A5724A7-5A5B-4FA7-A8AD-95F84C97CD52}" xr6:coauthVersionLast="47" xr6:coauthVersionMax="47" xr10:uidLastSave="{00000000-0000-0000-0000-000000000000}"/>
  <bookViews>
    <workbookView xWindow="-110" yWindow="-110" windowWidth="19420" windowHeight="11500" xr2:uid="{00000000-000D-0000-FFFF-FFFF00000000}"/>
  </bookViews>
  <sheets>
    <sheet name="Cover Sheet" sheetId="1" r:id="rId1"/>
    <sheet name="Contents" sheetId="2" r:id="rId2"/>
    <sheet name="Full Results" sheetId="3" r:id="rId3"/>
    <sheet name="Table 1" sheetId="4" r:id="rId4"/>
    <sheet name="Table 2" sheetId="5" r:id="rId5"/>
    <sheet name="Table 3" sheetId="6" r:id="rId6"/>
    <sheet name="Table 4" sheetId="7" r:id="rId7"/>
    <sheet name="Table 5" sheetId="8" r:id="rId8"/>
    <sheet name="Table 6" sheetId="9" r:id="rId9"/>
    <sheet name="Table 7" sheetId="10" r:id="rId10"/>
    <sheet name="Table 8" sheetId="11" r:id="rId11"/>
    <sheet name="Table 9" sheetId="12" r:id="rId12"/>
    <sheet name="Table 10" sheetId="13" r:id="rId13"/>
    <sheet name="Table 11" sheetId="14" r:id="rId14"/>
    <sheet name="Table 12" sheetId="15" r:id="rId15"/>
    <sheet name="Table 13" sheetId="16" r:id="rId16"/>
    <sheet name="Table 14" sheetId="17" r:id="rId17"/>
    <sheet name="Table 15" sheetId="18" r:id="rId18"/>
    <sheet name="Table 16" sheetId="19" r:id="rId19"/>
    <sheet name="Table 17" sheetId="20" r:id="rId20"/>
    <sheet name="Table 18" sheetId="21" r:id="rId21"/>
    <sheet name="Table 19" sheetId="22" r:id="rId22"/>
    <sheet name="Table 20" sheetId="23" r:id="rId23"/>
    <sheet name="Table 21" sheetId="24" r:id="rId24"/>
    <sheet name="Table 22" sheetId="25" r:id="rId25"/>
    <sheet name="Table 23" sheetId="26" r:id="rId26"/>
    <sheet name="Table 24" sheetId="27" r:id="rId27"/>
    <sheet name="Table 25" sheetId="28" r:id="rId28"/>
    <sheet name="Table 26" sheetId="29" r:id="rId29"/>
    <sheet name="Table 27" sheetId="30" r:id="rId30"/>
    <sheet name="Table 28" sheetId="31" r:id="rId31"/>
    <sheet name="Table 29" sheetId="32" r:id="rId3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1" i="32" l="1"/>
  <c r="B21" i="31"/>
  <c r="B21" i="30"/>
  <c r="B19" i="29"/>
  <c r="B19" i="28"/>
  <c r="B19" i="27"/>
  <c r="B19" i="26"/>
  <c r="B19" i="25"/>
  <c r="B16" i="24"/>
  <c r="B21" i="23"/>
  <c r="B21" i="22"/>
  <c r="B21" i="21"/>
  <c r="B21" i="20"/>
  <c r="B21" i="19"/>
  <c r="B21" i="18"/>
  <c r="B21" i="17"/>
  <c r="B21" i="16"/>
  <c r="B21" i="15"/>
  <c r="B21" i="14"/>
  <c r="B21" i="13"/>
  <c r="B21" i="12"/>
  <c r="B21" i="11"/>
  <c r="B21" i="10"/>
  <c r="B21" i="9"/>
  <c r="B21" i="8"/>
  <c r="B21" i="7"/>
  <c r="B21" i="6"/>
  <c r="B21" i="5"/>
  <c r="B17" i="4"/>
  <c r="E37" i="2"/>
  <c r="D37" i="2"/>
  <c r="E36" i="2"/>
  <c r="D36" i="2"/>
  <c r="E35" i="2"/>
  <c r="D35" i="2"/>
  <c r="E34" i="2"/>
  <c r="D34" i="2"/>
  <c r="E33" i="2"/>
  <c r="D33" i="2"/>
  <c r="E32" i="2"/>
  <c r="D32" i="2"/>
  <c r="E31" i="2"/>
  <c r="D31" i="2"/>
  <c r="D30" i="2"/>
  <c r="E29" i="2"/>
  <c r="D29" i="2"/>
  <c r="E28" i="2"/>
  <c r="D28" i="2"/>
  <c r="E27" i="2"/>
  <c r="D27" i="2"/>
  <c r="E26" i="2"/>
  <c r="D26" i="2"/>
  <c r="E25" i="2"/>
  <c r="D25" i="2"/>
  <c r="E24" i="2"/>
  <c r="D24" i="2"/>
  <c r="E23" i="2"/>
  <c r="D23" i="2"/>
  <c r="E22" i="2"/>
  <c r="D22" i="2"/>
  <c r="D21" i="2"/>
  <c r="E20" i="2"/>
  <c r="D20" i="2"/>
  <c r="E19" i="2"/>
  <c r="D19" i="2"/>
  <c r="E18" i="2"/>
  <c r="D18" i="2"/>
  <c r="E17" i="2"/>
  <c r="D17" i="2"/>
  <c r="E16" i="2"/>
  <c r="D16" i="2"/>
  <c r="D15" i="2"/>
  <c r="E14" i="2"/>
  <c r="D14" i="2"/>
  <c r="E13" i="2"/>
  <c r="D13" i="2"/>
  <c r="E12" i="2"/>
  <c r="D12" i="2"/>
  <c r="E11" i="2"/>
  <c r="D11" i="2"/>
  <c r="D10" i="2"/>
  <c r="E9" i="2"/>
  <c r="D9" i="2"/>
  <c r="D6" i="2"/>
  <c r="F20" i="1"/>
</calcChain>
</file>

<file path=xl/sharedStrings.xml><?xml version="1.0" encoding="utf-8"?>
<sst xmlns="http://schemas.openxmlformats.org/spreadsheetml/2006/main" count="2188" uniqueCount="148">
  <si>
    <t>Fieldwork:</t>
  </si>
  <si>
    <t>19th Jul - 24th Jul 2024</t>
  </si>
  <si>
    <t xml:space="preserve">Interview Method: </t>
  </si>
  <si>
    <t>Online Survey</t>
  </si>
  <si>
    <t>Population represented:</t>
  </si>
  <si>
    <t>UK Adults</t>
  </si>
  <si>
    <t>Sample size:</t>
  </si>
  <si>
    <t>Methodology:</t>
  </si>
  <si>
    <t>All results are weighted using Iterative Proportional Fitting, or 'Raking'. The results are  weighted by interlocking age &amp; gender, region and social grade to Nationally Representative Proportions</t>
  </si>
  <si>
    <t>Public First is a member of the BPC and abides by its rules. For more information please contact the Public First polling team:</t>
  </si>
  <si>
    <t>Table of Contents</t>
  </si>
  <si>
    <t>Individual Tables</t>
  </si>
  <si>
    <t>Full Result Row</t>
  </si>
  <si>
    <t>Question Base</t>
  </si>
  <si>
    <t/>
  </si>
  <si>
    <t>Total</t>
  </si>
  <si>
    <t>Male</t>
  </si>
  <si>
    <t>Female</t>
  </si>
  <si>
    <t>Unweighted</t>
  </si>
  <si>
    <t>Weighted</t>
  </si>
  <si>
    <t>18-24</t>
  </si>
  <si>
    <t>25-34</t>
  </si>
  <si>
    <t>35-44</t>
  </si>
  <si>
    <t>45-54</t>
  </si>
  <si>
    <t>55-64</t>
  </si>
  <si>
    <t>65+</t>
  </si>
  <si>
    <t>AB</t>
  </si>
  <si>
    <t>C1</t>
  </si>
  <si>
    <t>C2</t>
  </si>
  <si>
    <t>DE</t>
  </si>
  <si>
    <t>London</t>
  </si>
  <si>
    <t>South East</t>
  </si>
  <si>
    <t>South West</t>
  </si>
  <si>
    <t>East of England</t>
  </si>
  <si>
    <t>East Midlands</t>
  </si>
  <si>
    <t>West Midlands</t>
  </si>
  <si>
    <t>Yorkshire and the Humber</t>
  </si>
  <si>
    <t>North East</t>
  </si>
  <si>
    <t>North West</t>
  </si>
  <si>
    <t>Scotland</t>
  </si>
  <si>
    <t>Wales</t>
  </si>
  <si>
    <t>Northern Ireland</t>
  </si>
  <si>
    <t>Leave</t>
  </si>
  <si>
    <t>Remain</t>
  </si>
  <si>
    <t>I did not vote</t>
  </si>
  <si>
    <t>Conservative</t>
  </si>
  <si>
    <t>Labour</t>
  </si>
  <si>
    <t>Liberal Democrat</t>
  </si>
  <si>
    <t>The Brexit Party</t>
  </si>
  <si>
    <t>Conservative Party</t>
  </si>
  <si>
    <t>Labour Party</t>
  </si>
  <si>
    <t>Liberal Democrats</t>
  </si>
  <si>
    <t>Reform UK</t>
  </si>
  <si>
    <t>Green Party</t>
  </si>
  <si>
    <t>The Green Party</t>
  </si>
  <si>
    <t>Don't Know</t>
  </si>
  <si>
    <t>GCSE or equivalent (Scottish National/O Level)</t>
  </si>
  <si>
    <t>A Level or equivalent (GCE/Higher/Advanced Higher)</t>
  </si>
  <si>
    <t>University Undergraduate Degree (BA/BSc)</t>
  </si>
  <si>
    <t>University Postgraduate Degree (MA/MSc/MPhil)</t>
  </si>
  <si>
    <t>Doctorate (PhD/DPHil)</t>
  </si>
  <si>
    <t>Gender</t>
  </si>
  <si>
    <t>Age</t>
  </si>
  <si>
    <t>Social Grade</t>
  </si>
  <si>
    <t>Region</t>
  </si>
  <si>
    <t>EU 2016 Vote</t>
  </si>
  <si>
    <t>2019 Vote</t>
  </si>
  <si>
    <t>2024 Vote</t>
  </si>
  <si>
    <t>Vote Intention</t>
  </si>
  <si>
    <t>Education</t>
  </si>
  <si>
    <t>More homes need to be built in the UK - local opposition to new homes should be ignored so that developments can go ahead</t>
  </si>
  <si>
    <t>More homes need to be built in the UK - local residents should need to be supportive of new homes before they go ahead</t>
  </si>
  <si>
    <t>No more homes need to be built in the UK</t>
  </si>
  <si>
    <t>Don’t know</t>
  </si>
  <si>
    <t xml:space="preserve"> In general, which of the following comes closest to your view?</t>
  </si>
  <si>
    <t>BASE: All Respondents</t>
  </si>
  <si>
    <t>Fieldwork:  19th Jul - 24th Jul 2024</t>
  </si>
  <si>
    <t>Data weighted by interlocking age &amp; gender, region and social grade to Nationally Representative Proportions</t>
  </si>
  <si>
    <t xml:space="preserve"> Building more houses aimed at families in your area</t>
  </si>
  <si>
    <t xml:space="preserve"> Building more houses/flats aimed at younger people in your area</t>
  </si>
  <si>
    <t xml:space="preserve"> Building more houses in your area in general</t>
  </si>
  <si>
    <t xml:space="preserve"> Building more houses for social rent (“council houses”) in your area</t>
  </si>
  <si>
    <t>Strongly support</t>
  </si>
  <si>
    <t>Somewhat support</t>
  </si>
  <si>
    <t>Somewhat oppose</t>
  </si>
  <si>
    <t>Strongly oppose</t>
  </si>
  <si>
    <t>Total Support:</t>
  </si>
  <si>
    <t>Total Oppose:</t>
  </si>
  <si>
    <t>Net:</t>
  </si>
  <si>
    <t>Grid Summary: To what extent would you support or oppose the following?</t>
  </si>
  <si>
    <t>To what extent would you support or oppose the following?: Building more houses in your area in general</t>
  </si>
  <si>
    <t>To what extent would you support or oppose the following?: Building more houses for social rent (“council houses”) in your area</t>
  </si>
  <si>
    <t>To what extent would you support or oppose the following?: Building more houses aimed at families in your area</t>
  </si>
  <si>
    <t>To what extent would you support or oppose the following?: Building more houses/flats aimed at younger people in your area</t>
  </si>
  <si>
    <t xml:space="preserve"> On existing developed land (e.g. “brownfield” land)</t>
  </si>
  <si>
    <t xml:space="preserve"> On poor-quality parts of the green belt (e.g. “grey belt” land)</t>
  </si>
  <si>
    <t xml:space="preserve"> On golf courses</t>
  </si>
  <si>
    <t xml:space="preserve"> On existing residential gardens</t>
  </si>
  <si>
    <t xml:space="preserve"> On farmland</t>
  </si>
  <si>
    <t>Grid Summary: To what extent would you support or oppose building more houses in your area in the following locations?</t>
  </si>
  <si>
    <t>To what extent would you support or oppose building more houses in your area in the following locations?: On existing developed land (e.g. “brownfield” land)</t>
  </si>
  <si>
    <t>To what extent would you support or oppose building more houses in your area in the following locations?: On existing residential gardens</t>
  </si>
  <si>
    <t>To what extent would you support or oppose building more houses in your area in the following locations?: On farmland</t>
  </si>
  <si>
    <t>To what extent would you support or oppose building more houses in your area in the following locations?: On golf courses</t>
  </si>
  <si>
    <t>To what extent would you support or oppose building more houses in your area in the following locations?: On poor-quality parts of the green belt (e.g. “grey belt” land)</t>
  </si>
  <si>
    <t xml:space="preserve"> People with home-owning parents</t>
  </si>
  <si>
    <t xml:space="preserve"> Older people</t>
  </si>
  <si>
    <t xml:space="preserve"> University graduates</t>
  </si>
  <si>
    <t xml:space="preserve"> People without a university degree</t>
  </si>
  <si>
    <t xml:space="preserve"> People without home-owning parents</t>
  </si>
  <si>
    <t xml:space="preserve"> New families</t>
  </si>
  <si>
    <t xml:space="preserve"> Younger people</t>
  </si>
  <si>
    <t>Very easy</t>
  </si>
  <si>
    <t>Somewhat easy</t>
  </si>
  <si>
    <t>Somewhat difficult</t>
  </si>
  <si>
    <t>Very difficult</t>
  </si>
  <si>
    <t>Total Easy:</t>
  </si>
  <si>
    <t>Total Difficult:</t>
  </si>
  <si>
    <t>Grid Summary: If you were to guess, how easy or difficult do you think it is for the following groups to get on the housing ladder in your area?</t>
  </si>
  <si>
    <t>If you were to guess, how easy or difficult do you think it is for the following groups to get on the housing ladder in your area?: Younger people</t>
  </si>
  <si>
    <t>If you were to guess, how easy or difficult do you think it is for the following groups to get on the housing ladder in your area?: New families</t>
  </si>
  <si>
    <t>If you were to guess, how easy or difficult do you think it is for the following groups to get on the housing ladder in your area?: Older people</t>
  </si>
  <si>
    <t>If you were to guess, how easy or difficult do you think it is for the following groups to get on the housing ladder in your area?: University graduates</t>
  </si>
  <si>
    <t>If you were to guess, how easy or difficult do you think it is for the following groups to get on the housing ladder in your area?: People without a university degree</t>
  </si>
  <si>
    <t>If you were to guess, how easy or difficult do you think it is for the following groups to get on the housing ladder in your area?: People with home-owning parents</t>
  </si>
  <si>
    <t>If you were to guess, how easy or difficult do you think it is for the following groups to get on the housing ladder in your area?: People without home-owning parents</t>
  </si>
  <si>
    <t>Building more houses in the area would make houses more affordable</t>
  </si>
  <si>
    <t>Building more houses in the area would NOT actually make houses more affordable</t>
  </si>
  <si>
    <t xml:space="preserve"> Which of the following comes closest to your view?</t>
  </si>
  <si>
    <t xml:space="preserve"> If the housing development included new infrastructure such as schools and doctors</t>
  </si>
  <si>
    <t xml:space="preserve"> If the housing development was attractive, with traditional looking  buildings</t>
  </si>
  <si>
    <t xml:space="preserve"> If a large proportion of the housing development was set aside for social rent</t>
  </si>
  <si>
    <t xml:space="preserve"> If I knew local residents had voted in favour of the housing development going ahead (regardless of whether or not YOU specifically support it)</t>
  </si>
  <si>
    <t>Much more likely</t>
  </si>
  <si>
    <t>Somewhat more likely</t>
  </si>
  <si>
    <t>This would make no difference to how I feel</t>
  </si>
  <si>
    <t>Somewhat less likely</t>
  </si>
  <si>
    <t>Much less likely</t>
  </si>
  <si>
    <t>Grid Summary: Imagine new homes were being proposed in your local area. Looking at the below, would the following make you more or less likely to support this going ahead?</t>
  </si>
  <si>
    <t>Imagine new homes were being proposed in your local area. Looking at the below, would the following make you more or less likely to support this going ahead?: If the housing development included new infrastructure such as schools and doctors</t>
  </si>
  <si>
    <t>Imagine new homes were being proposed in your local area. Looking at the below, would the following make you more or less likely to support this going ahead?: If the housing development was attractive, with traditional looking  buildings</t>
  </si>
  <si>
    <t>Imagine new homes were being proposed in your local area. Looking at the below, would the following make you more or less likely to support this going ahead?: If a large proportion of the housing development was set aside for social rent</t>
  </si>
  <si>
    <t>Imagine new homes were being proposed in your local area. Looking at the below, would the following make you more or less likely to support this going ahead?: If I knew local residents had voted in favour of the housing development going ahead (regardless of whether or not YOU specifically support it)</t>
  </si>
  <si>
    <t xml:space="preserve"> At the moment any local resident can register their support or opposition to local development, but councils only hear from those who actively comment. Some say this is a bad thing, as there is no obligation on the council to find out whether those who comment actually represent the views of the wider community. Others say this is a good thing, and the views of those who do not comment should not be considered, as they do not feel as strongly as those who do comment. To what extent do you support or oppose this system?</t>
  </si>
  <si>
    <t xml:space="preserve"> To what extent would you support or oppose introducing a requirement for local councils to seek the views of the wider community before making a decision about a planning proposal? This would represent a change from the current system, where the local council only considers the views of those who directly comment on planning proposals.</t>
  </si>
  <si>
    <t xml:space="preserve"> To what extent would you support or oppose introducing a requirement for developers to seek the views of the wider community before submitting a planning proposal to the local council?</t>
  </si>
  <si>
    <t>Full Results</t>
  </si>
  <si>
    <t>Public First Omnibus (July 2024) Leeds Building Society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</si>
</sst>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rgb="FF000000"/>
      <name val="Calibri"/>
      <family val="2"/>
      <scheme val="minor"/>
    </font>
    <font>
      <b/>
      <sz val="18"/>
      <color rgb="FF000000"/>
      <name val="Calibri"/>
    </font>
    <font>
      <b/>
      <sz val="14"/>
      <color rgb="FF000000"/>
      <name val="Calibri"/>
    </font>
    <font>
      <sz val="14"/>
      <color rgb="FF000000"/>
      <name val="Calibri"/>
    </font>
    <font>
      <sz val="13"/>
      <color rgb="FF000000"/>
      <name val="Calibri"/>
    </font>
    <font>
      <i/>
      <sz val="13"/>
      <color rgb="FF000000"/>
      <name val="Calibri"/>
    </font>
    <font>
      <i/>
      <u/>
      <sz val="13"/>
      <color theme="10"/>
      <name val="Calibri"/>
    </font>
    <font>
      <b/>
      <sz val="11"/>
      <color rgb="FF000000"/>
      <name val="Calibri"/>
    </font>
    <font>
      <sz val="11"/>
      <color rgb="FF000000"/>
      <name val="Calibri"/>
    </font>
    <font>
      <u/>
      <sz val="11"/>
      <color theme="10"/>
      <name val="Calibri"/>
    </font>
    <font>
      <b/>
      <sz val="12"/>
      <color rgb="FF000000"/>
      <name val="Calibri"/>
    </font>
    <font>
      <b/>
      <i/>
      <sz val="11"/>
      <color rgb="FF000000"/>
      <name val="Calibri"/>
    </font>
  </fonts>
  <fills count="2">
    <fill>
      <patternFill patternType="none"/>
    </fill>
    <fill>
      <patternFill patternType="gray125"/>
    </fill>
  </fills>
  <borders count="4">
    <border>
      <left/>
      <right/>
      <top/>
      <bottom/>
      <diagonal/>
    </border>
    <border>
      <left/>
      <right/>
      <top style="thin">
        <color rgb="FF000000"/>
      </top>
      <bottom/>
      <diagonal/>
    </border>
    <border>
      <left/>
      <right/>
      <top/>
      <bottom style="thin">
        <color rgb="FF000000"/>
      </bottom>
      <diagonal/>
    </border>
    <border>
      <left/>
      <right/>
      <top style="thin">
        <color rgb="FF000000"/>
      </top>
      <bottom style="thin">
        <color rgb="FF000000"/>
      </bottom>
      <diagonal/>
    </border>
  </borders>
  <cellStyleXfs count="1">
    <xf numFmtId="0" fontId="0" fillId="0" borderId="0"/>
  </cellStyleXfs>
  <cellXfs count="31">
    <xf numFmtId="0" fontId="0" fillId="0" borderId="0" xfId="0"/>
    <xf numFmtId="0" fontId="1" fillId="0" borderId="0" xfId="0" applyFont="1" applyAlignment="1">
      <alignment horizontal="center" vertical="top" wrapText="1"/>
    </xf>
    <xf numFmtId="0" fontId="2" fillId="0" borderId="0" xfId="0" applyFont="1"/>
    <xf numFmtId="0" fontId="3" fillId="0" borderId="0" xfId="0" applyFont="1" applyAlignment="1">
      <alignment horizontal="left"/>
    </xf>
    <xf numFmtId="0" fontId="5" fillId="0" borderId="0" xfId="0" applyFont="1" applyAlignment="1">
      <alignment horizontal="left" vertical="top"/>
    </xf>
    <xf numFmtId="0" fontId="6" fillId="0" borderId="0" xfId="0" applyFont="1" applyAlignment="1">
      <alignment horizontal="left" vertical="top"/>
    </xf>
    <xf numFmtId="0" fontId="7" fillId="0" borderId="0" xfId="0" applyFont="1"/>
    <xf numFmtId="0" fontId="8" fillId="0" borderId="0" xfId="0" applyFont="1" applyAlignment="1">
      <alignment horizontal="center"/>
    </xf>
    <xf numFmtId="0" fontId="9" fillId="0" borderId="0" xfId="0" applyFont="1"/>
    <xf numFmtId="0" fontId="8" fillId="0" borderId="0" xfId="0" applyFont="1" applyAlignment="1">
      <alignment horizontal="center" vertical="center"/>
    </xf>
    <xf numFmtId="1" fontId="8" fillId="0" borderId="1" xfId="0" applyNumberFormat="1" applyFont="1" applyBorder="1" applyAlignment="1">
      <alignment horizontal="center" vertical="center"/>
    </xf>
    <xf numFmtId="1" fontId="7" fillId="0" borderId="2" xfId="0" applyNumberFormat="1" applyFont="1" applyBorder="1" applyAlignment="1">
      <alignment horizontal="center" vertical="center"/>
    </xf>
    <xf numFmtId="0" fontId="8" fillId="0" borderId="1" xfId="0" applyFont="1" applyBorder="1" applyAlignment="1">
      <alignment horizontal="center" vertical="center" wrapText="1"/>
    </xf>
    <xf numFmtId="0" fontId="7" fillId="0" borderId="1" xfId="0" applyFont="1" applyBorder="1" applyAlignment="1">
      <alignment horizontal="center" vertical="center"/>
    </xf>
    <xf numFmtId="0" fontId="9" fillId="0" borderId="0" xfId="0" applyFont="1" applyAlignment="1">
      <alignment horizontal="center"/>
    </xf>
    <xf numFmtId="0" fontId="8" fillId="0" borderId="1" xfId="0" applyFont="1" applyBorder="1" applyAlignment="1">
      <alignment horizontal="center" vertical="center"/>
    </xf>
    <xf numFmtId="0" fontId="8" fillId="0" borderId="1" xfId="0" applyFont="1" applyBorder="1"/>
    <xf numFmtId="9" fontId="8" fillId="0" borderId="0" xfId="0" applyNumberFormat="1" applyFont="1" applyAlignment="1">
      <alignment horizontal="center" vertical="center"/>
    </xf>
    <xf numFmtId="0" fontId="8" fillId="0" borderId="0" xfId="0" applyFont="1" applyAlignment="1">
      <alignment horizontal="center" vertical="center" wrapText="1"/>
    </xf>
    <xf numFmtId="9" fontId="8" fillId="0" borderId="2" xfId="0" applyNumberFormat="1" applyFont="1" applyBorder="1" applyAlignment="1">
      <alignment horizontal="center" vertical="center"/>
    </xf>
    <xf numFmtId="0" fontId="8" fillId="0" borderId="3" xfId="0" applyFont="1" applyBorder="1" applyAlignment="1">
      <alignment horizontal="center" vertical="center" wrapText="1"/>
    </xf>
    <xf numFmtId="9" fontId="7" fillId="0" borderId="0" xfId="0" applyNumberFormat="1" applyFont="1" applyAlignment="1">
      <alignment horizontal="center" vertical="center"/>
    </xf>
    <xf numFmtId="9" fontId="7" fillId="0" borderId="2" xfId="0" applyNumberFormat="1" applyFont="1" applyBorder="1" applyAlignment="1">
      <alignment horizontal="center" vertical="center"/>
    </xf>
    <xf numFmtId="0" fontId="7" fillId="0" borderId="0" xfId="0" applyFont="1" applyAlignment="1">
      <alignment horizontal="center" wrapText="1"/>
    </xf>
    <xf numFmtId="0" fontId="11" fillId="0" borderId="0" xfId="0" applyFont="1"/>
    <xf numFmtId="0" fontId="1" fillId="0" borderId="0" xfId="0" applyFont="1" applyAlignment="1">
      <alignment horizontal="center" vertical="top" wrapText="1"/>
    </xf>
    <xf numFmtId="0" fontId="0" fillId="0" borderId="0" xfId="0"/>
    <xf numFmtId="0" fontId="4" fillId="0" borderId="0" xfId="0" applyFont="1" applyAlignment="1">
      <alignment horizontal="left" vertical="top" wrapText="1"/>
    </xf>
    <xf numFmtId="0" fontId="7" fillId="0" borderId="1" xfId="0" applyFont="1" applyBorder="1" applyAlignment="1">
      <alignment horizontal="center" vertical="center"/>
    </xf>
    <xf numFmtId="0" fontId="8" fillId="0" borderId="1" xfId="0" applyFont="1" applyBorder="1" applyAlignment="1">
      <alignment horizontal="center" vertical="center"/>
    </xf>
    <xf numFmtId="0" fontId="10"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32.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5</xdr:col>
      <xdr:colOff>0</xdr:colOff>
      <xdr:row>1</xdr:row>
      <xdr:rowOff>0</xdr:rowOff>
    </xdr:from>
    <xdr:ext cx="4389120" cy="82296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F7:M20"/>
  <sheetViews>
    <sheetView showGridLines="0" tabSelected="1" workbookViewId="0">
      <selection activeCell="F8" sqref="F8"/>
    </sheetView>
  </sheetViews>
  <sheetFormatPr defaultColWidth="10.90625" defaultRowHeight="14.5" x14ac:dyDescent="0.35"/>
  <sheetData>
    <row r="7" spans="6:12" ht="40" customHeight="1" x14ac:dyDescent="0.35">
      <c r="F7" s="25" t="s">
        <v>147</v>
      </c>
      <c r="G7" s="26"/>
      <c r="H7" s="26"/>
      <c r="I7" s="26"/>
      <c r="J7" s="26"/>
      <c r="K7" s="26"/>
      <c r="L7" s="26"/>
    </row>
    <row r="10" spans="6:12" ht="20" customHeight="1" x14ac:dyDescent="0.45">
      <c r="F10" s="2" t="s">
        <v>0</v>
      </c>
      <c r="K10" s="3" t="s">
        <v>1</v>
      </c>
    </row>
    <row r="11" spans="6:12" ht="20" customHeight="1" x14ac:dyDescent="0.45">
      <c r="F11" s="2" t="s">
        <v>2</v>
      </c>
      <c r="K11" s="3" t="s">
        <v>3</v>
      </c>
    </row>
    <row r="12" spans="6:12" ht="20" customHeight="1" x14ac:dyDescent="0.45">
      <c r="F12" s="2" t="s">
        <v>4</v>
      </c>
      <c r="K12" s="3" t="s">
        <v>5</v>
      </c>
    </row>
    <row r="13" spans="6:12" ht="20" customHeight="1" x14ac:dyDescent="0.45">
      <c r="F13" s="2" t="s">
        <v>6</v>
      </c>
      <c r="K13" s="3">
        <v>2010</v>
      </c>
    </row>
    <row r="14" spans="6:12" ht="18.5" x14ac:dyDescent="0.45">
      <c r="F14" s="2"/>
    </row>
    <row r="15" spans="6:12" ht="18.5" x14ac:dyDescent="0.45">
      <c r="F15" s="2"/>
    </row>
    <row r="16" spans="6:12" ht="18.5" x14ac:dyDescent="0.45">
      <c r="F16" s="2" t="s">
        <v>7</v>
      </c>
    </row>
    <row r="17" spans="6:13" ht="50" customHeight="1" x14ac:dyDescent="0.35">
      <c r="F17" s="27" t="s">
        <v>8</v>
      </c>
      <c r="G17" s="26"/>
      <c r="H17" s="26"/>
      <c r="I17" s="26"/>
      <c r="J17" s="26"/>
      <c r="K17" s="26"/>
      <c r="L17" s="26"/>
      <c r="M17" s="26"/>
    </row>
    <row r="19" spans="6:13" ht="30" customHeight="1" x14ac:dyDescent="0.35">
      <c r="F19" s="4" t="s">
        <v>9</v>
      </c>
    </row>
    <row r="20" spans="6:13" ht="17" x14ac:dyDescent="0.35">
      <c r="F20" s="5" t="str">
        <f>HYPERLINK("mailto:" &amp; "polling@publicfirst.co.uk" &amp; "?subject="&amp; F7, "polling@publicfirst.co.uk")</f>
        <v>polling@publicfirst.co.uk</v>
      </c>
    </row>
  </sheetData>
  <mergeCells count="2">
    <mergeCell ref="F7:L7"/>
    <mergeCell ref="F17:M17"/>
  </mergeCells>
  <pageMargins left="0.7" right="0.7" top="0.75" bottom="0.75" header="0.3" footer="0.3"/>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2:F69"/>
  <sheetViews>
    <sheetView showGridLines="0" workbookViewId="0">
      <selection activeCell="D37" sqref="D37"/>
    </sheetView>
  </sheetViews>
  <sheetFormatPr defaultColWidth="10.90625" defaultRowHeight="14.5" x14ac:dyDescent="0.35"/>
  <cols>
    <col min="4" max="4" width="100.7265625" customWidth="1"/>
    <col min="5" max="5" width="20.7265625" customWidth="1"/>
  </cols>
  <sheetData>
    <row r="2" spans="3:6" ht="40" customHeight="1" x14ac:dyDescent="0.35">
      <c r="D2" s="1" t="s">
        <v>10</v>
      </c>
    </row>
    <row r="6" spans="3:6" x14ac:dyDescent="0.35">
      <c r="D6" s="8" t="str">
        <f>HYPERLINK("#'Full Results'!A1", "Full Results")</f>
        <v>Full Results</v>
      </c>
    </row>
    <row r="8" spans="3:6" x14ac:dyDescent="0.35">
      <c r="D8" s="6" t="s">
        <v>11</v>
      </c>
      <c r="E8" s="6" t="s">
        <v>12</v>
      </c>
      <c r="F8" s="6" t="s">
        <v>13</v>
      </c>
    </row>
    <row r="9" spans="3:6" x14ac:dyDescent="0.35">
      <c r="C9">
        <v>1</v>
      </c>
      <c r="D9" s="8" t="str">
        <f>HYPERLINK("#'Table 1'!A1", " In general, which of the following comes closest to your view?")</f>
        <v xml:space="preserve"> In general, which of the following comes closest to your view?</v>
      </c>
      <c r="E9" s="14" t="str">
        <f>HYPERLINK("#'Full Results'!A11", "11")</f>
        <v>11</v>
      </c>
      <c r="F9" t="s">
        <v>75</v>
      </c>
    </row>
    <row r="10" spans="3:6" x14ac:dyDescent="0.35">
      <c r="C10">
        <v>2</v>
      </c>
      <c r="D10" s="8" t="str">
        <f>HYPERLINK("#'Table 2'!A1", "Grid Summary: To what extent would you support or oppose the following?")</f>
        <v>Grid Summary: To what extent would you support or oppose the following?</v>
      </c>
      <c r="E10" s="7"/>
      <c r="F10" t="s">
        <v>75</v>
      </c>
    </row>
    <row r="11" spans="3:6" x14ac:dyDescent="0.35">
      <c r="C11">
        <v>3</v>
      </c>
      <c r="D11" s="8" t="str">
        <f>HYPERLINK("#'Table 3'!A1", "To what extent would you support or oppose the following?: Building more houses in your area in general")</f>
        <v>To what extent would you support or oppose the following?: Building more houses in your area in general</v>
      </c>
      <c r="E11" s="14" t="str">
        <f>HYPERLINK("#'Full Results'!A18", "18")</f>
        <v>18</v>
      </c>
      <c r="F11" t="s">
        <v>75</v>
      </c>
    </row>
    <row r="12" spans="3:6" x14ac:dyDescent="0.35">
      <c r="C12">
        <v>4</v>
      </c>
      <c r="D12" s="8" t="str">
        <f>HYPERLINK("#'Table 4'!A1", "To what extent would you support or oppose the following?: Building more houses for social rent (“council houses”) in your area")</f>
        <v>To what extent would you support or oppose the following?: Building more houses for social rent (“council houses”) in your area</v>
      </c>
      <c r="E12" s="14" t="str">
        <f>HYPERLINK("#'Full Results'!A29", "29")</f>
        <v>29</v>
      </c>
      <c r="F12" t="s">
        <v>75</v>
      </c>
    </row>
    <row r="13" spans="3:6" x14ac:dyDescent="0.35">
      <c r="C13">
        <v>5</v>
      </c>
      <c r="D13" s="8" t="str">
        <f>HYPERLINK("#'Table 5'!A1", "To what extent would you support or oppose the following?: Building more houses aimed at families in your area")</f>
        <v>To what extent would you support or oppose the following?: Building more houses aimed at families in your area</v>
      </c>
      <c r="E13" s="14" t="str">
        <f>HYPERLINK("#'Full Results'!A40", "40")</f>
        <v>40</v>
      </c>
      <c r="F13" t="s">
        <v>75</v>
      </c>
    </row>
    <row r="14" spans="3:6" x14ac:dyDescent="0.35">
      <c r="C14">
        <v>6</v>
      </c>
      <c r="D14" s="8" t="str">
        <f>HYPERLINK("#'Table 6'!A1", "To what extent would you support or oppose the following?: Building more houses/flats aimed at younger people in your area")</f>
        <v>To what extent would you support or oppose the following?: Building more houses/flats aimed at younger people in your area</v>
      </c>
      <c r="E14" s="14" t="str">
        <f>HYPERLINK("#'Full Results'!A51", "51")</f>
        <v>51</v>
      </c>
      <c r="F14" t="s">
        <v>75</v>
      </c>
    </row>
    <row r="15" spans="3:6" x14ac:dyDescent="0.35">
      <c r="C15">
        <v>7</v>
      </c>
      <c r="D15" s="8" t="str">
        <f>HYPERLINK("#'Table 7'!A1", "Grid Summary: To what extent would you support or oppose building more houses in your area in the following locations?")</f>
        <v>Grid Summary: To what extent would you support or oppose building more houses in your area in the following locations?</v>
      </c>
      <c r="E15" s="7"/>
      <c r="F15" t="s">
        <v>75</v>
      </c>
    </row>
    <row r="16" spans="3:6" x14ac:dyDescent="0.35">
      <c r="C16">
        <v>8</v>
      </c>
      <c r="D16" s="8" t="str">
        <f>HYPERLINK("#'Table 8'!A1", "To what extent would you support or oppose building more houses in your area in the following locations?: On existing developed land (e.g. “brownfield” land)")</f>
        <v>To what extent would you support or oppose building more houses in your area in the following locations?: On existing developed land (e.g. “brownfield” land)</v>
      </c>
      <c r="E16" s="14" t="str">
        <f>HYPERLINK("#'Full Results'!A62", "62")</f>
        <v>62</v>
      </c>
      <c r="F16" t="s">
        <v>75</v>
      </c>
    </row>
    <row r="17" spans="3:6" x14ac:dyDescent="0.35">
      <c r="C17">
        <v>9</v>
      </c>
      <c r="D17" s="8" t="str">
        <f>HYPERLINK("#'Table 9'!A1", "To what extent would you support or oppose building more houses in your area in the following locations?: On existing residential gardens")</f>
        <v>To what extent would you support or oppose building more houses in your area in the following locations?: On existing residential gardens</v>
      </c>
      <c r="E17" s="14" t="str">
        <f>HYPERLINK("#'Full Results'!A73", "73")</f>
        <v>73</v>
      </c>
      <c r="F17" t="s">
        <v>75</v>
      </c>
    </row>
    <row r="18" spans="3:6" x14ac:dyDescent="0.35">
      <c r="C18">
        <v>10</v>
      </c>
      <c r="D18" s="8" t="str">
        <f>HYPERLINK("#'Table 10'!A1", "To what extent would you support or oppose building more houses in your area in the following locations?: On farmland")</f>
        <v>To what extent would you support or oppose building more houses in your area in the following locations?: On farmland</v>
      </c>
      <c r="E18" s="14" t="str">
        <f>HYPERLINK("#'Full Results'!A84", "84")</f>
        <v>84</v>
      </c>
      <c r="F18" t="s">
        <v>75</v>
      </c>
    </row>
    <row r="19" spans="3:6" x14ac:dyDescent="0.35">
      <c r="C19">
        <v>11</v>
      </c>
      <c r="D19" s="8" t="str">
        <f>HYPERLINK("#'Table 11'!A1", "To what extent would you support or oppose building more houses in your area in the following locations?: On golf courses")</f>
        <v>To what extent would you support or oppose building more houses in your area in the following locations?: On golf courses</v>
      </c>
      <c r="E19" s="14" t="str">
        <f>HYPERLINK("#'Full Results'!A95", "95")</f>
        <v>95</v>
      </c>
      <c r="F19" t="s">
        <v>75</v>
      </c>
    </row>
    <row r="20" spans="3:6" x14ac:dyDescent="0.35">
      <c r="C20">
        <v>12</v>
      </c>
      <c r="D20" s="8" t="str">
        <f>HYPERLINK("#'Table 12'!A1", "To what extent would you support or oppose building more houses in your area in the following locations?: On poor-quality parts of the green belt (e.g. “grey belt” land)")</f>
        <v>To what extent would you support or oppose building more houses in your area in the following locations?: On poor-quality parts of the green belt (e.g. “grey belt” land)</v>
      </c>
      <c r="E20" s="14" t="str">
        <f>HYPERLINK("#'Full Results'!A106", "106")</f>
        <v>106</v>
      </c>
      <c r="F20" t="s">
        <v>75</v>
      </c>
    </row>
    <row r="21" spans="3:6" x14ac:dyDescent="0.35">
      <c r="C21">
        <v>13</v>
      </c>
      <c r="D21" s="8" t="str">
        <f>HYPERLINK("#'Table 13'!A1", "Grid Summary: If you were to guess, how easy or difficult do you think it is for the following groups to get on the housing ladder in your area?")</f>
        <v>Grid Summary: If you were to guess, how easy or difficult do you think it is for the following groups to get on the housing ladder in your area?</v>
      </c>
      <c r="E21" s="7"/>
      <c r="F21" t="s">
        <v>75</v>
      </c>
    </row>
    <row r="22" spans="3:6" x14ac:dyDescent="0.35">
      <c r="C22">
        <v>14</v>
      </c>
      <c r="D22" s="8" t="str">
        <f>HYPERLINK("#'Table 14'!A1", "If you were to guess, how easy or difficult do you think it is for the following groups to get on the housing ladder in your area?: Younger people")</f>
        <v>If you were to guess, how easy or difficult do you think it is for the following groups to get on the housing ladder in your area?: Younger people</v>
      </c>
      <c r="E22" s="14" t="str">
        <f>HYPERLINK("#'Full Results'!A117", "117")</f>
        <v>117</v>
      </c>
      <c r="F22" t="s">
        <v>75</v>
      </c>
    </row>
    <row r="23" spans="3:6" x14ac:dyDescent="0.35">
      <c r="C23">
        <v>15</v>
      </c>
      <c r="D23" s="8" t="str">
        <f>HYPERLINK("#'Table 15'!A1", "If you were to guess, how easy or difficult do you think it is for the following groups to get on the housing ladder in your area?: New families")</f>
        <v>If you were to guess, how easy or difficult do you think it is for the following groups to get on the housing ladder in your area?: New families</v>
      </c>
      <c r="E23" s="14" t="str">
        <f>HYPERLINK("#'Full Results'!A128", "128")</f>
        <v>128</v>
      </c>
      <c r="F23" t="s">
        <v>75</v>
      </c>
    </row>
    <row r="24" spans="3:6" x14ac:dyDescent="0.35">
      <c r="C24">
        <v>16</v>
      </c>
      <c r="D24" s="8" t="str">
        <f>HYPERLINK("#'Table 16'!A1", "If you were to guess, how easy or difficult do you think it is for the following groups to get on the housing ladder in your area?: Older people")</f>
        <v>If you were to guess, how easy or difficult do you think it is for the following groups to get on the housing ladder in your area?: Older people</v>
      </c>
      <c r="E24" s="14" t="str">
        <f>HYPERLINK("#'Full Results'!A139", "139")</f>
        <v>139</v>
      </c>
      <c r="F24" t="s">
        <v>75</v>
      </c>
    </row>
    <row r="25" spans="3:6" x14ac:dyDescent="0.35">
      <c r="C25">
        <v>17</v>
      </c>
      <c r="D25" s="8" t="str">
        <f>HYPERLINK("#'Table 17'!A1", "If you were to guess, how easy or difficult do you think it is for the following groups to get on the housing ladder in your area?: University graduates")</f>
        <v>If you were to guess, how easy or difficult do you think it is for the following groups to get on the housing ladder in your area?: University graduates</v>
      </c>
      <c r="E25" s="14" t="str">
        <f>HYPERLINK("#'Full Results'!A150", "150")</f>
        <v>150</v>
      </c>
      <c r="F25" t="s">
        <v>75</v>
      </c>
    </row>
    <row r="26" spans="3:6" x14ac:dyDescent="0.35">
      <c r="C26">
        <v>18</v>
      </c>
      <c r="D26" s="8" t="str">
        <f>HYPERLINK("#'Table 18'!A1", "If you were to guess, how easy or difficult do you think it is for the following groups to get on the housing ladder in your area?: People without a university degree")</f>
        <v>If you were to guess, how easy or difficult do you think it is for the following groups to get on the housing ladder in your area?: People without a university degree</v>
      </c>
      <c r="E26" s="14" t="str">
        <f>HYPERLINK("#'Full Results'!A161", "161")</f>
        <v>161</v>
      </c>
      <c r="F26" t="s">
        <v>75</v>
      </c>
    </row>
    <row r="27" spans="3:6" x14ac:dyDescent="0.35">
      <c r="C27">
        <v>19</v>
      </c>
      <c r="D27" s="8" t="str">
        <f>HYPERLINK("#'Table 19'!A1", "If you were to guess, how easy or difficult do you think it is for the following groups to get on the housing ladder in your area?: People with home-owning parents")</f>
        <v>If you were to guess, how easy or difficult do you think it is for the following groups to get on the housing ladder in your area?: People with home-owning parents</v>
      </c>
      <c r="E27" s="14" t="str">
        <f>HYPERLINK("#'Full Results'!A172", "172")</f>
        <v>172</v>
      </c>
      <c r="F27" t="s">
        <v>75</v>
      </c>
    </row>
    <row r="28" spans="3:6" x14ac:dyDescent="0.35">
      <c r="C28">
        <v>20</v>
      </c>
      <c r="D28" s="8" t="str">
        <f>HYPERLINK("#'Table 20'!A1", "If you were to guess, how easy or difficult do you think it is for the following groups to get on the housing ladder in your area?: People without home-owning parents")</f>
        <v>If you were to guess, how easy or difficult do you think it is for the following groups to get on the housing ladder in your area?: People without home-owning parents</v>
      </c>
      <c r="E28" s="14" t="str">
        <f>HYPERLINK("#'Full Results'!A183", "183")</f>
        <v>183</v>
      </c>
      <c r="F28" t="s">
        <v>75</v>
      </c>
    </row>
    <row r="29" spans="3:6" x14ac:dyDescent="0.35">
      <c r="C29">
        <v>21</v>
      </c>
      <c r="D29" s="8" t="str">
        <f>HYPERLINK("#'Table 21'!A1", " Which of the following comes closest to your view?")</f>
        <v xml:space="preserve"> Which of the following comes closest to your view?</v>
      </c>
      <c r="E29" s="14" t="str">
        <f>HYPERLINK("#'Full Results'!A194", "194")</f>
        <v>194</v>
      </c>
      <c r="F29" t="s">
        <v>75</v>
      </c>
    </row>
    <row r="30" spans="3:6" x14ac:dyDescent="0.35">
      <c r="C30">
        <v>22</v>
      </c>
      <c r="D30" s="8" t="str">
        <f>HYPERLINK("#'Table 22'!A1", "Grid Summary: Imagine new homes were being proposed in your local area. Looking at the below, would the following make you more or less likely to support this going ahead?")</f>
        <v>Grid Summary: Imagine new homes were being proposed in your local area. Looking at the below, would the following make you more or less likely to support this going ahead?</v>
      </c>
      <c r="E30" s="7"/>
      <c r="F30" t="s">
        <v>75</v>
      </c>
    </row>
    <row r="31" spans="3:6" x14ac:dyDescent="0.35">
      <c r="C31">
        <v>23</v>
      </c>
      <c r="D31" s="8" t="str">
        <f>HYPERLINK("#'Table 23'!A1", "Imagine new homes were being proposed in your local area. Looking at the below, would the following make you more or less likely to support this going ahead?: If the housing development included new infrastructure such as schools and doctors")</f>
        <v>Imagine new homes were being proposed in your local area. Looking at the below, would the following make you more or less likely to support this going ahead?: If the housing development included new infrastructure such as schools and doctors</v>
      </c>
      <c r="E31" s="14" t="str">
        <f>HYPERLINK("#'Full Results'!A200", "200")</f>
        <v>200</v>
      </c>
      <c r="F31" t="s">
        <v>75</v>
      </c>
    </row>
    <row r="32" spans="3:6" x14ac:dyDescent="0.35">
      <c r="C32">
        <v>24</v>
      </c>
      <c r="D32" s="8" t="str">
        <f>HYPERLINK("#'Table 24'!A1", "Imagine new homes were being proposed in your local area. Looking at the below, would the following make you more or less likely to support this going ahead?: If the housing development was attractive, with traditional looking  buildings")</f>
        <v>Imagine new homes were being proposed in your local area. Looking at the below, would the following make you more or less likely to support this going ahead?: If the housing development was attractive, with traditional looking  buildings</v>
      </c>
      <c r="E32" s="14" t="str">
        <f>HYPERLINK("#'Full Results'!A209", "209")</f>
        <v>209</v>
      </c>
      <c r="F32" t="s">
        <v>75</v>
      </c>
    </row>
    <row r="33" spans="3:6" x14ac:dyDescent="0.35">
      <c r="C33">
        <v>25</v>
      </c>
      <c r="D33" s="8" t="str">
        <f>HYPERLINK("#'Table 25'!A1", "Imagine new homes were being proposed in your local area. Looking at the below, would the following make you more or less likely to support this going ahead?: If a large proportion of the housing development was set aside for social rent")</f>
        <v>Imagine new homes were being proposed in your local area. Looking at the below, would the following make you more or less likely to support this going ahead?: If a large proportion of the housing development was set aside for social rent</v>
      </c>
      <c r="E33" s="14" t="str">
        <f>HYPERLINK("#'Full Results'!A218", "218")</f>
        <v>218</v>
      </c>
      <c r="F33" t="s">
        <v>75</v>
      </c>
    </row>
    <row r="34" spans="3:6" x14ac:dyDescent="0.35">
      <c r="C34">
        <v>26</v>
      </c>
      <c r="D34" s="8" t="str">
        <f>HYPERLINK("#'Table 26'!A1", "Imagine new homes were being proposed in your local area. Looking at the below, would the following make you more or less likely to support this going ahead?: If I knew local residents had voted in favour of the housing development going ahead (r...")</f>
        <v>Imagine new homes were being proposed in your local area. Looking at the below, would the following make you more or less likely to support this going ahead?: If I knew local residents had voted in favour of the housing development going ahead (r...</v>
      </c>
      <c r="E34" s="14" t="str">
        <f>HYPERLINK("#'Full Results'!A227", "227")</f>
        <v>227</v>
      </c>
      <c r="F34" t="s">
        <v>75</v>
      </c>
    </row>
    <row r="35" spans="3:6" x14ac:dyDescent="0.35">
      <c r="C35">
        <v>27</v>
      </c>
      <c r="D35" s="8" t="str">
        <f>HYPERLINK("#'Table 27'!A1", " At the moment any local resident can register their support or opposition to local development, but councils only hear from those who actively comment. Some say this is a bad thing, as there is no obligation on the council to find out whether th...")</f>
        <v xml:space="preserve"> At the moment any local resident can register their support or opposition to local development, but councils only hear from those who actively comment. Some say this is a bad thing, as there is no obligation on the council to find out whether th...</v>
      </c>
      <c r="E35" s="14" t="str">
        <f>HYPERLINK("#'Full Results'!A236", "236")</f>
        <v>236</v>
      </c>
      <c r="F35" t="s">
        <v>75</v>
      </c>
    </row>
    <row r="36" spans="3:6" x14ac:dyDescent="0.35">
      <c r="C36">
        <v>28</v>
      </c>
      <c r="D36" s="8" t="str">
        <f>HYPERLINK("#'Table 28'!A1", " To what extent would you support or oppose introducing a requirement for local councils to seek the views of the wider community before making a decision about a planning proposal? This would represent a change from the current system, where the...")</f>
        <v xml:space="preserve"> To what extent would you support or oppose introducing a requirement for local councils to seek the views of the wider community before making a decision about a planning proposal? This would represent a change from the current system, where the...</v>
      </c>
      <c r="E36" s="14" t="str">
        <f>HYPERLINK("#'Full Results'!A247", "247")</f>
        <v>247</v>
      </c>
      <c r="F36" t="s">
        <v>75</v>
      </c>
    </row>
    <row r="37" spans="3:6" x14ac:dyDescent="0.35">
      <c r="C37">
        <v>29</v>
      </c>
      <c r="D37" s="8" t="str">
        <f>HYPERLINK("#'Table 29'!A1", " To what extent would you support or oppose introducing a requirement for developers to seek the views of the wider community before submitting a planning proposal to the local council?")</f>
        <v xml:space="preserve"> To what extent would you support or oppose introducing a requirement for developers to seek the views of the wider community before submitting a planning proposal to the local council?</v>
      </c>
      <c r="E37" s="14" t="str">
        <f>HYPERLINK("#'Full Results'!A258", "258")</f>
        <v>258</v>
      </c>
      <c r="F37" t="s">
        <v>75</v>
      </c>
    </row>
    <row r="38" spans="3:6" x14ac:dyDescent="0.35">
      <c r="D38" s="8"/>
      <c r="E38" s="14"/>
    </row>
    <row r="39" spans="3:6" x14ac:dyDescent="0.35">
      <c r="D39" s="8"/>
      <c r="E39" s="14"/>
    </row>
    <row r="40" spans="3:6" x14ac:dyDescent="0.35">
      <c r="D40" s="8"/>
      <c r="E40" s="7"/>
    </row>
    <row r="41" spans="3:6" x14ac:dyDescent="0.35">
      <c r="D41" s="8"/>
      <c r="E41" s="14"/>
    </row>
    <row r="42" spans="3:6" x14ac:dyDescent="0.35">
      <c r="D42" s="8"/>
      <c r="E42" s="14"/>
    </row>
    <row r="43" spans="3:6" x14ac:dyDescent="0.35">
      <c r="D43" s="8"/>
      <c r="E43" s="14"/>
    </row>
    <row r="44" spans="3:6" x14ac:dyDescent="0.35">
      <c r="D44" s="8"/>
      <c r="E44" s="14"/>
    </row>
    <row r="45" spans="3:6" x14ac:dyDescent="0.35">
      <c r="D45" s="8"/>
      <c r="E45" s="7"/>
    </row>
    <row r="46" spans="3:6" x14ac:dyDescent="0.35">
      <c r="D46" s="8"/>
      <c r="E46" s="14"/>
    </row>
    <row r="47" spans="3:6" x14ac:dyDescent="0.35">
      <c r="D47" s="8"/>
      <c r="E47" s="14"/>
    </row>
    <row r="48" spans="3:6" x14ac:dyDescent="0.35">
      <c r="D48" s="8"/>
      <c r="E48" s="14"/>
    </row>
    <row r="49" spans="4:5" x14ac:dyDescent="0.35">
      <c r="D49" s="8"/>
      <c r="E49" s="14"/>
    </row>
    <row r="50" spans="4:5" x14ac:dyDescent="0.35">
      <c r="D50" s="8"/>
      <c r="E50" s="14"/>
    </row>
    <row r="51" spans="4:5" x14ac:dyDescent="0.35">
      <c r="D51" s="8"/>
      <c r="E51" s="14"/>
    </row>
    <row r="52" spans="4:5" x14ac:dyDescent="0.35">
      <c r="D52" s="8"/>
      <c r="E52" s="14"/>
    </row>
    <row r="53" spans="4:5" x14ac:dyDescent="0.35">
      <c r="D53" s="8"/>
      <c r="E53" s="14"/>
    </row>
    <row r="54" spans="4:5" x14ac:dyDescent="0.35">
      <c r="D54" s="8"/>
      <c r="E54" s="14"/>
    </row>
    <row r="55" spans="4:5" x14ac:dyDescent="0.35">
      <c r="D55" s="8"/>
      <c r="E55" s="14"/>
    </row>
    <row r="56" spans="4:5" x14ac:dyDescent="0.35">
      <c r="D56" s="8"/>
      <c r="E56" s="14"/>
    </row>
    <row r="57" spans="4:5" x14ac:dyDescent="0.35">
      <c r="D57" s="8"/>
      <c r="E57" s="7"/>
    </row>
    <row r="58" spans="4:5" x14ac:dyDescent="0.35">
      <c r="D58" s="8"/>
      <c r="E58" s="14"/>
    </row>
    <row r="59" spans="4:5" x14ac:dyDescent="0.35">
      <c r="D59" s="8"/>
      <c r="E59" s="14"/>
    </row>
    <row r="60" spans="4:5" x14ac:dyDescent="0.35">
      <c r="D60" s="8"/>
      <c r="E60" s="14"/>
    </row>
    <row r="61" spans="4:5" x14ac:dyDescent="0.35">
      <c r="D61" s="8"/>
      <c r="E61" s="14"/>
    </row>
    <row r="62" spans="4:5" x14ac:dyDescent="0.35">
      <c r="D62" s="8"/>
      <c r="E62" s="14"/>
    </row>
    <row r="63" spans="4:5" x14ac:dyDescent="0.35">
      <c r="D63" s="8"/>
      <c r="E63" s="14"/>
    </row>
    <row r="64" spans="4:5" x14ac:dyDescent="0.35">
      <c r="D64" s="8"/>
      <c r="E64" s="14"/>
    </row>
    <row r="65" spans="4:5" x14ac:dyDescent="0.35">
      <c r="D65" s="8"/>
      <c r="E65" s="14"/>
    </row>
    <row r="66" spans="4:5" x14ac:dyDescent="0.35">
      <c r="D66" s="8"/>
      <c r="E66" s="14"/>
    </row>
    <row r="67" spans="4:5" x14ac:dyDescent="0.35">
      <c r="D67" s="8"/>
      <c r="E67" s="14"/>
    </row>
    <row r="68" spans="4:5" x14ac:dyDescent="0.35">
      <c r="D68" s="8"/>
      <c r="E68" s="14"/>
    </row>
    <row r="69" spans="4:5" x14ac:dyDescent="0.35">
      <c r="D69" s="8"/>
      <c r="E69" s="14"/>
    </row>
  </sheetData>
  <pageMargins left="0.7" right="0.7" top="0.75" bottom="0.75" header="0.3" footer="0.3"/>
  <pageSetup paperSize="9" orientation="portrait"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BG539"/>
  <sheetViews>
    <sheetView showGridLines="0" topLeftCell="A169" workbookViewId="0">
      <selection activeCell="A267" sqref="A267"/>
    </sheetView>
  </sheetViews>
  <sheetFormatPr defaultColWidth="10.90625" defaultRowHeight="14.5" x14ac:dyDescent="0.35"/>
  <cols>
    <col min="2" max="2" width="20.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25" t="s">
        <v>146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3"/>
      <c r="C5" s="13"/>
      <c r="D5" s="28" t="s">
        <v>61</v>
      </c>
      <c r="E5" s="28"/>
      <c r="F5" s="13"/>
      <c r="G5" s="28" t="s">
        <v>62</v>
      </c>
      <c r="H5" s="28"/>
      <c r="I5" s="28"/>
      <c r="J5" s="28"/>
      <c r="K5" s="28"/>
      <c r="L5" s="28"/>
      <c r="M5" s="13"/>
      <c r="N5" s="28" t="s">
        <v>63</v>
      </c>
      <c r="O5" s="28"/>
      <c r="P5" s="28"/>
      <c r="Q5" s="28"/>
      <c r="R5" s="13"/>
      <c r="S5" s="28" t="s">
        <v>64</v>
      </c>
      <c r="T5" s="28"/>
      <c r="U5" s="28"/>
      <c r="V5" s="28"/>
      <c r="W5" s="28"/>
      <c r="X5" s="28"/>
      <c r="Y5" s="28"/>
      <c r="Z5" s="28"/>
      <c r="AA5" s="28"/>
      <c r="AB5" s="28"/>
      <c r="AC5" s="28"/>
      <c r="AD5" s="28"/>
      <c r="AE5" s="13"/>
      <c r="AF5" s="28" t="s">
        <v>65</v>
      </c>
      <c r="AG5" s="28"/>
      <c r="AH5" s="28"/>
      <c r="AI5" s="13"/>
      <c r="AJ5" s="28" t="s">
        <v>66</v>
      </c>
      <c r="AK5" s="28"/>
      <c r="AL5" s="28"/>
      <c r="AM5" s="28"/>
      <c r="AN5" s="28"/>
      <c r="AO5" s="13"/>
      <c r="AP5" s="28" t="s">
        <v>67</v>
      </c>
      <c r="AQ5" s="28"/>
      <c r="AR5" s="28"/>
      <c r="AS5" s="28"/>
      <c r="AT5" s="28"/>
      <c r="AU5" s="13"/>
      <c r="AV5" s="28" t="s">
        <v>68</v>
      </c>
      <c r="AW5" s="28"/>
      <c r="AX5" s="28"/>
      <c r="AY5" s="28"/>
      <c r="AZ5" s="28"/>
      <c r="BA5" s="28"/>
      <c r="BB5" s="13"/>
      <c r="BC5" s="28" t="s">
        <v>69</v>
      </c>
      <c r="BD5" s="28"/>
      <c r="BE5" s="28"/>
      <c r="BF5" s="28"/>
      <c r="BG5" s="28"/>
    </row>
    <row r="6" spans="2:59"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49</v>
      </c>
      <c r="AQ6" s="12" t="s">
        <v>50</v>
      </c>
      <c r="AR6" s="12" t="s">
        <v>51</v>
      </c>
      <c r="AS6" s="12" t="s">
        <v>52</v>
      </c>
      <c r="AT6" s="12" t="s">
        <v>53</v>
      </c>
      <c r="AV6" s="12" t="s">
        <v>46</v>
      </c>
      <c r="AW6" s="12" t="s">
        <v>45</v>
      </c>
      <c r="AX6" s="12" t="s">
        <v>51</v>
      </c>
      <c r="AY6" s="12" t="s">
        <v>52</v>
      </c>
      <c r="AZ6" s="12" t="s">
        <v>54</v>
      </c>
      <c r="BA6" s="12" t="s">
        <v>55</v>
      </c>
      <c r="BC6" s="12" t="s">
        <v>56</v>
      </c>
      <c r="BD6" s="12" t="s">
        <v>57</v>
      </c>
      <c r="BE6" s="12" t="s">
        <v>58</v>
      </c>
      <c r="BF6" s="12" t="s">
        <v>59</v>
      </c>
      <c r="BG6" s="12" t="s">
        <v>60</v>
      </c>
    </row>
    <row r="7" spans="2:59" ht="20" customHeight="1" x14ac:dyDescent="0.35">
      <c r="B7" s="10" t="s">
        <v>18</v>
      </c>
      <c r="C7" s="10">
        <v>2010</v>
      </c>
      <c r="D7" s="10">
        <v>999</v>
      </c>
      <c r="E7" s="10">
        <v>1006</v>
      </c>
      <c r="F7" s="10"/>
      <c r="G7" s="10">
        <v>295</v>
      </c>
      <c r="H7" s="10">
        <v>323</v>
      </c>
      <c r="I7" s="10">
        <v>329</v>
      </c>
      <c r="J7" s="10">
        <v>332</v>
      </c>
      <c r="K7" s="10">
        <v>292</v>
      </c>
      <c r="L7" s="10">
        <v>439</v>
      </c>
      <c r="M7" s="10"/>
      <c r="N7" s="10">
        <v>639</v>
      </c>
      <c r="O7" s="10">
        <v>496</v>
      </c>
      <c r="P7" s="10">
        <v>359</v>
      </c>
      <c r="Q7" s="10">
        <v>508</v>
      </c>
      <c r="R7" s="10"/>
      <c r="S7" s="10">
        <v>273</v>
      </c>
      <c r="T7" s="10">
        <v>265</v>
      </c>
      <c r="U7" s="10">
        <v>165</v>
      </c>
      <c r="V7" s="10">
        <v>186</v>
      </c>
      <c r="W7" s="10">
        <v>145</v>
      </c>
      <c r="X7" s="10">
        <v>175</v>
      </c>
      <c r="Y7" s="10">
        <v>163</v>
      </c>
      <c r="Z7" s="10">
        <v>85</v>
      </c>
      <c r="AA7" s="10">
        <v>219</v>
      </c>
      <c r="AB7" s="10">
        <v>162</v>
      </c>
      <c r="AC7" s="10">
        <v>107</v>
      </c>
      <c r="AD7" s="10">
        <v>65</v>
      </c>
      <c r="AE7" s="10"/>
      <c r="AF7" s="10">
        <v>732</v>
      </c>
      <c r="AG7" s="10">
        <v>823</v>
      </c>
      <c r="AH7" s="10">
        <v>255</v>
      </c>
      <c r="AI7" s="10"/>
      <c r="AJ7" s="10">
        <v>691</v>
      </c>
      <c r="AK7" s="10">
        <v>598</v>
      </c>
      <c r="AL7" s="10">
        <v>152</v>
      </c>
      <c r="AM7" s="10">
        <v>26</v>
      </c>
      <c r="AN7" s="10">
        <v>229</v>
      </c>
      <c r="AO7" s="10"/>
      <c r="AP7" s="10">
        <v>375</v>
      </c>
      <c r="AQ7" s="10">
        <v>780</v>
      </c>
      <c r="AR7" s="10">
        <v>180</v>
      </c>
      <c r="AS7" s="10">
        <v>230</v>
      </c>
      <c r="AT7" s="10">
        <v>109</v>
      </c>
      <c r="AU7" s="10"/>
      <c r="AV7" s="10">
        <v>801</v>
      </c>
      <c r="AW7" s="10">
        <v>334</v>
      </c>
      <c r="AX7" s="10">
        <v>155</v>
      </c>
      <c r="AY7" s="10">
        <v>275</v>
      </c>
      <c r="AZ7" s="10">
        <v>131</v>
      </c>
      <c r="BA7" s="10">
        <v>154</v>
      </c>
      <c r="BB7" s="10"/>
      <c r="BC7" s="10">
        <v>462</v>
      </c>
      <c r="BD7" s="10">
        <v>437</v>
      </c>
      <c r="BE7" s="10">
        <v>576</v>
      </c>
      <c r="BF7" s="10">
        <v>232</v>
      </c>
      <c r="BG7" s="10">
        <v>54</v>
      </c>
    </row>
    <row r="8" spans="2:59" ht="20" customHeight="1" x14ac:dyDescent="0.35">
      <c r="B8" s="11" t="s">
        <v>19</v>
      </c>
      <c r="C8" s="11">
        <v>2010</v>
      </c>
      <c r="D8" s="11">
        <v>990</v>
      </c>
      <c r="E8" s="11">
        <v>1015</v>
      </c>
      <c r="F8" s="11"/>
      <c r="G8" s="11">
        <v>282</v>
      </c>
      <c r="H8" s="11">
        <v>342</v>
      </c>
      <c r="I8" s="11">
        <v>341</v>
      </c>
      <c r="J8" s="11">
        <v>341</v>
      </c>
      <c r="K8" s="11">
        <v>283</v>
      </c>
      <c r="L8" s="11">
        <v>421</v>
      </c>
      <c r="M8" s="11"/>
      <c r="N8" s="11">
        <v>541</v>
      </c>
      <c r="O8" s="11">
        <v>521</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744</v>
      </c>
      <c r="AG8" s="11">
        <v>813</v>
      </c>
      <c r="AH8" s="11">
        <v>263</v>
      </c>
      <c r="AI8" s="11"/>
      <c r="AJ8" s="11">
        <v>682</v>
      </c>
      <c r="AK8" s="11">
        <v>605</v>
      </c>
      <c r="AL8" s="11">
        <v>146</v>
      </c>
      <c r="AM8" s="11">
        <v>25</v>
      </c>
      <c r="AN8" s="11">
        <v>237</v>
      </c>
      <c r="AO8" s="11"/>
      <c r="AP8" s="11">
        <v>367</v>
      </c>
      <c r="AQ8" s="11">
        <v>780</v>
      </c>
      <c r="AR8" s="11">
        <v>175</v>
      </c>
      <c r="AS8" s="11">
        <v>233</v>
      </c>
      <c r="AT8" s="11">
        <v>107</v>
      </c>
      <c r="AU8" s="11"/>
      <c r="AV8" s="11">
        <v>804</v>
      </c>
      <c r="AW8" s="11">
        <v>326</v>
      </c>
      <c r="AX8" s="11">
        <v>150</v>
      </c>
      <c r="AY8" s="11">
        <v>281</v>
      </c>
      <c r="AZ8" s="11">
        <v>131</v>
      </c>
      <c r="BA8" s="11">
        <v>157</v>
      </c>
      <c r="BB8" s="11"/>
      <c r="BC8" s="11">
        <v>483</v>
      </c>
      <c r="BD8" s="11">
        <v>449</v>
      </c>
      <c r="BE8" s="11">
        <v>561</v>
      </c>
      <c r="BF8" s="11">
        <v>222</v>
      </c>
      <c r="BG8" s="11">
        <v>43</v>
      </c>
    </row>
    <row r="11" spans="2:59" x14ac:dyDescent="0.35">
      <c r="B11" s="6" t="s">
        <v>74</v>
      </c>
    </row>
    <row r="12" spans="2:59" x14ac:dyDescent="0.35">
      <c r="B12" s="24" t="s">
        <v>75</v>
      </c>
      <c r="C12" s="17"/>
      <c r="D12" s="17"/>
      <c r="E12" s="17"/>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17"/>
    </row>
    <row r="13" spans="2:59" x14ac:dyDescent="0.35">
      <c r="B13" t="s">
        <v>70</v>
      </c>
      <c r="C13" s="17">
        <v>0.21468690893192799</v>
      </c>
      <c r="D13" s="17">
        <v>0.25989735263097302</v>
      </c>
      <c r="E13" s="17">
        <v>0.17058050553950299</v>
      </c>
      <c r="F13" s="17"/>
      <c r="G13" s="17">
        <v>0.24650827226890101</v>
      </c>
      <c r="H13" s="17">
        <v>0.234761576025138</v>
      </c>
      <c r="I13" s="17">
        <v>0.198801861104001</v>
      </c>
      <c r="J13" s="17">
        <v>0.23593540352726999</v>
      </c>
      <c r="K13" s="17">
        <v>0.20516544844681001</v>
      </c>
      <c r="L13" s="17">
        <v>0.17910796568605999</v>
      </c>
      <c r="M13" s="17"/>
      <c r="N13" s="17">
        <v>0.217693179577537</v>
      </c>
      <c r="O13" s="17">
        <v>0.21716736571283601</v>
      </c>
      <c r="P13" s="17">
        <v>0.20896364820850899</v>
      </c>
      <c r="Q13" s="17">
        <v>0.21732094810719399</v>
      </c>
      <c r="R13" s="17"/>
      <c r="S13" s="17">
        <v>0.26148088652189999</v>
      </c>
      <c r="T13" s="17">
        <v>0.18877710976932099</v>
      </c>
      <c r="U13" s="17">
        <v>0.23406382291014899</v>
      </c>
      <c r="V13" s="17">
        <v>0.21831928546268201</v>
      </c>
      <c r="W13" s="17">
        <v>0.21655783969746401</v>
      </c>
      <c r="X13" s="17">
        <v>0.18613765467908799</v>
      </c>
      <c r="Y13" s="17">
        <v>0.191343104819477</v>
      </c>
      <c r="Z13" s="17">
        <v>0.183625936880354</v>
      </c>
      <c r="AA13" s="17">
        <v>0.219052668211486</v>
      </c>
      <c r="AB13" s="17">
        <v>0.238044811145906</v>
      </c>
      <c r="AC13" s="17">
        <v>0.14061926193687499</v>
      </c>
      <c r="AD13" s="17">
        <v>0.26921207958686999</v>
      </c>
      <c r="AE13" s="17"/>
      <c r="AF13" s="17">
        <v>0.196045463858603</v>
      </c>
      <c r="AG13" s="17">
        <v>0.230187735265973</v>
      </c>
      <c r="AH13" s="17">
        <v>0.207504660954795</v>
      </c>
      <c r="AI13" s="17"/>
      <c r="AJ13" s="17">
        <v>0.19091621693203101</v>
      </c>
      <c r="AK13" s="17">
        <v>0.27009086005047001</v>
      </c>
      <c r="AL13" s="17">
        <v>0.27986469889948201</v>
      </c>
      <c r="AM13" s="17">
        <v>4.0615118103203902E-2</v>
      </c>
      <c r="AN13" s="17">
        <v>0.18105967790590599</v>
      </c>
      <c r="AO13" s="17"/>
      <c r="AP13" s="17">
        <v>0.17136500997764001</v>
      </c>
      <c r="AQ13" s="17">
        <v>0.27032222810352802</v>
      </c>
      <c r="AR13" s="17">
        <v>0.22539689469402299</v>
      </c>
      <c r="AS13" s="17">
        <v>0.152820033339472</v>
      </c>
      <c r="AT13" s="17">
        <v>0.21392992177461401</v>
      </c>
      <c r="AU13" s="17"/>
      <c r="AV13" s="17">
        <v>0.28198611785639099</v>
      </c>
      <c r="AW13" s="17">
        <v>0.17129951058224399</v>
      </c>
      <c r="AX13" s="17">
        <v>0.22206938252532199</v>
      </c>
      <c r="AY13" s="17">
        <v>0.140567224942582</v>
      </c>
      <c r="AZ13" s="17">
        <v>0.17939637022409899</v>
      </c>
      <c r="BA13" s="17">
        <v>0.137776577934518</v>
      </c>
      <c r="BB13" s="17"/>
      <c r="BC13" s="17">
        <v>0.21601122282098201</v>
      </c>
      <c r="BD13" s="17">
        <v>0.20954893002866101</v>
      </c>
      <c r="BE13" s="17">
        <v>0.19606952518299001</v>
      </c>
      <c r="BF13" s="17">
        <v>0.23942421528683799</v>
      </c>
      <c r="BG13" s="17">
        <v>0.37049772149002103</v>
      </c>
    </row>
    <row r="14" spans="2:59" x14ac:dyDescent="0.35">
      <c r="B14" t="s">
        <v>71</v>
      </c>
      <c r="C14" s="17">
        <v>0.61179819555238502</v>
      </c>
      <c r="D14" s="17">
        <v>0.60381789627498905</v>
      </c>
      <c r="E14" s="17">
        <v>0.61873056140305405</v>
      </c>
      <c r="F14" s="17"/>
      <c r="G14" s="17">
        <v>0.64383895617497999</v>
      </c>
      <c r="H14" s="17">
        <v>0.62679283043772405</v>
      </c>
      <c r="I14" s="17">
        <v>0.58714542589707497</v>
      </c>
      <c r="J14" s="17">
        <v>0.58210562283927203</v>
      </c>
      <c r="K14" s="17">
        <v>0.55901776687220905</v>
      </c>
      <c r="L14" s="17">
        <v>0.65765087207438</v>
      </c>
      <c r="M14" s="17"/>
      <c r="N14" s="17">
        <v>0.65141890103724198</v>
      </c>
      <c r="O14" s="17">
        <v>0.60655173627311298</v>
      </c>
      <c r="P14" s="17">
        <v>0.61791401739901597</v>
      </c>
      <c r="Q14" s="17">
        <v>0.56487129639800704</v>
      </c>
      <c r="R14" s="17"/>
      <c r="S14" s="17">
        <v>0.61121123681610501</v>
      </c>
      <c r="T14" s="17">
        <v>0.62831371056267304</v>
      </c>
      <c r="U14" s="17">
        <v>0.57343561852425395</v>
      </c>
      <c r="V14" s="17">
        <v>0.59987791279747604</v>
      </c>
      <c r="W14" s="17">
        <v>0.58526187789443895</v>
      </c>
      <c r="X14" s="17">
        <v>0.63066432851583099</v>
      </c>
      <c r="Y14" s="17">
        <v>0.63463910773964805</v>
      </c>
      <c r="Z14" s="17">
        <v>0.55598672528871695</v>
      </c>
      <c r="AA14" s="17">
        <v>0.624307435678643</v>
      </c>
      <c r="AB14" s="17">
        <v>0.618141578319368</v>
      </c>
      <c r="AC14" s="17">
        <v>0.64679300134448503</v>
      </c>
      <c r="AD14" s="17">
        <v>0.57606177924365498</v>
      </c>
      <c r="AE14" s="17"/>
      <c r="AF14" s="17">
        <v>0.59550350474778302</v>
      </c>
      <c r="AG14" s="17">
        <v>0.63357381019784997</v>
      </c>
      <c r="AH14" s="17">
        <v>0.56075104612725002</v>
      </c>
      <c r="AI14" s="17"/>
      <c r="AJ14" s="17">
        <v>0.60624705712788296</v>
      </c>
      <c r="AK14" s="17">
        <v>0.61680026562573598</v>
      </c>
      <c r="AL14" s="17">
        <v>0.61515358228691697</v>
      </c>
      <c r="AM14" s="17">
        <v>0.59874637389755403</v>
      </c>
      <c r="AN14" s="17">
        <v>0.57995673874264997</v>
      </c>
      <c r="AO14" s="17"/>
      <c r="AP14" s="17">
        <v>0.65053077100754697</v>
      </c>
      <c r="AQ14" s="17">
        <v>0.61810389588798798</v>
      </c>
      <c r="AR14" s="17">
        <v>0.67683229380215504</v>
      </c>
      <c r="AS14" s="17">
        <v>0.58927235909348596</v>
      </c>
      <c r="AT14" s="17">
        <v>0.58057211090481997</v>
      </c>
      <c r="AU14" s="17"/>
      <c r="AV14" s="17">
        <v>0.61218542327427306</v>
      </c>
      <c r="AW14" s="17">
        <v>0.634472312662126</v>
      </c>
      <c r="AX14" s="17">
        <v>0.66304459267379801</v>
      </c>
      <c r="AY14" s="17">
        <v>0.59252817360847698</v>
      </c>
      <c r="AZ14" s="17">
        <v>0.61823742608894605</v>
      </c>
      <c r="BA14" s="17">
        <v>0.62591474364019395</v>
      </c>
      <c r="BB14" s="17"/>
      <c r="BC14" s="17">
        <v>0.56947458032019305</v>
      </c>
      <c r="BD14" s="17">
        <v>0.60601828157106596</v>
      </c>
      <c r="BE14" s="17">
        <v>0.65822372819207897</v>
      </c>
      <c r="BF14" s="17">
        <v>0.60696215787088204</v>
      </c>
      <c r="BG14" s="17">
        <v>0.54619654448550503</v>
      </c>
    </row>
    <row r="15" spans="2:59" x14ac:dyDescent="0.35">
      <c r="B15" t="s">
        <v>72</v>
      </c>
      <c r="C15" s="17">
        <v>0.11191171784953</v>
      </c>
      <c r="D15" s="17">
        <v>9.2277668291536899E-2</v>
      </c>
      <c r="E15" s="17">
        <v>0.131616684864065</v>
      </c>
      <c r="F15" s="17"/>
      <c r="G15" s="17">
        <v>5.7378072310860999E-2</v>
      </c>
      <c r="H15" s="17">
        <v>7.3438262540598404E-2</v>
      </c>
      <c r="I15" s="17">
        <v>0.12862202067529299</v>
      </c>
      <c r="J15" s="17">
        <v>0.12024173540515801</v>
      </c>
      <c r="K15" s="17">
        <v>0.17042089987716799</v>
      </c>
      <c r="L15" s="17">
        <v>0.120100731610741</v>
      </c>
      <c r="M15" s="17"/>
      <c r="N15" s="17">
        <v>9.4780325236228494E-2</v>
      </c>
      <c r="O15" s="17">
        <v>0.10028790881541901</v>
      </c>
      <c r="P15" s="17">
        <v>0.11215737961903199</v>
      </c>
      <c r="Q15" s="17">
        <v>0.144134298799098</v>
      </c>
      <c r="R15" s="17"/>
      <c r="S15" s="17">
        <v>8.2770114619981405E-2</v>
      </c>
      <c r="T15" s="17">
        <v>0.12866399240992901</v>
      </c>
      <c r="U15" s="17">
        <v>0.12150811098198</v>
      </c>
      <c r="V15" s="17">
        <v>0.13359472585474499</v>
      </c>
      <c r="W15" s="17">
        <v>0.108202459794858</v>
      </c>
      <c r="X15" s="17">
        <v>0.10341181332951201</v>
      </c>
      <c r="Y15" s="17">
        <v>0.10122061837860501</v>
      </c>
      <c r="Z15" s="17">
        <v>0.15234938742711401</v>
      </c>
      <c r="AA15" s="17">
        <v>9.4553145325673105E-2</v>
      </c>
      <c r="AB15" s="17">
        <v>0.108245857208865</v>
      </c>
      <c r="AC15" s="17">
        <v>0.16588300420899699</v>
      </c>
      <c r="AD15" s="17">
        <v>7.7637688967347795E-2</v>
      </c>
      <c r="AE15" s="17"/>
      <c r="AF15" s="17">
        <v>0.15764893258217999</v>
      </c>
      <c r="AG15" s="17">
        <v>8.3368761355715401E-2</v>
      </c>
      <c r="AH15" s="17">
        <v>0.105992673712288</v>
      </c>
      <c r="AI15" s="17"/>
      <c r="AJ15" s="17">
        <v>0.157888138417731</v>
      </c>
      <c r="AK15" s="17">
        <v>5.9414227353098703E-2</v>
      </c>
      <c r="AL15" s="17">
        <v>6.0646017293963198E-2</v>
      </c>
      <c r="AM15" s="17">
        <v>0.28193675175563498</v>
      </c>
      <c r="AN15" s="17">
        <v>0.13091927228539099</v>
      </c>
      <c r="AO15" s="17"/>
      <c r="AP15" s="17">
        <v>0.13301411238901201</v>
      </c>
      <c r="AQ15" s="17">
        <v>6.8777852456963995E-2</v>
      </c>
      <c r="AR15" s="17">
        <v>5.2759974251940997E-2</v>
      </c>
      <c r="AS15" s="17">
        <v>0.20708880874490601</v>
      </c>
      <c r="AT15" s="17">
        <v>0.11445601122170999</v>
      </c>
      <c r="AU15" s="17"/>
      <c r="AV15" s="17">
        <v>5.9799805726939298E-2</v>
      </c>
      <c r="AW15" s="17">
        <v>0.15018290040007701</v>
      </c>
      <c r="AX15" s="17">
        <v>6.3239632112354005E-2</v>
      </c>
      <c r="AY15" s="17">
        <v>0.220172414825238</v>
      </c>
      <c r="AZ15" s="17">
        <v>0.104058835099591</v>
      </c>
      <c r="BA15" s="17">
        <v>0.123687216292128</v>
      </c>
      <c r="BB15" s="17"/>
      <c r="BC15" s="17">
        <v>0.129785565621827</v>
      </c>
      <c r="BD15" s="17">
        <v>0.12679349245371099</v>
      </c>
      <c r="BE15" s="17">
        <v>8.5307257896041794E-2</v>
      </c>
      <c r="BF15" s="17">
        <v>0.114052920326564</v>
      </c>
      <c r="BG15" s="17">
        <v>3.3926832819982398E-2</v>
      </c>
    </row>
    <row r="16" spans="2:59" x14ac:dyDescent="0.35">
      <c r="B16" t="s">
        <v>73</v>
      </c>
      <c r="C16" s="17">
        <v>6.1603177666156299E-2</v>
      </c>
      <c r="D16" s="17">
        <v>4.4007082802501298E-2</v>
      </c>
      <c r="E16" s="17">
        <v>7.9072248193376798E-2</v>
      </c>
      <c r="F16" s="17"/>
      <c r="G16" s="17">
        <v>5.2274699245257697E-2</v>
      </c>
      <c r="H16" s="17">
        <v>6.5007330996539006E-2</v>
      </c>
      <c r="I16" s="17">
        <v>8.5430692323631693E-2</v>
      </c>
      <c r="J16" s="17">
        <v>6.1717238228300601E-2</v>
      </c>
      <c r="K16" s="17">
        <v>6.5395884803811893E-2</v>
      </c>
      <c r="L16" s="17">
        <v>4.3140430628819601E-2</v>
      </c>
      <c r="M16" s="17"/>
      <c r="N16" s="17">
        <v>3.6107594148992402E-2</v>
      </c>
      <c r="O16" s="17">
        <v>7.5992989198632205E-2</v>
      </c>
      <c r="P16" s="17">
        <v>6.0964954773442499E-2</v>
      </c>
      <c r="Q16" s="17">
        <v>7.3673456695701606E-2</v>
      </c>
      <c r="R16" s="17"/>
      <c r="S16" s="17">
        <v>4.4537762042013297E-2</v>
      </c>
      <c r="T16" s="17">
        <v>5.4245187258076998E-2</v>
      </c>
      <c r="U16" s="17">
        <v>7.0992447583617405E-2</v>
      </c>
      <c r="V16" s="17">
        <v>4.8208075885097797E-2</v>
      </c>
      <c r="W16" s="17">
        <v>8.9977822613238306E-2</v>
      </c>
      <c r="X16" s="17">
        <v>7.9786203475569098E-2</v>
      </c>
      <c r="Y16" s="17">
        <v>7.2797169062270101E-2</v>
      </c>
      <c r="Z16" s="17">
        <v>0.108037950403815</v>
      </c>
      <c r="AA16" s="17">
        <v>6.2086750784197599E-2</v>
      </c>
      <c r="AB16" s="17">
        <v>3.55677533258612E-2</v>
      </c>
      <c r="AC16" s="17">
        <v>4.6704732509642501E-2</v>
      </c>
      <c r="AD16" s="17">
        <v>7.7088452202127497E-2</v>
      </c>
      <c r="AE16" s="17"/>
      <c r="AF16" s="17">
        <v>5.0802098811434097E-2</v>
      </c>
      <c r="AG16" s="17">
        <v>5.2869693180461398E-2</v>
      </c>
      <c r="AH16" s="17">
        <v>0.12575161920566799</v>
      </c>
      <c r="AI16" s="17"/>
      <c r="AJ16" s="17">
        <v>4.4948587522355199E-2</v>
      </c>
      <c r="AK16" s="17">
        <v>5.3694646970695502E-2</v>
      </c>
      <c r="AL16" s="17">
        <v>4.4335701519637602E-2</v>
      </c>
      <c r="AM16" s="17">
        <v>7.8701756243606896E-2</v>
      </c>
      <c r="AN16" s="17">
        <v>0.10806431106605301</v>
      </c>
      <c r="AO16" s="17"/>
      <c r="AP16" s="17">
        <v>4.5090106625801402E-2</v>
      </c>
      <c r="AQ16" s="17">
        <v>4.2796023551520797E-2</v>
      </c>
      <c r="AR16" s="17">
        <v>4.5010837251880799E-2</v>
      </c>
      <c r="AS16" s="17">
        <v>5.0818798822136801E-2</v>
      </c>
      <c r="AT16" s="17">
        <v>9.1041956098857194E-2</v>
      </c>
      <c r="AU16" s="17"/>
      <c r="AV16" s="17">
        <v>4.6028653142396403E-2</v>
      </c>
      <c r="AW16" s="17">
        <v>4.4045276355553102E-2</v>
      </c>
      <c r="AX16" s="17">
        <v>5.1646392688526201E-2</v>
      </c>
      <c r="AY16" s="17">
        <v>4.6732186623702598E-2</v>
      </c>
      <c r="AZ16" s="17">
        <v>9.8307368587364705E-2</v>
      </c>
      <c r="BA16" s="17">
        <v>0.112621462133161</v>
      </c>
      <c r="BB16" s="17"/>
      <c r="BC16" s="17">
        <v>8.4728631236998003E-2</v>
      </c>
      <c r="BD16" s="17">
        <v>5.7639295946562398E-2</v>
      </c>
      <c r="BE16" s="17">
        <v>6.0399488728888902E-2</v>
      </c>
      <c r="BF16" s="17">
        <v>3.9560706515716797E-2</v>
      </c>
      <c r="BG16" s="17">
        <v>4.9378901204491399E-2</v>
      </c>
    </row>
    <row r="17" spans="2:59" x14ac:dyDescent="0.35">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row>
    <row r="18" spans="2:59" x14ac:dyDescent="0.35">
      <c r="B18" s="6" t="s">
        <v>90</v>
      </c>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row>
    <row r="19" spans="2:59" x14ac:dyDescent="0.35">
      <c r="B19" s="24" t="s">
        <v>75</v>
      </c>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row>
    <row r="20" spans="2:59" x14ac:dyDescent="0.35">
      <c r="B20" t="s">
        <v>82</v>
      </c>
      <c r="C20" s="17">
        <v>0.30018756259539697</v>
      </c>
      <c r="D20" s="17">
        <v>0.32221241099703501</v>
      </c>
      <c r="E20" s="17">
        <v>0.27916746934014702</v>
      </c>
      <c r="F20" s="17"/>
      <c r="G20" s="17">
        <v>0.356299471483352</v>
      </c>
      <c r="H20" s="17">
        <v>0.41596005654894702</v>
      </c>
      <c r="I20" s="17">
        <v>0.33520431639548098</v>
      </c>
      <c r="J20" s="17">
        <v>0.28656345671862299</v>
      </c>
      <c r="K20" s="17">
        <v>0.23104333196201399</v>
      </c>
      <c r="L20" s="17">
        <v>0.19764354421723401</v>
      </c>
      <c r="M20" s="17"/>
      <c r="N20" s="17">
        <v>0.31035946614298998</v>
      </c>
      <c r="O20" s="17">
        <v>0.30894265351038902</v>
      </c>
      <c r="P20" s="17">
        <v>0.26938547145529501</v>
      </c>
      <c r="Q20" s="17">
        <v>0.30997102388134801</v>
      </c>
      <c r="R20" s="17"/>
      <c r="S20" s="17">
        <v>0.36439140131741699</v>
      </c>
      <c r="T20" s="17">
        <v>0.23704025899497899</v>
      </c>
      <c r="U20" s="17">
        <v>0.26460348115302501</v>
      </c>
      <c r="V20" s="17">
        <v>0.259521602613769</v>
      </c>
      <c r="W20" s="17">
        <v>0.25055535739963603</v>
      </c>
      <c r="X20" s="17">
        <v>0.35549548435394801</v>
      </c>
      <c r="Y20" s="17">
        <v>0.32694594695934998</v>
      </c>
      <c r="Z20" s="17">
        <v>0.23903006015162001</v>
      </c>
      <c r="AA20" s="17">
        <v>0.293149087739557</v>
      </c>
      <c r="AB20" s="17">
        <v>0.33251968538773002</v>
      </c>
      <c r="AC20" s="17">
        <v>0.330501586497087</v>
      </c>
      <c r="AD20" s="17">
        <v>0.32923956399624899</v>
      </c>
      <c r="AE20" s="17"/>
      <c r="AF20" s="17">
        <v>0.23740046077006099</v>
      </c>
      <c r="AG20" s="17">
        <v>0.325064329844446</v>
      </c>
      <c r="AH20" s="17">
        <v>0.34823661967368502</v>
      </c>
      <c r="AI20" s="17"/>
      <c r="AJ20" s="17">
        <v>0.219918729190346</v>
      </c>
      <c r="AK20" s="17">
        <v>0.38231175267197198</v>
      </c>
      <c r="AL20" s="17">
        <v>0.28779610002118799</v>
      </c>
      <c r="AM20" s="17">
        <v>0.177511587809038</v>
      </c>
      <c r="AN20" s="17">
        <v>0.30541742891745399</v>
      </c>
      <c r="AO20" s="17"/>
      <c r="AP20" s="17">
        <v>0.20243805791640099</v>
      </c>
      <c r="AQ20" s="17">
        <v>0.395438794889861</v>
      </c>
      <c r="AR20" s="17">
        <v>0.28455039311672897</v>
      </c>
      <c r="AS20" s="17">
        <v>0.193412267833945</v>
      </c>
      <c r="AT20" s="17">
        <v>0.33332347447051502</v>
      </c>
      <c r="AU20" s="17"/>
      <c r="AV20" s="17">
        <v>0.40184382937645402</v>
      </c>
      <c r="AW20" s="17">
        <v>0.18929221447191599</v>
      </c>
      <c r="AX20" s="17">
        <v>0.30883898744521598</v>
      </c>
      <c r="AY20" s="17">
        <v>0.18821753840056099</v>
      </c>
      <c r="AZ20" s="17">
        <v>0.31698066921909401</v>
      </c>
      <c r="BA20" s="17">
        <v>0.20563018019221299</v>
      </c>
      <c r="BB20" s="17"/>
      <c r="BC20" s="17">
        <v>0.24506287462558701</v>
      </c>
      <c r="BD20" s="17">
        <v>0.27893016449168301</v>
      </c>
      <c r="BE20" s="17">
        <v>0.306638591241438</v>
      </c>
      <c r="BF20" s="17">
        <v>0.42278510280849901</v>
      </c>
      <c r="BG20" s="17">
        <v>0.52537705789456801</v>
      </c>
    </row>
    <row r="21" spans="2:59" x14ac:dyDescent="0.35">
      <c r="B21" t="s">
        <v>83</v>
      </c>
      <c r="C21" s="17">
        <v>0.43573338038373699</v>
      </c>
      <c r="D21" s="17">
        <v>0.43955790878693801</v>
      </c>
      <c r="E21" s="17">
        <v>0.43129510776941299</v>
      </c>
      <c r="F21" s="17"/>
      <c r="G21" s="17">
        <v>0.43119670184765502</v>
      </c>
      <c r="H21" s="17">
        <v>0.402549492132386</v>
      </c>
      <c r="I21" s="17">
        <v>0.40918799612735202</v>
      </c>
      <c r="J21" s="17">
        <v>0.46350250695439199</v>
      </c>
      <c r="K21" s="17">
        <v>0.42491948912606298</v>
      </c>
      <c r="L21" s="17">
        <v>0.47202948341755102</v>
      </c>
      <c r="M21" s="17"/>
      <c r="N21" s="17">
        <v>0.436834045587214</v>
      </c>
      <c r="O21" s="17">
        <v>0.44486569031354101</v>
      </c>
      <c r="P21" s="17">
        <v>0.44597406736887202</v>
      </c>
      <c r="Q21" s="17">
        <v>0.41663248588296398</v>
      </c>
      <c r="R21" s="17"/>
      <c r="S21" s="17">
        <v>0.43761143136710901</v>
      </c>
      <c r="T21" s="17">
        <v>0.42836424038508297</v>
      </c>
      <c r="U21" s="17">
        <v>0.46033406063891602</v>
      </c>
      <c r="V21" s="17">
        <v>0.44100013978165198</v>
      </c>
      <c r="W21" s="17">
        <v>0.45252706896923101</v>
      </c>
      <c r="X21" s="17">
        <v>0.37856769228130299</v>
      </c>
      <c r="Y21" s="17">
        <v>0.39945742953975699</v>
      </c>
      <c r="Z21" s="17">
        <v>0.43608211610693098</v>
      </c>
      <c r="AA21" s="17">
        <v>0.47241505333221201</v>
      </c>
      <c r="AB21" s="17">
        <v>0.46107705967239998</v>
      </c>
      <c r="AC21" s="17">
        <v>0.42553374398012001</v>
      </c>
      <c r="AD21" s="17">
        <v>0.41257388788148203</v>
      </c>
      <c r="AE21" s="17"/>
      <c r="AF21" s="17">
        <v>0.43373078602941501</v>
      </c>
      <c r="AG21" s="17">
        <v>0.45188044091656698</v>
      </c>
      <c r="AH21" s="17">
        <v>0.39717443871352098</v>
      </c>
      <c r="AI21" s="17"/>
      <c r="AJ21" s="17">
        <v>0.44465636437628397</v>
      </c>
      <c r="AK21" s="17">
        <v>0.447595234269489</v>
      </c>
      <c r="AL21" s="17">
        <v>0.47004226423408002</v>
      </c>
      <c r="AM21" s="17">
        <v>0.39466106350013602</v>
      </c>
      <c r="AN21" s="17">
        <v>0.37390248725179598</v>
      </c>
      <c r="AO21" s="17"/>
      <c r="AP21" s="17">
        <v>0.44741237628286401</v>
      </c>
      <c r="AQ21" s="17">
        <v>0.459125616408671</v>
      </c>
      <c r="AR21" s="17">
        <v>0.44829321717645298</v>
      </c>
      <c r="AS21" s="17">
        <v>0.40640685971561002</v>
      </c>
      <c r="AT21" s="17">
        <v>0.42088104374794499</v>
      </c>
      <c r="AU21" s="17"/>
      <c r="AV21" s="17">
        <v>0.45360114292805997</v>
      </c>
      <c r="AW21" s="17">
        <v>0.47332611700420602</v>
      </c>
      <c r="AX21" s="17">
        <v>0.441001540471406</v>
      </c>
      <c r="AY21" s="17">
        <v>0.39388179596228201</v>
      </c>
      <c r="AZ21" s="17">
        <v>0.39445759765879901</v>
      </c>
      <c r="BA21" s="17">
        <v>0.47029340874307601</v>
      </c>
      <c r="BB21" s="17"/>
      <c r="BC21" s="17">
        <v>0.42998779438131901</v>
      </c>
      <c r="BD21" s="17">
        <v>0.44796916455167202</v>
      </c>
      <c r="BE21" s="17">
        <v>0.45401662525700698</v>
      </c>
      <c r="BF21" s="17">
        <v>0.39816714860962898</v>
      </c>
      <c r="BG21" s="17">
        <v>0.31522666765531099</v>
      </c>
    </row>
    <row r="22" spans="2:59" x14ac:dyDescent="0.35">
      <c r="B22" t="s">
        <v>84</v>
      </c>
      <c r="C22" s="17">
        <v>0.13535755172918401</v>
      </c>
      <c r="D22" s="17">
        <v>0.12469720868304</v>
      </c>
      <c r="E22" s="17">
        <v>0.14642381882630301</v>
      </c>
      <c r="F22" s="17"/>
      <c r="G22" s="17">
        <v>0.14376562174204399</v>
      </c>
      <c r="H22" s="17">
        <v>9.9685432240388505E-2</v>
      </c>
      <c r="I22" s="17">
        <v>0.116237527843291</v>
      </c>
      <c r="J22" s="17">
        <v>0.13012563949104</v>
      </c>
      <c r="K22" s="17">
        <v>0.17019830431366101</v>
      </c>
      <c r="L22" s="17">
        <v>0.15502083040972001</v>
      </c>
      <c r="M22" s="17"/>
      <c r="N22" s="17">
        <v>0.148597640965768</v>
      </c>
      <c r="O22" s="17">
        <v>0.10986069028821201</v>
      </c>
      <c r="P22" s="17">
        <v>0.16249006862683099</v>
      </c>
      <c r="Q22" s="17">
        <v>0.122318115147765</v>
      </c>
      <c r="R22" s="17"/>
      <c r="S22" s="17">
        <v>0.11537070850073999</v>
      </c>
      <c r="T22" s="17">
        <v>0.197554128107784</v>
      </c>
      <c r="U22" s="17">
        <v>0.115545872886909</v>
      </c>
      <c r="V22" s="17">
        <v>0.18816976584936401</v>
      </c>
      <c r="W22" s="17">
        <v>0.133928213140978</v>
      </c>
      <c r="X22" s="17">
        <v>0.13393621228292099</v>
      </c>
      <c r="Y22" s="17">
        <v>0.10990733612766899</v>
      </c>
      <c r="Z22" s="17">
        <v>0.152712990365034</v>
      </c>
      <c r="AA22" s="17">
        <v>0.125309108881272</v>
      </c>
      <c r="AB22" s="17">
        <v>0.116092143733006</v>
      </c>
      <c r="AC22" s="17">
        <v>9.2343374904192504E-2</v>
      </c>
      <c r="AD22" s="17">
        <v>7.2590546691685007E-2</v>
      </c>
      <c r="AE22" s="17"/>
      <c r="AF22" s="17">
        <v>0.15462331791891401</v>
      </c>
      <c r="AG22" s="17">
        <v>0.127698097026405</v>
      </c>
      <c r="AH22" s="17">
        <v>9.9430368102585501E-2</v>
      </c>
      <c r="AI22" s="17"/>
      <c r="AJ22" s="17">
        <v>0.16330115656823299</v>
      </c>
      <c r="AK22" s="17">
        <v>0.104154335448243</v>
      </c>
      <c r="AL22" s="17">
        <v>0.14829806590261199</v>
      </c>
      <c r="AM22" s="17">
        <v>0.141857302952974</v>
      </c>
      <c r="AN22" s="17">
        <v>0.127689741086806</v>
      </c>
      <c r="AO22" s="17"/>
      <c r="AP22" s="17">
        <v>0.177023219504371</v>
      </c>
      <c r="AQ22" s="17">
        <v>9.1578013389746596E-2</v>
      </c>
      <c r="AR22" s="17">
        <v>0.15941978027494799</v>
      </c>
      <c r="AS22" s="17">
        <v>0.219568701656286</v>
      </c>
      <c r="AT22" s="17">
        <v>0.113130476527101</v>
      </c>
      <c r="AU22" s="17"/>
      <c r="AV22" s="17">
        <v>9.3342342247371701E-2</v>
      </c>
      <c r="AW22" s="17">
        <v>0.146167761420012</v>
      </c>
      <c r="AX22" s="17">
        <v>0.15416006355487499</v>
      </c>
      <c r="AY22" s="17">
        <v>0.22961661549054299</v>
      </c>
      <c r="AZ22" s="17">
        <v>0.165887234434377</v>
      </c>
      <c r="BA22" s="17">
        <v>0.16181563557983999</v>
      </c>
      <c r="BB22" s="17"/>
      <c r="BC22" s="17">
        <v>0.16336040959672801</v>
      </c>
      <c r="BD22" s="17">
        <v>0.143065288111004</v>
      </c>
      <c r="BE22" s="17">
        <v>0.119144369994704</v>
      </c>
      <c r="BF22" s="17">
        <v>9.4986341361357599E-2</v>
      </c>
      <c r="BG22" s="17">
        <v>0.133104719808085</v>
      </c>
    </row>
    <row r="23" spans="2:59" x14ac:dyDescent="0.35">
      <c r="B23" t="s">
        <v>85</v>
      </c>
      <c r="C23" s="17">
        <v>8.3062808726665896E-2</v>
      </c>
      <c r="D23" s="17">
        <v>8.0965101785691093E-2</v>
      </c>
      <c r="E23" s="17">
        <v>8.4458940058984203E-2</v>
      </c>
      <c r="F23" s="17"/>
      <c r="G23" s="17">
        <v>3.95406987824619E-2</v>
      </c>
      <c r="H23" s="17">
        <v>4.2208801450950399E-2</v>
      </c>
      <c r="I23" s="17">
        <v>0.102278413494143</v>
      </c>
      <c r="J23" s="17">
        <v>6.8887190080830801E-2</v>
      </c>
      <c r="K23" s="17">
        <v>0.11948835590477901</v>
      </c>
      <c r="L23" s="17">
        <v>0.116855464708763</v>
      </c>
      <c r="M23" s="17"/>
      <c r="N23" s="17">
        <v>6.1086784871150199E-2</v>
      </c>
      <c r="O23" s="17">
        <v>8.6590307639896599E-2</v>
      </c>
      <c r="P23" s="17">
        <v>8.0729809300758001E-2</v>
      </c>
      <c r="Q23" s="17">
        <v>0.104537411309197</v>
      </c>
      <c r="R23" s="17"/>
      <c r="S23" s="17">
        <v>5.0369545115372998E-2</v>
      </c>
      <c r="T23" s="17">
        <v>0.10428531661331</v>
      </c>
      <c r="U23" s="17">
        <v>8.8167503582172402E-2</v>
      </c>
      <c r="V23" s="17">
        <v>8.4294589353313396E-2</v>
      </c>
      <c r="W23" s="17">
        <v>0.124672343772362</v>
      </c>
      <c r="X23" s="17">
        <v>7.0613597146293394E-2</v>
      </c>
      <c r="Y23" s="17">
        <v>0.10243072335547</v>
      </c>
      <c r="Z23" s="17">
        <v>9.3237381447868306E-2</v>
      </c>
      <c r="AA23" s="17">
        <v>6.4806419837500101E-2</v>
      </c>
      <c r="AB23" s="17">
        <v>5.5113065071338299E-2</v>
      </c>
      <c r="AC23" s="17">
        <v>0.115605110574244</v>
      </c>
      <c r="AD23" s="17">
        <v>9.7454297227991996E-2</v>
      </c>
      <c r="AE23" s="17"/>
      <c r="AF23" s="17">
        <v>0.127802216753899</v>
      </c>
      <c r="AG23" s="17">
        <v>5.3896355306580497E-2</v>
      </c>
      <c r="AH23" s="17">
        <v>7.9887780355620497E-2</v>
      </c>
      <c r="AI23" s="17"/>
      <c r="AJ23" s="17">
        <v>0.12950161396283999</v>
      </c>
      <c r="AK23" s="17">
        <v>3.4442298092380003E-2</v>
      </c>
      <c r="AL23" s="17">
        <v>6.1361476371821003E-2</v>
      </c>
      <c r="AM23" s="17">
        <v>0.207268289494245</v>
      </c>
      <c r="AN23" s="17">
        <v>0.118587198224491</v>
      </c>
      <c r="AO23" s="17"/>
      <c r="AP23" s="17">
        <v>0.13504798449019201</v>
      </c>
      <c r="AQ23" s="17">
        <v>3.3650339560466598E-2</v>
      </c>
      <c r="AR23" s="17">
        <v>5.7365585314202598E-2</v>
      </c>
      <c r="AS23" s="17">
        <v>0.158488647323062</v>
      </c>
      <c r="AT23" s="17">
        <v>7.03039347162214E-2</v>
      </c>
      <c r="AU23" s="17"/>
      <c r="AV23" s="17">
        <v>2.87718971885416E-2</v>
      </c>
      <c r="AW23" s="17">
        <v>0.149445555549064</v>
      </c>
      <c r="AX23" s="17">
        <v>5.7395844373607403E-2</v>
      </c>
      <c r="AY23" s="17">
        <v>0.159969963832508</v>
      </c>
      <c r="AZ23" s="17">
        <v>5.6792541580276301E-2</v>
      </c>
      <c r="BA23" s="17">
        <v>6.2266291312818703E-2</v>
      </c>
      <c r="BB23" s="17"/>
      <c r="BC23" s="17">
        <v>0.11572341919767801</v>
      </c>
      <c r="BD23" s="17">
        <v>8.5656266322717001E-2</v>
      </c>
      <c r="BE23" s="17">
        <v>7.3604681645782197E-2</v>
      </c>
      <c r="BF23" s="17">
        <v>4.58707366344622E-2</v>
      </c>
      <c r="BG23" s="17">
        <v>2.6291554642035201E-2</v>
      </c>
    </row>
    <row r="24" spans="2:59" x14ac:dyDescent="0.35">
      <c r="B24" t="s">
        <v>73</v>
      </c>
      <c r="C24" s="17">
        <v>4.5658696565016102E-2</v>
      </c>
      <c r="D24" s="17">
        <v>3.2567369747296501E-2</v>
      </c>
      <c r="E24" s="17">
        <v>5.8654664005152797E-2</v>
      </c>
      <c r="F24" s="17"/>
      <c r="G24" s="17">
        <v>2.9197506144486199E-2</v>
      </c>
      <c r="H24" s="17">
        <v>3.9596217627328102E-2</v>
      </c>
      <c r="I24" s="17">
        <v>3.70917461397334E-2</v>
      </c>
      <c r="J24" s="17">
        <v>5.0921206755114398E-2</v>
      </c>
      <c r="K24" s="17">
        <v>5.43505186934835E-2</v>
      </c>
      <c r="L24" s="17">
        <v>5.8450677246732197E-2</v>
      </c>
      <c r="M24" s="17"/>
      <c r="N24" s="17">
        <v>4.31220624328775E-2</v>
      </c>
      <c r="O24" s="17">
        <v>4.9740658247961797E-2</v>
      </c>
      <c r="P24" s="17">
        <v>4.14205832482447E-2</v>
      </c>
      <c r="Q24" s="17">
        <v>4.6540963778726997E-2</v>
      </c>
      <c r="R24" s="17"/>
      <c r="S24" s="17">
        <v>3.2256913699360498E-2</v>
      </c>
      <c r="T24" s="17">
        <v>3.27560558988437E-2</v>
      </c>
      <c r="U24" s="17">
        <v>7.1349081738978401E-2</v>
      </c>
      <c r="V24" s="17">
        <v>2.7013902401902601E-2</v>
      </c>
      <c r="W24" s="17">
        <v>3.83170167177928E-2</v>
      </c>
      <c r="X24" s="17">
        <v>6.1387013935533703E-2</v>
      </c>
      <c r="Y24" s="17">
        <v>6.1258564017754598E-2</v>
      </c>
      <c r="Z24" s="17">
        <v>7.8937451928546898E-2</v>
      </c>
      <c r="AA24" s="17">
        <v>4.4320330209458803E-2</v>
      </c>
      <c r="AB24" s="17">
        <v>3.5198046135525803E-2</v>
      </c>
      <c r="AC24" s="17">
        <v>3.6016184044355998E-2</v>
      </c>
      <c r="AD24" s="17">
        <v>8.8141704202591903E-2</v>
      </c>
      <c r="AE24" s="17"/>
      <c r="AF24" s="17">
        <v>4.6443218527711397E-2</v>
      </c>
      <c r="AG24" s="17">
        <v>4.1460776906001702E-2</v>
      </c>
      <c r="AH24" s="17">
        <v>7.52707931545884E-2</v>
      </c>
      <c r="AI24" s="17"/>
      <c r="AJ24" s="17">
        <v>4.2622135902296902E-2</v>
      </c>
      <c r="AK24" s="17">
        <v>3.1496379517916798E-2</v>
      </c>
      <c r="AL24" s="17">
        <v>3.2502093470299101E-2</v>
      </c>
      <c r="AM24" s="17">
        <v>7.8701756243606896E-2</v>
      </c>
      <c r="AN24" s="17">
        <v>7.4403144519452097E-2</v>
      </c>
      <c r="AO24" s="17"/>
      <c r="AP24" s="17">
        <v>3.8078361806172599E-2</v>
      </c>
      <c r="AQ24" s="17">
        <v>2.0207235751254101E-2</v>
      </c>
      <c r="AR24" s="17">
        <v>5.0371024117667501E-2</v>
      </c>
      <c r="AS24" s="17">
        <v>2.21235234710968E-2</v>
      </c>
      <c r="AT24" s="17">
        <v>6.2361070538217003E-2</v>
      </c>
      <c r="AU24" s="17"/>
      <c r="AV24" s="17">
        <v>2.24407882595733E-2</v>
      </c>
      <c r="AW24" s="17">
        <v>4.1768351554802199E-2</v>
      </c>
      <c r="AX24" s="17">
        <v>3.8603564154895499E-2</v>
      </c>
      <c r="AY24" s="17">
        <v>2.8314086314105601E-2</v>
      </c>
      <c r="AZ24" s="17">
        <v>6.5881957107454397E-2</v>
      </c>
      <c r="BA24" s="17">
        <v>9.9994484172052298E-2</v>
      </c>
      <c r="BB24" s="17"/>
      <c r="BC24" s="17">
        <v>4.5865502198687201E-2</v>
      </c>
      <c r="BD24" s="17">
        <v>4.4379116522924103E-2</v>
      </c>
      <c r="BE24" s="17">
        <v>4.6595731861068197E-2</v>
      </c>
      <c r="BF24" s="17">
        <v>3.8190670586052099E-2</v>
      </c>
      <c r="BG24" s="17">
        <v>0</v>
      </c>
    </row>
    <row r="25" spans="2:59" x14ac:dyDescent="0.35">
      <c r="B25" t="s">
        <v>86</v>
      </c>
      <c r="C25" s="17">
        <v>0.73592094297913402</v>
      </c>
      <c r="D25" s="17">
        <v>0.76177031978397203</v>
      </c>
      <c r="E25" s="17">
        <v>0.71046257710955996</v>
      </c>
      <c r="F25" s="17"/>
      <c r="G25" s="17">
        <v>0.78749617333100796</v>
      </c>
      <c r="H25" s="17">
        <v>0.81850954868133297</v>
      </c>
      <c r="I25" s="17">
        <v>0.744392312522833</v>
      </c>
      <c r="J25" s="17">
        <v>0.75006596367301503</v>
      </c>
      <c r="K25" s="17">
        <v>0.65596282108807702</v>
      </c>
      <c r="L25" s="17">
        <v>0.66967302763478498</v>
      </c>
      <c r="M25" s="17"/>
      <c r="N25" s="17">
        <v>0.74719351173020399</v>
      </c>
      <c r="O25" s="17">
        <v>0.75380834382393003</v>
      </c>
      <c r="P25" s="17">
        <v>0.71535953882416603</v>
      </c>
      <c r="Q25" s="17">
        <v>0.72660350976431198</v>
      </c>
      <c r="R25" s="17"/>
      <c r="S25" s="17">
        <v>0.80200283268452599</v>
      </c>
      <c r="T25" s="17">
        <v>0.66540449938006296</v>
      </c>
      <c r="U25" s="17">
        <v>0.72493754179194103</v>
      </c>
      <c r="V25" s="17">
        <v>0.70052174239541998</v>
      </c>
      <c r="W25" s="17">
        <v>0.70308242636886698</v>
      </c>
      <c r="X25" s="17">
        <v>0.734063176635252</v>
      </c>
      <c r="Y25" s="17">
        <v>0.72640337649910702</v>
      </c>
      <c r="Z25" s="17">
        <v>0.67511217625855102</v>
      </c>
      <c r="AA25" s="17">
        <v>0.76556414107176896</v>
      </c>
      <c r="AB25" s="17">
        <v>0.79359674506012901</v>
      </c>
      <c r="AC25" s="17">
        <v>0.75603533047720795</v>
      </c>
      <c r="AD25" s="17">
        <v>0.74181345187773096</v>
      </c>
      <c r="AE25" s="17"/>
      <c r="AF25" s="17">
        <v>0.671131246799476</v>
      </c>
      <c r="AG25" s="17">
        <v>0.77694477076101298</v>
      </c>
      <c r="AH25" s="17">
        <v>0.745411058387206</v>
      </c>
      <c r="AI25" s="17"/>
      <c r="AJ25" s="17">
        <v>0.66457509356663003</v>
      </c>
      <c r="AK25" s="17">
        <v>0.82990698694146103</v>
      </c>
      <c r="AL25" s="17">
        <v>0.75783836425526796</v>
      </c>
      <c r="AM25" s="17">
        <v>0.57217265130917405</v>
      </c>
      <c r="AN25" s="17">
        <v>0.67931991616925003</v>
      </c>
      <c r="AO25" s="17"/>
      <c r="AP25" s="17">
        <v>0.64985043419926503</v>
      </c>
      <c r="AQ25" s="17">
        <v>0.854564411298533</v>
      </c>
      <c r="AR25" s="17">
        <v>0.73284361029318201</v>
      </c>
      <c r="AS25" s="17">
        <v>0.59981912754955502</v>
      </c>
      <c r="AT25" s="17">
        <v>0.75420451821846002</v>
      </c>
      <c r="AU25" s="17"/>
      <c r="AV25" s="17">
        <v>0.855444972304514</v>
      </c>
      <c r="AW25" s="17">
        <v>0.66261833147612104</v>
      </c>
      <c r="AX25" s="17">
        <v>0.74984052791662203</v>
      </c>
      <c r="AY25" s="17">
        <v>0.582099334362843</v>
      </c>
      <c r="AZ25" s="17">
        <v>0.71143826687789202</v>
      </c>
      <c r="BA25" s="17">
        <v>0.67592358893528903</v>
      </c>
      <c r="BB25" s="17"/>
      <c r="BC25" s="17">
        <v>0.67505066900690602</v>
      </c>
      <c r="BD25" s="17">
        <v>0.72689932904335497</v>
      </c>
      <c r="BE25" s="17">
        <v>0.76065521649844503</v>
      </c>
      <c r="BF25" s="17">
        <v>0.820952251418128</v>
      </c>
      <c r="BG25" s="17">
        <v>0.84060372554987906</v>
      </c>
    </row>
    <row r="26" spans="2:59" x14ac:dyDescent="0.35">
      <c r="B26" t="s">
        <v>87</v>
      </c>
      <c r="C26" s="17">
        <v>0.21842036045585</v>
      </c>
      <c r="D26" s="17">
        <v>0.20566231046873101</v>
      </c>
      <c r="E26" s="17">
        <v>0.230882758885287</v>
      </c>
      <c r="F26" s="17"/>
      <c r="G26" s="17">
        <v>0.18330632052450599</v>
      </c>
      <c r="H26" s="17">
        <v>0.14189423369133899</v>
      </c>
      <c r="I26" s="17">
        <v>0.21851594133743399</v>
      </c>
      <c r="J26" s="17">
        <v>0.19901282957187</v>
      </c>
      <c r="K26" s="17">
        <v>0.28968666021843997</v>
      </c>
      <c r="L26" s="17">
        <v>0.27187629511848299</v>
      </c>
      <c r="M26" s="17"/>
      <c r="N26" s="17">
        <v>0.20968442583691799</v>
      </c>
      <c r="O26" s="17">
        <v>0.196450997928108</v>
      </c>
      <c r="P26" s="17">
        <v>0.24321987792758901</v>
      </c>
      <c r="Q26" s="17">
        <v>0.226855526456961</v>
      </c>
      <c r="R26" s="17"/>
      <c r="S26" s="17">
        <v>0.165740253616113</v>
      </c>
      <c r="T26" s="17">
        <v>0.30183944472109397</v>
      </c>
      <c r="U26" s="17">
        <v>0.203713376469081</v>
      </c>
      <c r="V26" s="17">
        <v>0.27246435520267698</v>
      </c>
      <c r="W26" s="17">
        <v>0.25860055691334</v>
      </c>
      <c r="X26" s="17">
        <v>0.204549809429214</v>
      </c>
      <c r="Y26" s="17">
        <v>0.212338059483139</v>
      </c>
      <c r="Z26" s="17">
        <v>0.245950371812902</v>
      </c>
      <c r="AA26" s="17">
        <v>0.19011552871877199</v>
      </c>
      <c r="AB26" s="17">
        <v>0.171205208804345</v>
      </c>
      <c r="AC26" s="17">
        <v>0.207948485478436</v>
      </c>
      <c r="AD26" s="17">
        <v>0.170044843919677</v>
      </c>
      <c r="AE26" s="17"/>
      <c r="AF26" s="17">
        <v>0.28242553467281301</v>
      </c>
      <c r="AG26" s="17">
        <v>0.18159445233298599</v>
      </c>
      <c r="AH26" s="17">
        <v>0.17931814845820601</v>
      </c>
      <c r="AI26" s="17"/>
      <c r="AJ26" s="17">
        <v>0.29280277053107301</v>
      </c>
      <c r="AK26" s="17">
        <v>0.13859663354062299</v>
      </c>
      <c r="AL26" s="17">
        <v>0.20965954227443301</v>
      </c>
      <c r="AM26" s="17">
        <v>0.34912559244721902</v>
      </c>
      <c r="AN26" s="17">
        <v>0.24627693931129699</v>
      </c>
      <c r="AO26" s="17"/>
      <c r="AP26" s="17">
        <v>0.31207120399456201</v>
      </c>
      <c r="AQ26" s="17">
        <v>0.12522835295021301</v>
      </c>
      <c r="AR26" s="17">
        <v>0.21678536558914999</v>
      </c>
      <c r="AS26" s="17">
        <v>0.37805734897934801</v>
      </c>
      <c r="AT26" s="17">
        <v>0.18343441124332299</v>
      </c>
      <c r="AU26" s="17"/>
      <c r="AV26" s="17">
        <v>0.122114239435913</v>
      </c>
      <c r="AW26" s="17">
        <v>0.295613316969077</v>
      </c>
      <c r="AX26" s="17">
        <v>0.211555907928483</v>
      </c>
      <c r="AY26" s="17">
        <v>0.38958657932305102</v>
      </c>
      <c r="AZ26" s="17">
        <v>0.222679776014653</v>
      </c>
      <c r="BA26" s="17">
        <v>0.22408192689265899</v>
      </c>
      <c r="BB26" s="17"/>
      <c r="BC26" s="17">
        <v>0.27908382879440702</v>
      </c>
      <c r="BD26" s="17">
        <v>0.228721554433721</v>
      </c>
      <c r="BE26" s="17">
        <v>0.192749051640487</v>
      </c>
      <c r="BF26" s="17">
        <v>0.14085707799582001</v>
      </c>
      <c r="BG26" s="17">
        <v>0.159396274450121</v>
      </c>
    </row>
    <row r="27" spans="2:59" x14ac:dyDescent="0.35">
      <c r="B27" t="s">
        <v>88</v>
      </c>
      <c r="C27" s="17">
        <v>0.51750058252328501</v>
      </c>
      <c r="D27" s="17">
        <v>0.55610800931524096</v>
      </c>
      <c r="E27" s="17">
        <v>0.47957981822427298</v>
      </c>
      <c r="F27" s="17"/>
      <c r="G27" s="17">
        <v>0.60418985280650195</v>
      </c>
      <c r="H27" s="17">
        <v>0.67661531498999405</v>
      </c>
      <c r="I27" s="17">
        <v>0.52587637118539998</v>
      </c>
      <c r="J27" s="17">
        <v>0.55105313410114498</v>
      </c>
      <c r="K27" s="17">
        <v>0.36627616086963699</v>
      </c>
      <c r="L27" s="17">
        <v>0.39779673251630199</v>
      </c>
      <c r="M27" s="17"/>
      <c r="N27" s="17">
        <v>0.53750908589328605</v>
      </c>
      <c r="O27" s="17">
        <v>0.55735734589582098</v>
      </c>
      <c r="P27" s="17">
        <v>0.472139660896577</v>
      </c>
      <c r="Q27" s="17">
        <v>0.49974798330734999</v>
      </c>
      <c r="R27" s="17"/>
      <c r="S27" s="17">
        <v>0.63626257906841299</v>
      </c>
      <c r="T27" s="17">
        <v>0.36356505465896899</v>
      </c>
      <c r="U27" s="17">
        <v>0.52122416532285998</v>
      </c>
      <c r="V27" s="17">
        <v>0.428057387192743</v>
      </c>
      <c r="W27" s="17">
        <v>0.44448186945552698</v>
      </c>
      <c r="X27" s="17">
        <v>0.52951336720603703</v>
      </c>
      <c r="Y27" s="17">
        <v>0.51406531701596803</v>
      </c>
      <c r="Z27" s="17">
        <v>0.429161804445649</v>
      </c>
      <c r="AA27" s="17">
        <v>0.57544861235299705</v>
      </c>
      <c r="AB27" s="17">
        <v>0.62239153625578503</v>
      </c>
      <c r="AC27" s="17">
        <v>0.54808684499877203</v>
      </c>
      <c r="AD27" s="17">
        <v>0.57176860795805395</v>
      </c>
      <c r="AE27" s="17"/>
      <c r="AF27" s="17">
        <v>0.38870571212666299</v>
      </c>
      <c r="AG27" s="17">
        <v>0.59535031842802699</v>
      </c>
      <c r="AH27" s="17">
        <v>0.56609290992899997</v>
      </c>
      <c r="AI27" s="17"/>
      <c r="AJ27" s="17">
        <v>0.37177232303555702</v>
      </c>
      <c r="AK27" s="17">
        <v>0.69131035340083802</v>
      </c>
      <c r="AL27" s="17">
        <v>0.54817882198083501</v>
      </c>
      <c r="AM27" s="17">
        <v>0.223047058861956</v>
      </c>
      <c r="AN27" s="17">
        <v>0.43304297685795301</v>
      </c>
      <c r="AO27" s="17"/>
      <c r="AP27" s="17">
        <v>0.33777923020470302</v>
      </c>
      <c r="AQ27" s="17">
        <v>0.72933605834831905</v>
      </c>
      <c r="AR27" s="17">
        <v>0.51605824470403105</v>
      </c>
      <c r="AS27" s="17">
        <v>0.22176177857020701</v>
      </c>
      <c r="AT27" s="17">
        <v>0.57077010697513697</v>
      </c>
      <c r="AU27" s="17"/>
      <c r="AV27" s="17">
        <v>0.73333073286859995</v>
      </c>
      <c r="AW27" s="17">
        <v>0.36700501450704498</v>
      </c>
      <c r="AX27" s="17">
        <v>0.53828461998813903</v>
      </c>
      <c r="AY27" s="17">
        <v>0.19251275503979201</v>
      </c>
      <c r="AZ27" s="17">
        <v>0.48875849086323903</v>
      </c>
      <c r="BA27" s="17">
        <v>0.45184166204262999</v>
      </c>
      <c r="BB27" s="17"/>
      <c r="BC27" s="17">
        <v>0.395966840212499</v>
      </c>
      <c r="BD27" s="17">
        <v>0.49817777460963297</v>
      </c>
      <c r="BE27" s="17">
        <v>0.56790616485795797</v>
      </c>
      <c r="BF27" s="17">
        <v>0.68009517342230796</v>
      </c>
      <c r="BG27" s="17">
        <v>0.681207451099759</v>
      </c>
    </row>
    <row r="28" spans="2:59" x14ac:dyDescent="0.35">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row>
    <row r="29" spans="2:59" x14ac:dyDescent="0.35">
      <c r="B29" s="6" t="s">
        <v>91</v>
      </c>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row>
    <row r="30" spans="2:59" x14ac:dyDescent="0.35">
      <c r="B30" s="24" t="s">
        <v>75</v>
      </c>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row>
    <row r="31" spans="2:59" x14ac:dyDescent="0.35">
      <c r="B31" t="s">
        <v>82</v>
      </c>
      <c r="C31" s="17">
        <v>0.32629632819160298</v>
      </c>
      <c r="D31" s="17">
        <v>0.33686301901740501</v>
      </c>
      <c r="E31" s="17">
        <v>0.315768846530809</v>
      </c>
      <c r="F31" s="17"/>
      <c r="G31" s="17">
        <v>0.33122792374897397</v>
      </c>
      <c r="H31" s="17">
        <v>0.396556075223441</v>
      </c>
      <c r="I31" s="17">
        <v>0.31507109157875102</v>
      </c>
      <c r="J31" s="17">
        <v>0.32597283194443399</v>
      </c>
      <c r="K31" s="17">
        <v>0.31503056879418401</v>
      </c>
      <c r="L31" s="17">
        <v>0.28281560082107199</v>
      </c>
      <c r="M31" s="17"/>
      <c r="N31" s="17">
        <v>0.30790498141921901</v>
      </c>
      <c r="O31" s="17">
        <v>0.329066172912512</v>
      </c>
      <c r="P31" s="17">
        <v>0.28558623225945301</v>
      </c>
      <c r="Q31" s="17">
        <v>0.382125655554649</v>
      </c>
      <c r="R31" s="17"/>
      <c r="S31" s="17">
        <v>0.43330377419261501</v>
      </c>
      <c r="T31" s="17">
        <v>0.30692996455759403</v>
      </c>
      <c r="U31" s="17">
        <v>0.338787282094069</v>
      </c>
      <c r="V31" s="17">
        <v>0.24450211730904101</v>
      </c>
      <c r="W31" s="17">
        <v>0.25316380308062603</v>
      </c>
      <c r="X31" s="17">
        <v>0.29673192316512997</v>
      </c>
      <c r="Y31" s="17">
        <v>0.31943480713421302</v>
      </c>
      <c r="Z31" s="17">
        <v>0.29566857207063202</v>
      </c>
      <c r="AA31" s="17">
        <v>0.29631607973038099</v>
      </c>
      <c r="AB31" s="17">
        <v>0.39163672522375997</v>
      </c>
      <c r="AC31" s="17">
        <v>0.37907245195911898</v>
      </c>
      <c r="AD31" s="17">
        <v>0.26738735807893899</v>
      </c>
      <c r="AE31" s="17"/>
      <c r="AF31" s="17">
        <v>0.28696775832228999</v>
      </c>
      <c r="AG31" s="17">
        <v>0.35730110584470398</v>
      </c>
      <c r="AH31" s="17">
        <v>0.33890040131127303</v>
      </c>
      <c r="AI31" s="17"/>
      <c r="AJ31" s="17">
        <v>0.243366393091136</v>
      </c>
      <c r="AK31" s="17">
        <v>0.41366185516133902</v>
      </c>
      <c r="AL31" s="17">
        <v>0.38398698173295998</v>
      </c>
      <c r="AM31" s="17">
        <v>0.25967448791221898</v>
      </c>
      <c r="AN31" s="17">
        <v>0.29004289196258898</v>
      </c>
      <c r="AO31" s="17"/>
      <c r="AP31" s="17">
        <v>0.21242971914675601</v>
      </c>
      <c r="AQ31" s="17">
        <v>0.410617617949111</v>
      </c>
      <c r="AR31" s="17">
        <v>0.37406715710624999</v>
      </c>
      <c r="AS31" s="17">
        <v>0.24349501263529699</v>
      </c>
      <c r="AT31" s="17">
        <v>0.37037130269409901</v>
      </c>
      <c r="AU31" s="17"/>
      <c r="AV31" s="17">
        <v>0.41864091373613099</v>
      </c>
      <c r="AW31" s="17">
        <v>0.21280383489129001</v>
      </c>
      <c r="AX31" s="17">
        <v>0.38454581973952501</v>
      </c>
      <c r="AY31" s="17">
        <v>0.237168620736363</v>
      </c>
      <c r="AZ31" s="17">
        <v>0.36432642322806702</v>
      </c>
      <c r="BA31" s="17">
        <v>0.216819366470624</v>
      </c>
      <c r="BB31" s="17"/>
      <c r="BC31" s="17">
        <v>0.29978209088066798</v>
      </c>
      <c r="BD31" s="17">
        <v>0.30176769315843399</v>
      </c>
      <c r="BE31" s="17">
        <v>0.30185311287791899</v>
      </c>
      <c r="BF31" s="17">
        <v>0.42293410101363299</v>
      </c>
      <c r="BG31" s="17">
        <v>0.51054367541023105</v>
      </c>
    </row>
    <row r="32" spans="2:59" x14ac:dyDescent="0.35">
      <c r="B32" t="s">
        <v>83</v>
      </c>
      <c r="C32" s="17">
        <v>0.36214810933418701</v>
      </c>
      <c r="D32" s="17">
        <v>0.36583744077075597</v>
      </c>
      <c r="E32" s="17">
        <v>0.35932018048433001</v>
      </c>
      <c r="F32" s="17"/>
      <c r="G32" s="17">
        <v>0.38578119732219801</v>
      </c>
      <c r="H32" s="17">
        <v>0.34561242769740402</v>
      </c>
      <c r="I32" s="17">
        <v>0.33482859397659498</v>
      </c>
      <c r="J32" s="17">
        <v>0.32669990157942003</v>
      </c>
      <c r="K32" s="17">
        <v>0.35727662807407401</v>
      </c>
      <c r="L32" s="17">
        <v>0.41387337422524201</v>
      </c>
      <c r="M32" s="17"/>
      <c r="N32" s="17">
        <v>0.39100357958742199</v>
      </c>
      <c r="O32" s="17">
        <v>0.352781361273248</v>
      </c>
      <c r="P32" s="17">
        <v>0.38037444683330002</v>
      </c>
      <c r="Q32" s="17">
        <v>0.32231093338075401</v>
      </c>
      <c r="R32" s="17"/>
      <c r="S32" s="17">
        <v>0.33857486472024301</v>
      </c>
      <c r="T32" s="17">
        <v>0.34165390225292902</v>
      </c>
      <c r="U32" s="17">
        <v>0.344855407591945</v>
      </c>
      <c r="V32" s="17">
        <v>0.39259543259611002</v>
      </c>
      <c r="W32" s="17">
        <v>0.44795848309790998</v>
      </c>
      <c r="X32" s="17">
        <v>0.30900174495598498</v>
      </c>
      <c r="Y32" s="17">
        <v>0.39303516934447102</v>
      </c>
      <c r="Z32" s="17">
        <v>0.33825906432064601</v>
      </c>
      <c r="AA32" s="17">
        <v>0.38526315299478497</v>
      </c>
      <c r="AB32" s="17">
        <v>0.37960044330588799</v>
      </c>
      <c r="AC32" s="17">
        <v>0.29729982591868898</v>
      </c>
      <c r="AD32" s="17">
        <v>0.395281837670862</v>
      </c>
      <c r="AE32" s="17"/>
      <c r="AF32" s="17">
        <v>0.359494104621085</v>
      </c>
      <c r="AG32" s="17">
        <v>0.36746474058876899</v>
      </c>
      <c r="AH32" s="17">
        <v>0.31579435914070098</v>
      </c>
      <c r="AI32" s="17"/>
      <c r="AJ32" s="17">
        <v>0.374563106876525</v>
      </c>
      <c r="AK32" s="17">
        <v>0.375856949968154</v>
      </c>
      <c r="AL32" s="17">
        <v>0.34165085025389103</v>
      </c>
      <c r="AM32" s="17">
        <v>0.323065385326823</v>
      </c>
      <c r="AN32" s="17">
        <v>0.34957632625838497</v>
      </c>
      <c r="AO32" s="17"/>
      <c r="AP32" s="17">
        <v>0.40080752132231301</v>
      </c>
      <c r="AQ32" s="17">
        <v>0.38714803230557499</v>
      </c>
      <c r="AR32" s="17">
        <v>0.32252237276190898</v>
      </c>
      <c r="AS32" s="17">
        <v>0.31680792490614001</v>
      </c>
      <c r="AT32" s="17">
        <v>0.34439443579009898</v>
      </c>
      <c r="AU32" s="17"/>
      <c r="AV32" s="17">
        <v>0.38023571125080102</v>
      </c>
      <c r="AW32" s="17">
        <v>0.40251302348891199</v>
      </c>
      <c r="AX32" s="17">
        <v>0.318862352725653</v>
      </c>
      <c r="AY32" s="17">
        <v>0.31783289333501702</v>
      </c>
      <c r="AZ32" s="17">
        <v>0.33727119270508199</v>
      </c>
      <c r="BA32" s="17">
        <v>0.37135687774543802</v>
      </c>
      <c r="BB32" s="17"/>
      <c r="BC32" s="17">
        <v>0.36275247455452297</v>
      </c>
      <c r="BD32" s="17">
        <v>0.34509454637785802</v>
      </c>
      <c r="BE32" s="17">
        <v>0.384497438398544</v>
      </c>
      <c r="BF32" s="17">
        <v>0.36154612392427699</v>
      </c>
      <c r="BG32" s="17">
        <v>0.33251889497903803</v>
      </c>
    </row>
    <row r="33" spans="2:59" x14ac:dyDescent="0.35">
      <c r="B33" t="s">
        <v>84</v>
      </c>
      <c r="C33" s="17">
        <v>0.13992482952801899</v>
      </c>
      <c r="D33" s="17">
        <v>0.13781312258398501</v>
      </c>
      <c r="E33" s="17">
        <v>0.14058763840076099</v>
      </c>
      <c r="F33" s="17"/>
      <c r="G33" s="17">
        <v>0.17379319642690999</v>
      </c>
      <c r="H33" s="17">
        <v>0.116291799715387</v>
      </c>
      <c r="I33" s="17">
        <v>0.15061296623329401</v>
      </c>
      <c r="J33" s="17">
        <v>0.149289422215339</v>
      </c>
      <c r="K33" s="17">
        <v>0.12452708095140901</v>
      </c>
      <c r="L33" s="17">
        <v>0.13054775128909199</v>
      </c>
      <c r="M33" s="17"/>
      <c r="N33" s="17">
        <v>0.144765075702115</v>
      </c>
      <c r="O33" s="17">
        <v>0.125697694935443</v>
      </c>
      <c r="P33" s="17">
        <v>0.167794190109984</v>
      </c>
      <c r="Q33" s="17">
        <v>0.12365562176676501</v>
      </c>
      <c r="R33" s="17"/>
      <c r="S33" s="17">
        <v>9.6196294464346896E-2</v>
      </c>
      <c r="T33" s="17">
        <v>0.16004739479985899</v>
      </c>
      <c r="U33" s="17">
        <v>0.149919876693097</v>
      </c>
      <c r="V33" s="17">
        <v>0.170908113197039</v>
      </c>
      <c r="W33" s="17">
        <v>0.134695604677736</v>
      </c>
      <c r="X33" s="17">
        <v>0.19267893825938001</v>
      </c>
      <c r="Y33" s="17">
        <v>9.0673745509164599E-2</v>
      </c>
      <c r="Z33" s="17">
        <v>0.17123293558730199</v>
      </c>
      <c r="AA33" s="17">
        <v>0.163067516879906</v>
      </c>
      <c r="AB33" s="17">
        <v>0.119079348045063</v>
      </c>
      <c r="AC33" s="17">
        <v>8.6218834135556602E-2</v>
      </c>
      <c r="AD33" s="17">
        <v>0.148509434324124</v>
      </c>
      <c r="AE33" s="17"/>
      <c r="AF33" s="17">
        <v>0.146945997579562</v>
      </c>
      <c r="AG33" s="17">
        <v>0.13357130072648399</v>
      </c>
      <c r="AH33" s="17">
        <v>0.117431890492181</v>
      </c>
      <c r="AI33" s="17"/>
      <c r="AJ33" s="17">
        <v>0.153336155043029</v>
      </c>
      <c r="AK33" s="17">
        <v>0.11329938859262099</v>
      </c>
      <c r="AL33" s="17">
        <v>0.12674804342759899</v>
      </c>
      <c r="AM33" s="17">
        <v>4.1446949081044897E-2</v>
      </c>
      <c r="AN33" s="17">
        <v>0.120547608478108</v>
      </c>
      <c r="AO33" s="17"/>
      <c r="AP33" s="17">
        <v>0.14648226985785701</v>
      </c>
      <c r="AQ33" s="17">
        <v>0.114627280961168</v>
      </c>
      <c r="AR33" s="17">
        <v>0.17276644673786301</v>
      </c>
      <c r="AS33" s="17">
        <v>0.164694831603384</v>
      </c>
      <c r="AT33" s="17">
        <v>0.130896638857841</v>
      </c>
      <c r="AU33" s="17"/>
      <c r="AV33" s="17">
        <v>0.114745829773514</v>
      </c>
      <c r="AW33" s="17">
        <v>0.149423591754337</v>
      </c>
      <c r="AX33" s="17">
        <v>0.15701132546782101</v>
      </c>
      <c r="AY33" s="17">
        <v>0.16952622410464299</v>
      </c>
      <c r="AZ33" s="17">
        <v>0.14291688678808601</v>
      </c>
      <c r="BA33" s="17">
        <v>0.183601676933281</v>
      </c>
      <c r="BB33" s="17"/>
      <c r="BC33" s="17">
        <v>0.156586494412469</v>
      </c>
      <c r="BD33" s="17">
        <v>0.17237031071981199</v>
      </c>
      <c r="BE33" s="17">
        <v>0.13993950045105299</v>
      </c>
      <c r="BF33" s="17">
        <v>7.6858730871753406E-2</v>
      </c>
      <c r="BG33" s="17">
        <v>6.5300444134609198E-2</v>
      </c>
    </row>
    <row r="34" spans="2:59" x14ac:dyDescent="0.35">
      <c r="B34" t="s">
        <v>85</v>
      </c>
      <c r="C34" s="17">
        <v>0.11437184518704401</v>
      </c>
      <c r="D34" s="17">
        <v>0.113521296011351</v>
      </c>
      <c r="E34" s="17">
        <v>0.115764929315658</v>
      </c>
      <c r="F34" s="17"/>
      <c r="G34" s="17">
        <v>5.3815111870696201E-2</v>
      </c>
      <c r="H34" s="17">
        <v>8.3559507156028598E-2</v>
      </c>
      <c r="I34" s="17">
        <v>0.15539197624238199</v>
      </c>
      <c r="J34" s="17">
        <v>0.123641268044102</v>
      </c>
      <c r="K34" s="17">
        <v>0.13723492527929201</v>
      </c>
      <c r="L34" s="17">
        <v>0.123880486752171</v>
      </c>
      <c r="M34" s="17"/>
      <c r="N34" s="17">
        <v>0.107738942305424</v>
      </c>
      <c r="O34" s="17">
        <v>0.124974393632712</v>
      </c>
      <c r="P34" s="17">
        <v>0.112992018451292</v>
      </c>
      <c r="Q34" s="17">
        <v>0.11354498767502599</v>
      </c>
      <c r="R34" s="17"/>
      <c r="S34" s="17">
        <v>7.66771045290289E-2</v>
      </c>
      <c r="T34" s="17">
        <v>0.140590159962277</v>
      </c>
      <c r="U34" s="17">
        <v>0.106129850989495</v>
      </c>
      <c r="V34" s="17">
        <v>0.13638167211431501</v>
      </c>
      <c r="W34" s="17">
        <v>0.114196837670225</v>
      </c>
      <c r="X34" s="17">
        <v>0.10322689293812699</v>
      </c>
      <c r="Y34" s="17">
        <v>0.131174674345685</v>
      </c>
      <c r="Z34" s="17">
        <v>0.130525836856659</v>
      </c>
      <c r="AA34" s="17">
        <v>0.12065235435322499</v>
      </c>
      <c r="AB34" s="17">
        <v>6.7087385364815399E-2</v>
      </c>
      <c r="AC34" s="17">
        <v>0.16764373203067501</v>
      </c>
      <c r="AD34" s="17">
        <v>0.12981282114207801</v>
      </c>
      <c r="AE34" s="17"/>
      <c r="AF34" s="17">
        <v>0.160962491905425</v>
      </c>
      <c r="AG34" s="17">
        <v>9.0998937546972802E-2</v>
      </c>
      <c r="AH34" s="17">
        <v>0.11046740090315001</v>
      </c>
      <c r="AI34" s="17"/>
      <c r="AJ34" s="17">
        <v>0.17285752467770099</v>
      </c>
      <c r="AK34" s="17">
        <v>6.2267777631868297E-2</v>
      </c>
      <c r="AL34" s="17">
        <v>0.100038498723639</v>
      </c>
      <c r="AM34" s="17">
        <v>0.25437450723792898</v>
      </c>
      <c r="AN34" s="17">
        <v>0.130434667364661</v>
      </c>
      <c r="AO34" s="17"/>
      <c r="AP34" s="17">
        <v>0.167992510489481</v>
      </c>
      <c r="AQ34" s="17">
        <v>5.7857455317501097E-2</v>
      </c>
      <c r="AR34" s="17">
        <v>8.2175446750792497E-2</v>
      </c>
      <c r="AS34" s="17">
        <v>0.22792901323724901</v>
      </c>
      <c r="AT34" s="17">
        <v>7.5756216699427004E-2</v>
      </c>
      <c r="AU34" s="17"/>
      <c r="AV34" s="17">
        <v>5.4355062402080198E-2</v>
      </c>
      <c r="AW34" s="17">
        <v>0.18328165816598199</v>
      </c>
      <c r="AX34" s="17">
        <v>8.4203979903998E-2</v>
      </c>
      <c r="AY34" s="17">
        <v>0.23007070075639199</v>
      </c>
      <c r="AZ34" s="17">
        <v>6.2781863906205798E-2</v>
      </c>
      <c r="BA34" s="17">
        <v>0.109948912953858</v>
      </c>
      <c r="BB34" s="17"/>
      <c r="BC34" s="17">
        <v>0.12522601900725899</v>
      </c>
      <c r="BD34" s="17">
        <v>0.117538287513239</v>
      </c>
      <c r="BE34" s="17">
        <v>0.10118220537071999</v>
      </c>
      <c r="BF34" s="17">
        <v>0.109930692779689</v>
      </c>
      <c r="BG34" s="17">
        <v>9.1636985476121396E-2</v>
      </c>
    </row>
    <row r="35" spans="2:59" x14ac:dyDescent="0.35">
      <c r="B35" t="s">
        <v>73</v>
      </c>
      <c r="C35" s="17">
        <v>5.7258887759147503E-2</v>
      </c>
      <c r="D35" s="17">
        <v>4.5965121616503297E-2</v>
      </c>
      <c r="E35" s="17">
        <v>6.8558405268441897E-2</v>
      </c>
      <c r="F35" s="17"/>
      <c r="G35" s="17">
        <v>5.5382570631222899E-2</v>
      </c>
      <c r="H35" s="17">
        <v>5.7980190207738799E-2</v>
      </c>
      <c r="I35" s="17">
        <v>4.4095371968978503E-2</v>
      </c>
      <c r="J35" s="17">
        <v>7.4396576216704605E-2</v>
      </c>
      <c r="K35" s="17">
        <v>6.59307969010412E-2</v>
      </c>
      <c r="L35" s="17">
        <v>4.8882786912422399E-2</v>
      </c>
      <c r="M35" s="17"/>
      <c r="N35" s="17">
        <v>4.85874209858198E-2</v>
      </c>
      <c r="O35" s="17">
        <v>6.7480377246085702E-2</v>
      </c>
      <c r="P35" s="17">
        <v>5.3253112345972103E-2</v>
      </c>
      <c r="Q35" s="17">
        <v>5.8362801622806597E-2</v>
      </c>
      <c r="R35" s="17"/>
      <c r="S35" s="17">
        <v>5.5247962093767103E-2</v>
      </c>
      <c r="T35" s="17">
        <v>5.0778578427340598E-2</v>
      </c>
      <c r="U35" s="17">
        <v>6.0307582631393998E-2</v>
      </c>
      <c r="V35" s="17">
        <v>5.5612664783495303E-2</v>
      </c>
      <c r="W35" s="17">
        <v>4.9985271473503297E-2</v>
      </c>
      <c r="X35" s="17">
        <v>9.8360500681378304E-2</v>
      </c>
      <c r="Y35" s="17">
        <v>6.5681603666467497E-2</v>
      </c>
      <c r="Z35" s="17">
        <v>6.4313591164762401E-2</v>
      </c>
      <c r="AA35" s="17">
        <v>3.4700896041702803E-2</v>
      </c>
      <c r="AB35" s="17">
        <v>4.2596098060474097E-2</v>
      </c>
      <c r="AC35" s="17">
        <v>6.9765155955960001E-2</v>
      </c>
      <c r="AD35" s="17">
        <v>5.9008548783997597E-2</v>
      </c>
      <c r="AE35" s="17"/>
      <c r="AF35" s="17">
        <v>4.5629647571637802E-2</v>
      </c>
      <c r="AG35" s="17">
        <v>5.0663915293070502E-2</v>
      </c>
      <c r="AH35" s="17">
        <v>0.117405948152696</v>
      </c>
      <c r="AI35" s="17"/>
      <c r="AJ35" s="17">
        <v>5.5876820311608497E-2</v>
      </c>
      <c r="AK35" s="17">
        <v>3.4914028646016802E-2</v>
      </c>
      <c r="AL35" s="17">
        <v>4.7575625861909901E-2</v>
      </c>
      <c r="AM35" s="17">
        <v>0.121438670441984</v>
      </c>
      <c r="AN35" s="17">
        <v>0.109398505936257</v>
      </c>
      <c r="AO35" s="17"/>
      <c r="AP35" s="17">
        <v>7.2287979183593601E-2</v>
      </c>
      <c r="AQ35" s="17">
        <v>2.97496134666447E-2</v>
      </c>
      <c r="AR35" s="17">
        <v>4.84685766431854E-2</v>
      </c>
      <c r="AS35" s="17">
        <v>4.7073217617929403E-2</v>
      </c>
      <c r="AT35" s="17">
        <v>7.8581405958533204E-2</v>
      </c>
      <c r="AU35" s="17"/>
      <c r="AV35" s="17">
        <v>3.2022482837473797E-2</v>
      </c>
      <c r="AW35" s="17">
        <v>5.1977891699477703E-2</v>
      </c>
      <c r="AX35" s="17">
        <v>5.5376522163002699E-2</v>
      </c>
      <c r="AY35" s="17">
        <v>4.5401561067585E-2</v>
      </c>
      <c r="AZ35" s="17">
        <v>9.2703633372558894E-2</v>
      </c>
      <c r="BA35" s="17">
        <v>0.118273165896799</v>
      </c>
      <c r="BB35" s="17"/>
      <c r="BC35" s="17">
        <v>5.5652921145081899E-2</v>
      </c>
      <c r="BD35" s="17">
        <v>6.3229162230657193E-2</v>
      </c>
      <c r="BE35" s="17">
        <v>7.2527742901764003E-2</v>
      </c>
      <c r="BF35" s="17">
        <v>2.8730351410647701E-2</v>
      </c>
      <c r="BG35" s="17">
        <v>0</v>
      </c>
    </row>
    <row r="36" spans="2:59" x14ac:dyDescent="0.35">
      <c r="B36" t="s">
        <v>86</v>
      </c>
      <c r="C36" s="17">
        <v>0.68844443752578899</v>
      </c>
      <c r="D36" s="17">
        <v>0.70270045978816098</v>
      </c>
      <c r="E36" s="17">
        <v>0.67508902701513895</v>
      </c>
      <c r="F36" s="17"/>
      <c r="G36" s="17">
        <v>0.71700912107117099</v>
      </c>
      <c r="H36" s="17">
        <v>0.74216850292084502</v>
      </c>
      <c r="I36" s="17">
        <v>0.64989968555534505</v>
      </c>
      <c r="J36" s="17">
        <v>0.65267273352385402</v>
      </c>
      <c r="K36" s="17">
        <v>0.67230719686825802</v>
      </c>
      <c r="L36" s="17">
        <v>0.696688975046314</v>
      </c>
      <c r="M36" s="17"/>
      <c r="N36" s="17">
        <v>0.698908561006641</v>
      </c>
      <c r="O36" s="17">
        <v>0.68184753418576005</v>
      </c>
      <c r="P36" s="17">
        <v>0.66596067909275203</v>
      </c>
      <c r="Q36" s="17">
        <v>0.70443658893540195</v>
      </c>
      <c r="R36" s="17"/>
      <c r="S36" s="17">
        <v>0.77187863891285702</v>
      </c>
      <c r="T36" s="17">
        <v>0.64858386681052305</v>
      </c>
      <c r="U36" s="17">
        <v>0.68364268968601305</v>
      </c>
      <c r="V36" s="17">
        <v>0.63709754990515</v>
      </c>
      <c r="W36" s="17">
        <v>0.701122286178535</v>
      </c>
      <c r="X36" s="17">
        <v>0.60573366812111495</v>
      </c>
      <c r="Y36" s="17">
        <v>0.71246997647868304</v>
      </c>
      <c r="Z36" s="17">
        <v>0.63392763639127703</v>
      </c>
      <c r="AA36" s="17">
        <v>0.68157923272516696</v>
      </c>
      <c r="AB36" s="17">
        <v>0.77123716852964797</v>
      </c>
      <c r="AC36" s="17">
        <v>0.67637227787780796</v>
      </c>
      <c r="AD36" s="17">
        <v>0.66266919574980099</v>
      </c>
      <c r="AE36" s="17"/>
      <c r="AF36" s="17">
        <v>0.64646186294337504</v>
      </c>
      <c r="AG36" s="17">
        <v>0.72476584643347297</v>
      </c>
      <c r="AH36" s="17">
        <v>0.65469476045197295</v>
      </c>
      <c r="AI36" s="17"/>
      <c r="AJ36" s="17">
        <v>0.617929499967661</v>
      </c>
      <c r="AK36" s="17">
        <v>0.78951880512949402</v>
      </c>
      <c r="AL36" s="17">
        <v>0.72563783198685206</v>
      </c>
      <c r="AM36" s="17">
        <v>0.58273987323904197</v>
      </c>
      <c r="AN36" s="17">
        <v>0.63961921822097401</v>
      </c>
      <c r="AO36" s="17"/>
      <c r="AP36" s="17">
        <v>0.61323724046906902</v>
      </c>
      <c r="AQ36" s="17">
        <v>0.79776565025468604</v>
      </c>
      <c r="AR36" s="17">
        <v>0.69658952986815903</v>
      </c>
      <c r="AS36" s="17">
        <v>0.56030293754143701</v>
      </c>
      <c r="AT36" s="17">
        <v>0.714765738484198</v>
      </c>
      <c r="AU36" s="17"/>
      <c r="AV36" s="17">
        <v>0.79887662498693202</v>
      </c>
      <c r="AW36" s="17">
        <v>0.615316858380203</v>
      </c>
      <c r="AX36" s="17">
        <v>0.70340817246517795</v>
      </c>
      <c r="AY36" s="17">
        <v>0.55500151407137899</v>
      </c>
      <c r="AZ36" s="17">
        <v>0.70159761593314895</v>
      </c>
      <c r="BA36" s="17">
        <v>0.58817624421606196</v>
      </c>
      <c r="BB36" s="17"/>
      <c r="BC36" s="17">
        <v>0.66253456543518996</v>
      </c>
      <c r="BD36" s="17">
        <v>0.64686223953629196</v>
      </c>
      <c r="BE36" s="17">
        <v>0.68635055127646305</v>
      </c>
      <c r="BF36" s="17">
        <v>0.78448022493791003</v>
      </c>
      <c r="BG36" s="17">
        <v>0.84306257038926902</v>
      </c>
    </row>
    <row r="37" spans="2:59" x14ac:dyDescent="0.35">
      <c r="B37" t="s">
        <v>87</v>
      </c>
      <c r="C37" s="17">
        <v>0.25429667471506301</v>
      </c>
      <c r="D37" s="17">
        <v>0.25133441859533601</v>
      </c>
      <c r="E37" s="17">
        <v>0.25635256771641901</v>
      </c>
      <c r="F37" s="17"/>
      <c r="G37" s="17">
        <v>0.227608308297606</v>
      </c>
      <c r="H37" s="17">
        <v>0.199851306871416</v>
      </c>
      <c r="I37" s="17">
        <v>0.306004942475676</v>
      </c>
      <c r="J37" s="17">
        <v>0.272930690259442</v>
      </c>
      <c r="K37" s="17">
        <v>0.26176200623070101</v>
      </c>
      <c r="L37" s="17">
        <v>0.25442823804126302</v>
      </c>
      <c r="M37" s="17"/>
      <c r="N37" s="17">
        <v>0.25250401800753902</v>
      </c>
      <c r="O37" s="17">
        <v>0.25067208856815398</v>
      </c>
      <c r="P37" s="17">
        <v>0.28078620856127601</v>
      </c>
      <c r="Q37" s="17">
        <v>0.237200609441791</v>
      </c>
      <c r="R37" s="17"/>
      <c r="S37" s="17">
        <v>0.172873398993376</v>
      </c>
      <c r="T37" s="17">
        <v>0.30063755476213599</v>
      </c>
      <c r="U37" s="17">
        <v>0.25604972768259199</v>
      </c>
      <c r="V37" s="17">
        <v>0.30728978531135398</v>
      </c>
      <c r="W37" s="17">
        <v>0.24889244234796101</v>
      </c>
      <c r="X37" s="17">
        <v>0.29590583119750702</v>
      </c>
      <c r="Y37" s="17">
        <v>0.22184841985484899</v>
      </c>
      <c r="Z37" s="17">
        <v>0.30175877244395999</v>
      </c>
      <c r="AA37" s="17">
        <v>0.28371987123313003</v>
      </c>
      <c r="AB37" s="17">
        <v>0.18616673340987799</v>
      </c>
      <c r="AC37" s="17">
        <v>0.25386256616623198</v>
      </c>
      <c r="AD37" s="17">
        <v>0.27832225546620198</v>
      </c>
      <c r="AE37" s="17"/>
      <c r="AF37" s="17">
        <v>0.307908489484987</v>
      </c>
      <c r="AG37" s="17">
        <v>0.22457023827345701</v>
      </c>
      <c r="AH37" s="17">
        <v>0.22789929139533099</v>
      </c>
      <c r="AI37" s="17"/>
      <c r="AJ37" s="17">
        <v>0.32619367972072999</v>
      </c>
      <c r="AK37" s="17">
        <v>0.17556716622449001</v>
      </c>
      <c r="AL37" s="17">
        <v>0.226786542151239</v>
      </c>
      <c r="AM37" s="17">
        <v>0.295821456318974</v>
      </c>
      <c r="AN37" s="17">
        <v>0.250982275842769</v>
      </c>
      <c r="AO37" s="17"/>
      <c r="AP37" s="17">
        <v>0.314474780347338</v>
      </c>
      <c r="AQ37" s="17">
        <v>0.172484736278669</v>
      </c>
      <c r="AR37" s="17">
        <v>0.25494189348865598</v>
      </c>
      <c r="AS37" s="17">
        <v>0.39262384484063401</v>
      </c>
      <c r="AT37" s="17">
        <v>0.20665285555726801</v>
      </c>
      <c r="AU37" s="17"/>
      <c r="AV37" s="17">
        <v>0.16910089217559399</v>
      </c>
      <c r="AW37" s="17">
        <v>0.33270524992031902</v>
      </c>
      <c r="AX37" s="17">
        <v>0.24121530537181901</v>
      </c>
      <c r="AY37" s="17">
        <v>0.39959692486103598</v>
      </c>
      <c r="AZ37" s="17">
        <v>0.205698750694292</v>
      </c>
      <c r="BA37" s="17">
        <v>0.293550589887139</v>
      </c>
      <c r="BB37" s="17"/>
      <c r="BC37" s="17">
        <v>0.28181251341972802</v>
      </c>
      <c r="BD37" s="17">
        <v>0.28990859823305098</v>
      </c>
      <c r="BE37" s="17">
        <v>0.241121705821773</v>
      </c>
      <c r="BF37" s="17">
        <v>0.18678942365144299</v>
      </c>
      <c r="BG37" s="17">
        <v>0.15693742961073101</v>
      </c>
    </row>
    <row r="38" spans="2:59" x14ac:dyDescent="0.35">
      <c r="B38" t="s">
        <v>88</v>
      </c>
      <c r="C38" s="17">
        <v>0.43414776281072598</v>
      </c>
      <c r="D38" s="17">
        <v>0.45136604119282497</v>
      </c>
      <c r="E38" s="17">
        <v>0.41873645929872</v>
      </c>
      <c r="F38" s="17"/>
      <c r="G38" s="17">
        <v>0.48940081277356601</v>
      </c>
      <c r="H38" s="17">
        <v>0.54231719604942996</v>
      </c>
      <c r="I38" s="17">
        <v>0.343894743079669</v>
      </c>
      <c r="J38" s="17">
        <v>0.37974204326441202</v>
      </c>
      <c r="K38" s="17">
        <v>0.41054519063755701</v>
      </c>
      <c r="L38" s="17">
        <v>0.44226073700505097</v>
      </c>
      <c r="M38" s="17"/>
      <c r="N38" s="17">
        <v>0.44640454299910198</v>
      </c>
      <c r="O38" s="17">
        <v>0.43117544561760501</v>
      </c>
      <c r="P38" s="17">
        <v>0.38517447053147602</v>
      </c>
      <c r="Q38" s="17">
        <v>0.46723597949361101</v>
      </c>
      <c r="R38" s="17"/>
      <c r="S38" s="17">
        <v>0.59900523991948096</v>
      </c>
      <c r="T38" s="17">
        <v>0.347946312048387</v>
      </c>
      <c r="U38" s="17">
        <v>0.42759296200342101</v>
      </c>
      <c r="V38" s="17">
        <v>0.32980776459379602</v>
      </c>
      <c r="W38" s="17">
        <v>0.45222984383057402</v>
      </c>
      <c r="X38" s="17">
        <v>0.30982783692360899</v>
      </c>
      <c r="Y38" s="17">
        <v>0.490621556623834</v>
      </c>
      <c r="Z38" s="17">
        <v>0.33216886394731698</v>
      </c>
      <c r="AA38" s="17">
        <v>0.39785936149203599</v>
      </c>
      <c r="AB38" s="17">
        <v>0.58507043511976997</v>
      </c>
      <c r="AC38" s="17">
        <v>0.42250971171157697</v>
      </c>
      <c r="AD38" s="17">
        <v>0.384346940283599</v>
      </c>
      <c r="AE38" s="17"/>
      <c r="AF38" s="17">
        <v>0.33855337345838699</v>
      </c>
      <c r="AG38" s="17">
        <v>0.50019560816001596</v>
      </c>
      <c r="AH38" s="17">
        <v>0.42679546905664201</v>
      </c>
      <c r="AI38" s="17"/>
      <c r="AJ38" s="17">
        <v>0.29173582024693101</v>
      </c>
      <c r="AK38" s="17">
        <v>0.61395163890500404</v>
      </c>
      <c r="AL38" s="17">
        <v>0.498851289835613</v>
      </c>
      <c r="AM38" s="17">
        <v>0.28691841692006798</v>
      </c>
      <c r="AN38" s="17">
        <v>0.38863694237820501</v>
      </c>
      <c r="AO38" s="17"/>
      <c r="AP38" s="17">
        <v>0.29876246012173102</v>
      </c>
      <c r="AQ38" s="17">
        <v>0.62528091397601604</v>
      </c>
      <c r="AR38" s="17">
        <v>0.44164763637950299</v>
      </c>
      <c r="AS38" s="17">
        <v>0.167679092700803</v>
      </c>
      <c r="AT38" s="17">
        <v>0.50811288292693002</v>
      </c>
      <c r="AU38" s="17"/>
      <c r="AV38" s="17">
        <v>0.62977573281133803</v>
      </c>
      <c r="AW38" s="17">
        <v>0.28261160845988298</v>
      </c>
      <c r="AX38" s="17">
        <v>0.462192867093358</v>
      </c>
      <c r="AY38" s="17">
        <v>0.155404589210343</v>
      </c>
      <c r="AZ38" s="17">
        <v>0.49589886523885701</v>
      </c>
      <c r="BA38" s="17">
        <v>0.29462565432892301</v>
      </c>
      <c r="BB38" s="17"/>
      <c r="BC38" s="17">
        <v>0.380722052015462</v>
      </c>
      <c r="BD38" s="17">
        <v>0.35695364130323998</v>
      </c>
      <c r="BE38" s="17">
        <v>0.44522884545469099</v>
      </c>
      <c r="BF38" s="17">
        <v>0.59769080128646701</v>
      </c>
      <c r="BG38" s="17">
        <v>0.68612514077853903</v>
      </c>
    </row>
    <row r="39" spans="2:59" x14ac:dyDescent="0.35">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row>
    <row r="40" spans="2:59" x14ac:dyDescent="0.35">
      <c r="B40" s="6" t="s">
        <v>92</v>
      </c>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row>
    <row r="41" spans="2:59" x14ac:dyDescent="0.35">
      <c r="B41" s="24" t="s">
        <v>75</v>
      </c>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row>
    <row r="42" spans="2:59" x14ac:dyDescent="0.35">
      <c r="B42" t="s">
        <v>82</v>
      </c>
      <c r="C42" s="17">
        <v>0.34087728262587702</v>
      </c>
      <c r="D42" s="17">
        <v>0.36074660408412101</v>
      </c>
      <c r="E42" s="17">
        <v>0.32216040415837099</v>
      </c>
      <c r="F42" s="17"/>
      <c r="G42" s="17">
        <v>0.40695669438430199</v>
      </c>
      <c r="H42" s="17">
        <v>0.46704015448641201</v>
      </c>
      <c r="I42" s="17">
        <v>0.350083909380217</v>
      </c>
      <c r="J42" s="17">
        <v>0.32589500067460297</v>
      </c>
      <c r="K42" s="17">
        <v>0.27433060378573598</v>
      </c>
      <c r="L42" s="17">
        <v>0.24347312816758099</v>
      </c>
      <c r="M42" s="17"/>
      <c r="N42" s="17">
        <v>0.32840804134996698</v>
      </c>
      <c r="O42" s="17">
        <v>0.33916733313154701</v>
      </c>
      <c r="P42" s="17">
        <v>0.33033297152909002</v>
      </c>
      <c r="Q42" s="17">
        <v>0.36888722379974298</v>
      </c>
      <c r="R42" s="17"/>
      <c r="S42" s="17">
        <v>0.43529642712335398</v>
      </c>
      <c r="T42" s="17">
        <v>0.25208283966252598</v>
      </c>
      <c r="U42" s="17">
        <v>0.37109920792773099</v>
      </c>
      <c r="V42" s="17">
        <v>0.27958218018463199</v>
      </c>
      <c r="W42" s="17">
        <v>0.33023657543330998</v>
      </c>
      <c r="X42" s="17">
        <v>0.34551399496967</v>
      </c>
      <c r="Y42" s="17">
        <v>0.34529657785636703</v>
      </c>
      <c r="Z42" s="17">
        <v>0.27852805199105302</v>
      </c>
      <c r="AA42" s="17">
        <v>0.332832955734431</v>
      </c>
      <c r="AB42" s="17">
        <v>0.40091126400687899</v>
      </c>
      <c r="AC42" s="17">
        <v>0.34873783906003403</v>
      </c>
      <c r="AD42" s="17">
        <v>0.30633678037475298</v>
      </c>
      <c r="AE42" s="17"/>
      <c r="AF42" s="17">
        <v>0.30038498677858799</v>
      </c>
      <c r="AG42" s="17">
        <v>0.35607716032539199</v>
      </c>
      <c r="AH42" s="17">
        <v>0.37028683157853698</v>
      </c>
      <c r="AI42" s="17"/>
      <c r="AJ42" s="17">
        <v>0.26903372968447198</v>
      </c>
      <c r="AK42" s="17">
        <v>0.42926171112706202</v>
      </c>
      <c r="AL42" s="17">
        <v>0.28796903149382103</v>
      </c>
      <c r="AM42" s="17">
        <v>0.19744148128381001</v>
      </c>
      <c r="AN42" s="17">
        <v>0.33868366597991101</v>
      </c>
      <c r="AO42" s="17"/>
      <c r="AP42" s="17">
        <v>0.238158412384256</v>
      </c>
      <c r="AQ42" s="17">
        <v>0.42617719099132201</v>
      </c>
      <c r="AR42" s="17">
        <v>0.278526436251676</v>
      </c>
      <c r="AS42" s="17">
        <v>0.256833008464393</v>
      </c>
      <c r="AT42" s="17">
        <v>0.423545353283652</v>
      </c>
      <c r="AU42" s="17"/>
      <c r="AV42" s="17">
        <v>0.44131565086663799</v>
      </c>
      <c r="AW42" s="17">
        <v>0.23544105267257801</v>
      </c>
      <c r="AX42" s="17">
        <v>0.28087351448397202</v>
      </c>
      <c r="AY42" s="17">
        <v>0.253936809305988</v>
      </c>
      <c r="AZ42" s="17">
        <v>0.39219651432847302</v>
      </c>
      <c r="BA42" s="17">
        <v>0.24991638995714499</v>
      </c>
      <c r="BB42" s="17"/>
      <c r="BC42" s="17">
        <v>0.284958380712588</v>
      </c>
      <c r="BD42" s="17">
        <v>0.331747433335433</v>
      </c>
      <c r="BE42" s="17">
        <v>0.34194055594192801</v>
      </c>
      <c r="BF42" s="17">
        <v>0.416871694332203</v>
      </c>
      <c r="BG42" s="17">
        <v>0.60750229915773901</v>
      </c>
    </row>
    <row r="43" spans="2:59" x14ac:dyDescent="0.35">
      <c r="B43" t="s">
        <v>83</v>
      </c>
      <c r="C43" s="17">
        <v>0.43627690015936699</v>
      </c>
      <c r="D43" s="17">
        <v>0.43503966854402598</v>
      </c>
      <c r="E43" s="17">
        <v>0.43677923904053501</v>
      </c>
      <c r="F43" s="17"/>
      <c r="G43" s="17">
        <v>0.41834132218980202</v>
      </c>
      <c r="H43" s="17">
        <v>0.35538533042373999</v>
      </c>
      <c r="I43" s="17">
        <v>0.41202532748491599</v>
      </c>
      <c r="J43" s="17">
        <v>0.44748898072451498</v>
      </c>
      <c r="K43" s="17">
        <v>0.45536320024356303</v>
      </c>
      <c r="L43" s="17">
        <v>0.51177720443535601</v>
      </c>
      <c r="M43" s="17"/>
      <c r="N43" s="17">
        <v>0.48466272096013302</v>
      </c>
      <c r="O43" s="17">
        <v>0.43852664609317898</v>
      </c>
      <c r="P43" s="17">
        <v>0.428882429870731</v>
      </c>
      <c r="Q43" s="17">
        <v>0.38867981154237202</v>
      </c>
      <c r="R43" s="17"/>
      <c r="S43" s="17">
        <v>0.38665166801354001</v>
      </c>
      <c r="T43" s="17">
        <v>0.50873322213803296</v>
      </c>
      <c r="U43" s="17">
        <v>0.391011897825012</v>
      </c>
      <c r="V43" s="17">
        <v>0.47337558640328697</v>
      </c>
      <c r="W43" s="17">
        <v>0.41285110377269102</v>
      </c>
      <c r="X43" s="17">
        <v>0.41422510899786702</v>
      </c>
      <c r="Y43" s="17">
        <v>0.44362417182866798</v>
      </c>
      <c r="Z43" s="17">
        <v>0.463513481390182</v>
      </c>
      <c r="AA43" s="17">
        <v>0.444829454509928</v>
      </c>
      <c r="AB43" s="17">
        <v>0.42746390142910401</v>
      </c>
      <c r="AC43" s="17">
        <v>0.42448427974708203</v>
      </c>
      <c r="AD43" s="17">
        <v>0.443536265220077</v>
      </c>
      <c r="AE43" s="17"/>
      <c r="AF43" s="17">
        <v>0.42991043447262201</v>
      </c>
      <c r="AG43" s="17">
        <v>0.45670791610481798</v>
      </c>
      <c r="AH43" s="17">
        <v>0.37152365169875101</v>
      </c>
      <c r="AI43" s="17"/>
      <c r="AJ43" s="17">
        <v>0.45704635895523998</v>
      </c>
      <c r="AK43" s="17">
        <v>0.43163820559337901</v>
      </c>
      <c r="AL43" s="17">
        <v>0.52372843962185101</v>
      </c>
      <c r="AM43" s="17">
        <v>0.452717951144405</v>
      </c>
      <c r="AN43" s="17">
        <v>0.35650594161645399</v>
      </c>
      <c r="AO43" s="17"/>
      <c r="AP43" s="17">
        <v>0.50168974361213203</v>
      </c>
      <c r="AQ43" s="17">
        <v>0.43300369097115698</v>
      </c>
      <c r="AR43" s="17">
        <v>0.51839369203361096</v>
      </c>
      <c r="AS43" s="17">
        <v>0.43315708911718998</v>
      </c>
      <c r="AT43" s="17">
        <v>0.326841981036044</v>
      </c>
      <c r="AU43" s="17"/>
      <c r="AV43" s="17">
        <v>0.43153539026813698</v>
      </c>
      <c r="AW43" s="17">
        <v>0.49511995107352502</v>
      </c>
      <c r="AX43" s="17">
        <v>0.52829283636746804</v>
      </c>
      <c r="AY43" s="17">
        <v>0.40863407310462901</v>
      </c>
      <c r="AZ43" s="17">
        <v>0.32445245694990299</v>
      </c>
      <c r="BA43" s="17">
        <v>0.47044568587497398</v>
      </c>
      <c r="BB43" s="17"/>
      <c r="BC43" s="17">
        <v>0.43738445999741299</v>
      </c>
      <c r="BD43" s="17">
        <v>0.430074905799334</v>
      </c>
      <c r="BE43" s="17">
        <v>0.45930400097440199</v>
      </c>
      <c r="BF43" s="17">
        <v>0.41026401038403998</v>
      </c>
      <c r="BG43" s="17">
        <v>0.326423697959627</v>
      </c>
    </row>
    <row r="44" spans="2:59" x14ac:dyDescent="0.35">
      <c r="B44" t="s">
        <v>84</v>
      </c>
      <c r="C44" s="17">
        <v>0.10247218336484901</v>
      </c>
      <c r="D44" s="17">
        <v>0.101540694509321</v>
      </c>
      <c r="E44" s="17">
        <v>0.103885615012751</v>
      </c>
      <c r="F44" s="17"/>
      <c r="G44" s="17">
        <v>9.5143954377352596E-2</v>
      </c>
      <c r="H44" s="17">
        <v>0.103725567668847</v>
      </c>
      <c r="I44" s="17">
        <v>0.112491156499562</v>
      </c>
      <c r="J44" s="17">
        <v>9.3110809651639995E-2</v>
      </c>
      <c r="K44" s="17">
        <v>0.118269599423142</v>
      </c>
      <c r="L44" s="17">
        <v>9.5208053817908894E-2</v>
      </c>
      <c r="M44" s="17"/>
      <c r="N44" s="17">
        <v>8.6649866048542801E-2</v>
      </c>
      <c r="O44" s="17">
        <v>9.5901060247851902E-2</v>
      </c>
      <c r="P44" s="17">
        <v>0.121513266974959</v>
      </c>
      <c r="Q44" s="17">
        <v>0.10577502310440801</v>
      </c>
      <c r="R44" s="17"/>
      <c r="S44" s="17">
        <v>8.3568324040678904E-2</v>
      </c>
      <c r="T44" s="17">
        <v>0.131249842782027</v>
      </c>
      <c r="U44" s="17">
        <v>9.4717231494942905E-2</v>
      </c>
      <c r="V44" s="17">
        <v>0.128797539336689</v>
      </c>
      <c r="W44" s="17">
        <v>0.102315776032314</v>
      </c>
      <c r="X44" s="17">
        <v>9.0398462220763504E-2</v>
      </c>
      <c r="Y44" s="17">
        <v>9.3922587575643202E-2</v>
      </c>
      <c r="Z44" s="17">
        <v>0.11481048433282</v>
      </c>
      <c r="AA44" s="17">
        <v>0.11631473867888401</v>
      </c>
      <c r="AB44" s="17">
        <v>8.2850748762916399E-2</v>
      </c>
      <c r="AC44" s="17">
        <v>7.4119811933349197E-2</v>
      </c>
      <c r="AD44" s="17">
        <v>0.10642886147154</v>
      </c>
      <c r="AE44" s="17"/>
      <c r="AF44" s="17">
        <v>0.10755942354845401</v>
      </c>
      <c r="AG44" s="17">
        <v>0.10372910392891101</v>
      </c>
      <c r="AH44" s="17">
        <v>9.7732376314819694E-2</v>
      </c>
      <c r="AI44" s="17"/>
      <c r="AJ44" s="17">
        <v>0.109411204789175</v>
      </c>
      <c r="AK44" s="17">
        <v>8.2647902450631597E-2</v>
      </c>
      <c r="AL44" s="17">
        <v>0.104826540915615</v>
      </c>
      <c r="AM44" s="17">
        <v>9.4751085209289904E-2</v>
      </c>
      <c r="AN44" s="17">
        <v>0.110425232873633</v>
      </c>
      <c r="AO44" s="17"/>
      <c r="AP44" s="17">
        <v>0.106646328634513</v>
      </c>
      <c r="AQ44" s="17">
        <v>7.72731079714091E-2</v>
      </c>
      <c r="AR44" s="17">
        <v>0.122307991033653</v>
      </c>
      <c r="AS44" s="17">
        <v>0.142255111037944</v>
      </c>
      <c r="AT44" s="17">
        <v>9.7822914925041596E-2</v>
      </c>
      <c r="AU44" s="17"/>
      <c r="AV44" s="17">
        <v>7.5515112711986201E-2</v>
      </c>
      <c r="AW44" s="17">
        <v>0.10337303629967599</v>
      </c>
      <c r="AX44" s="17">
        <v>0.103944767264756</v>
      </c>
      <c r="AY44" s="17">
        <v>0.14874238603166301</v>
      </c>
      <c r="AZ44" s="17">
        <v>0.159319697234477</v>
      </c>
      <c r="BA44" s="17">
        <v>0.11930542267102801</v>
      </c>
      <c r="BB44" s="17"/>
      <c r="BC44" s="17">
        <v>0.12864626465043399</v>
      </c>
      <c r="BD44" s="17">
        <v>0.10775801873431499</v>
      </c>
      <c r="BE44" s="17">
        <v>9.0735504407323794E-2</v>
      </c>
      <c r="BF44" s="17">
        <v>7.3951365838968205E-2</v>
      </c>
      <c r="BG44" s="17">
        <v>2.6035147074688399E-2</v>
      </c>
    </row>
    <row r="45" spans="2:59" x14ac:dyDescent="0.35">
      <c r="B45" t="s">
        <v>85</v>
      </c>
      <c r="C45" s="17">
        <v>6.7413450617897094E-2</v>
      </c>
      <c r="D45" s="17">
        <v>6.6205674366666897E-2</v>
      </c>
      <c r="E45" s="17">
        <v>6.7864340225475994E-2</v>
      </c>
      <c r="F45" s="17"/>
      <c r="G45" s="17">
        <v>3.3908556882134601E-2</v>
      </c>
      <c r="H45" s="17">
        <v>2.4397687735116198E-2</v>
      </c>
      <c r="I45" s="17">
        <v>8.6426925619417699E-2</v>
      </c>
      <c r="J45" s="17">
        <v>6.7592633636793104E-2</v>
      </c>
      <c r="K45" s="17">
        <v>9.2852682136316797E-2</v>
      </c>
      <c r="L45" s="17">
        <v>9.2174168792272998E-2</v>
      </c>
      <c r="M45" s="17"/>
      <c r="N45" s="17">
        <v>5.5178343978029398E-2</v>
      </c>
      <c r="O45" s="17">
        <v>6.1204268161314003E-2</v>
      </c>
      <c r="P45" s="17">
        <v>6.9701202049842301E-2</v>
      </c>
      <c r="Q45" s="17">
        <v>8.6187198071768098E-2</v>
      </c>
      <c r="R45" s="17"/>
      <c r="S45" s="17">
        <v>5.2721616551901301E-2</v>
      </c>
      <c r="T45" s="17">
        <v>6.6554947563730205E-2</v>
      </c>
      <c r="U45" s="17">
        <v>8.8516116627904901E-2</v>
      </c>
      <c r="V45" s="17">
        <v>6.2052598348787201E-2</v>
      </c>
      <c r="W45" s="17">
        <v>0.10146860533546299</v>
      </c>
      <c r="X45" s="17">
        <v>6.3808999290772994E-2</v>
      </c>
      <c r="Y45" s="17">
        <v>6.1196101920859197E-2</v>
      </c>
      <c r="Z45" s="17">
        <v>6.4459957352545505E-2</v>
      </c>
      <c r="AA45" s="17">
        <v>5.0253276719588999E-2</v>
      </c>
      <c r="AB45" s="17">
        <v>5.1198873015143198E-2</v>
      </c>
      <c r="AC45" s="17">
        <v>0.134986770738873</v>
      </c>
      <c r="AD45" s="17">
        <v>4.9335975120119203E-2</v>
      </c>
      <c r="AE45" s="17"/>
      <c r="AF45" s="17">
        <v>0.108083586349177</v>
      </c>
      <c r="AG45" s="17">
        <v>4.2251867120215003E-2</v>
      </c>
      <c r="AH45" s="17">
        <v>5.9195686214358501E-2</v>
      </c>
      <c r="AI45" s="17"/>
      <c r="AJ45" s="17">
        <v>0.115051070474714</v>
      </c>
      <c r="AK45" s="17">
        <v>2.5063571790211299E-2</v>
      </c>
      <c r="AL45" s="17">
        <v>4.0352444498683998E-2</v>
      </c>
      <c r="AM45" s="17">
        <v>0.17638772611888801</v>
      </c>
      <c r="AN45" s="17">
        <v>7.7007830148106998E-2</v>
      </c>
      <c r="AO45" s="17"/>
      <c r="AP45" s="17">
        <v>0.106190150233532</v>
      </c>
      <c r="AQ45" s="17">
        <v>3.0418210319426899E-2</v>
      </c>
      <c r="AR45" s="17">
        <v>4.58162105041338E-2</v>
      </c>
      <c r="AS45" s="17">
        <v>0.12506339140346301</v>
      </c>
      <c r="AT45" s="17">
        <v>7.3950201191526496E-2</v>
      </c>
      <c r="AU45" s="17"/>
      <c r="AV45" s="17">
        <v>2.4924644647473199E-2</v>
      </c>
      <c r="AW45" s="17">
        <v>0.11795046776530101</v>
      </c>
      <c r="AX45" s="17">
        <v>4.88333203859748E-2</v>
      </c>
      <c r="AY45" s="17">
        <v>0.13576774785975099</v>
      </c>
      <c r="AZ45" s="17">
        <v>5.30292053412528E-2</v>
      </c>
      <c r="BA45" s="17">
        <v>4.2270619439138797E-2</v>
      </c>
      <c r="BB45" s="17"/>
      <c r="BC45" s="17">
        <v>8.4161550401832E-2</v>
      </c>
      <c r="BD45" s="17">
        <v>8.0970473245613503E-2</v>
      </c>
      <c r="BE45" s="17">
        <v>4.9744920614171101E-2</v>
      </c>
      <c r="BF45" s="17">
        <v>5.64933556649529E-2</v>
      </c>
      <c r="BG45" s="17">
        <v>4.0038855807945903E-2</v>
      </c>
    </row>
    <row r="46" spans="2:59" x14ac:dyDescent="0.35">
      <c r="B46" t="s">
        <v>73</v>
      </c>
      <c r="C46" s="17">
        <v>5.2960183232009898E-2</v>
      </c>
      <c r="D46" s="17">
        <v>3.6467358495865201E-2</v>
      </c>
      <c r="E46" s="17">
        <v>6.9310401562866206E-2</v>
      </c>
      <c r="F46" s="17"/>
      <c r="G46" s="17">
        <v>4.5649472166409501E-2</v>
      </c>
      <c r="H46" s="17">
        <v>4.9451259685884603E-2</v>
      </c>
      <c r="I46" s="17">
        <v>3.89726810158873E-2</v>
      </c>
      <c r="J46" s="17">
        <v>6.5912575312449595E-2</v>
      </c>
      <c r="K46" s="17">
        <v>5.9183914411242398E-2</v>
      </c>
      <c r="L46" s="17">
        <v>5.73674447868813E-2</v>
      </c>
      <c r="M46" s="17"/>
      <c r="N46" s="17">
        <v>4.5101027663327999E-2</v>
      </c>
      <c r="O46" s="17">
        <v>6.5200692366108204E-2</v>
      </c>
      <c r="P46" s="17">
        <v>4.9570129575378402E-2</v>
      </c>
      <c r="Q46" s="17">
        <v>5.0470743481708498E-2</v>
      </c>
      <c r="R46" s="17"/>
      <c r="S46" s="17">
        <v>4.1761964270526399E-2</v>
      </c>
      <c r="T46" s="17">
        <v>4.1379147853683601E-2</v>
      </c>
      <c r="U46" s="17">
        <v>5.4655546124408899E-2</v>
      </c>
      <c r="V46" s="17">
        <v>5.6192095726605301E-2</v>
      </c>
      <c r="W46" s="17">
        <v>5.31279394262223E-2</v>
      </c>
      <c r="X46" s="17">
        <v>8.6053434520926897E-2</v>
      </c>
      <c r="Y46" s="17">
        <v>5.5960560818462401E-2</v>
      </c>
      <c r="Z46" s="17">
        <v>7.8688024933399894E-2</v>
      </c>
      <c r="AA46" s="17">
        <v>5.57695743571687E-2</v>
      </c>
      <c r="AB46" s="17">
        <v>3.7575212785957199E-2</v>
      </c>
      <c r="AC46" s="17">
        <v>1.7671298520662598E-2</v>
      </c>
      <c r="AD46" s="17">
        <v>9.4362117813510601E-2</v>
      </c>
      <c r="AE46" s="17"/>
      <c r="AF46" s="17">
        <v>5.4061568851158703E-2</v>
      </c>
      <c r="AG46" s="17">
        <v>4.1233952520663697E-2</v>
      </c>
      <c r="AH46" s="17">
        <v>0.101261454193533</v>
      </c>
      <c r="AI46" s="17"/>
      <c r="AJ46" s="17">
        <v>4.94576360963985E-2</v>
      </c>
      <c r="AK46" s="17">
        <v>3.1388609038716403E-2</v>
      </c>
      <c r="AL46" s="17">
        <v>4.3123543470028898E-2</v>
      </c>
      <c r="AM46" s="17">
        <v>7.8701756243606896E-2</v>
      </c>
      <c r="AN46" s="17">
        <v>0.117377329381896</v>
      </c>
      <c r="AO46" s="17"/>
      <c r="AP46" s="17">
        <v>4.7315365135565897E-2</v>
      </c>
      <c r="AQ46" s="17">
        <v>3.3127799746685102E-2</v>
      </c>
      <c r="AR46" s="17">
        <v>3.49556701769256E-2</v>
      </c>
      <c r="AS46" s="17">
        <v>4.26913999770102E-2</v>
      </c>
      <c r="AT46" s="17">
        <v>7.7839549563735705E-2</v>
      </c>
      <c r="AU46" s="17"/>
      <c r="AV46" s="17">
        <v>2.6709201505766202E-2</v>
      </c>
      <c r="AW46" s="17">
        <v>4.8115492188920098E-2</v>
      </c>
      <c r="AX46" s="17">
        <v>3.8055561497828801E-2</v>
      </c>
      <c r="AY46" s="17">
        <v>5.2918983697968498E-2</v>
      </c>
      <c r="AZ46" s="17">
        <v>7.1002126145894795E-2</v>
      </c>
      <c r="BA46" s="17">
        <v>0.11806188205771399</v>
      </c>
      <c r="BB46" s="17"/>
      <c r="BC46" s="17">
        <v>6.4849344237733406E-2</v>
      </c>
      <c r="BD46" s="17">
        <v>4.9449168885304699E-2</v>
      </c>
      <c r="BE46" s="17">
        <v>5.8275018062174798E-2</v>
      </c>
      <c r="BF46" s="17">
        <v>4.2419573779836503E-2</v>
      </c>
      <c r="BG46" s="17">
        <v>0</v>
      </c>
    </row>
    <row r="47" spans="2:59" x14ac:dyDescent="0.35">
      <c r="B47" t="s">
        <v>86</v>
      </c>
      <c r="C47" s="17">
        <v>0.77715418278524395</v>
      </c>
      <c r="D47" s="17">
        <v>0.79578627262814705</v>
      </c>
      <c r="E47" s="17">
        <v>0.75893964319890606</v>
      </c>
      <c r="F47" s="17"/>
      <c r="G47" s="17">
        <v>0.82529801657410296</v>
      </c>
      <c r="H47" s="17">
        <v>0.82242548491015199</v>
      </c>
      <c r="I47" s="17">
        <v>0.76210923686513299</v>
      </c>
      <c r="J47" s="17">
        <v>0.77338398139911702</v>
      </c>
      <c r="K47" s="17">
        <v>0.72969380402929895</v>
      </c>
      <c r="L47" s="17">
        <v>0.75525033260293695</v>
      </c>
      <c r="M47" s="17"/>
      <c r="N47" s="17">
        <v>0.8130707623101</v>
      </c>
      <c r="O47" s="17">
        <v>0.77769397922472605</v>
      </c>
      <c r="P47" s="17">
        <v>0.75921540139982102</v>
      </c>
      <c r="Q47" s="17">
        <v>0.757567035342116</v>
      </c>
      <c r="R47" s="17"/>
      <c r="S47" s="17">
        <v>0.82194809513689304</v>
      </c>
      <c r="T47" s="17">
        <v>0.76081606180055905</v>
      </c>
      <c r="U47" s="17">
        <v>0.76211110575274299</v>
      </c>
      <c r="V47" s="17">
        <v>0.75295776658791902</v>
      </c>
      <c r="W47" s="17">
        <v>0.74308767920600005</v>
      </c>
      <c r="X47" s="17">
        <v>0.75973910396753697</v>
      </c>
      <c r="Y47" s="17">
        <v>0.78892074968503501</v>
      </c>
      <c r="Z47" s="17">
        <v>0.74204153338123502</v>
      </c>
      <c r="AA47" s="17">
        <v>0.777662410244358</v>
      </c>
      <c r="AB47" s="17">
        <v>0.828375165435983</v>
      </c>
      <c r="AC47" s="17">
        <v>0.773222118807116</v>
      </c>
      <c r="AD47" s="17">
        <v>0.74987304559483003</v>
      </c>
      <c r="AE47" s="17"/>
      <c r="AF47" s="17">
        <v>0.73029542125121005</v>
      </c>
      <c r="AG47" s="17">
        <v>0.81278507643021003</v>
      </c>
      <c r="AH47" s="17">
        <v>0.74181048327728905</v>
      </c>
      <c r="AI47" s="17"/>
      <c r="AJ47" s="17">
        <v>0.72608008863971196</v>
      </c>
      <c r="AK47" s="17">
        <v>0.86089991672044097</v>
      </c>
      <c r="AL47" s="17">
        <v>0.81169747111567303</v>
      </c>
      <c r="AM47" s="17">
        <v>0.65015943242821495</v>
      </c>
      <c r="AN47" s="17">
        <v>0.69518960759636395</v>
      </c>
      <c r="AO47" s="17"/>
      <c r="AP47" s="17">
        <v>0.73984815599638798</v>
      </c>
      <c r="AQ47" s="17">
        <v>0.85918088196247899</v>
      </c>
      <c r="AR47" s="17">
        <v>0.79692012828528702</v>
      </c>
      <c r="AS47" s="17">
        <v>0.68999009758158303</v>
      </c>
      <c r="AT47" s="17">
        <v>0.75038733431969595</v>
      </c>
      <c r="AU47" s="17"/>
      <c r="AV47" s="17">
        <v>0.87285104113477396</v>
      </c>
      <c r="AW47" s="17">
        <v>0.730561003746103</v>
      </c>
      <c r="AX47" s="17">
        <v>0.80916635085143995</v>
      </c>
      <c r="AY47" s="17">
        <v>0.66257088241061701</v>
      </c>
      <c r="AZ47" s="17">
        <v>0.71664897127837601</v>
      </c>
      <c r="BA47" s="17">
        <v>0.72036207583211898</v>
      </c>
      <c r="BB47" s="17"/>
      <c r="BC47" s="17">
        <v>0.72234284071000099</v>
      </c>
      <c r="BD47" s="17">
        <v>0.76182233913476605</v>
      </c>
      <c r="BE47" s="17">
        <v>0.80124455691633001</v>
      </c>
      <c r="BF47" s="17">
        <v>0.82713570471624198</v>
      </c>
      <c r="BG47" s="17">
        <v>0.93392599711736601</v>
      </c>
    </row>
    <row r="48" spans="2:59" x14ac:dyDescent="0.35">
      <c r="B48" t="s">
        <v>87</v>
      </c>
      <c r="C48" s="17">
        <v>0.169885633982746</v>
      </c>
      <c r="D48" s="17">
        <v>0.16774636887598801</v>
      </c>
      <c r="E48" s="17">
        <v>0.171749955238227</v>
      </c>
      <c r="F48" s="17"/>
      <c r="G48" s="17">
        <v>0.129052511259487</v>
      </c>
      <c r="H48" s="17">
        <v>0.12812325540396299</v>
      </c>
      <c r="I48" s="17">
        <v>0.19891808211897899</v>
      </c>
      <c r="J48" s="17">
        <v>0.160703443288433</v>
      </c>
      <c r="K48" s="17">
        <v>0.211122281559458</v>
      </c>
      <c r="L48" s="17">
        <v>0.187382222610182</v>
      </c>
      <c r="M48" s="17"/>
      <c r="N48" s="17">
        <v>0.141828210026572</v>
      </c>
      <c r="O48" s="17">
        <v>0.157105328409166</v>
      </c>
      <c r="P48" s="17">
        <v>0.19121446902480099</v>
      </c>
      <c r="Q48" s="17">
        <v>0.19196222117617601</v>
      </c>
      <c r="R48" s="17"/>
      <c r="S48" s="17">
        <v>0.13628994059258001</v>
      </c>
      <c r="T48" s="17">
        <v>0.19780479034575699</v>
      </c>
      <c r="U48" s="17">
        <v>0.183233348122848</v>
      </c>
      <c r="V48" s="17">
        <v>0.19085013768547601</v>
      </c>
      <c r="W48" s="17">
        <v>0.20378438136777699</v>
      </c>
      <c r="X48" s="17">
        <v>0.154207461511536</v>
      </c>
      <c r="Y48" s="17">
        <v>0.15511868949650201</v>
      </c>
      <c r="Z48" s="17">
        <v>0.17927044168536499</v>
      </c>
      <c r="AA48" s="17">
        <v>0.16656801539847299</v>
      </c>
      <c r="AB48" s="17">
        <v>0.13404962177806001</v>
      </c>
      <c r="AC48" s="17">
        <v>0.20910658267222201</v>
      </c>
      <c r="AD48" s="17">
        <v>0.15576483659165899</v>
      </c>
      <c r="AE48" s="17"/>
      <c r="AF48" s="17">
        <v>0.21564300989763099</v>
      </c>
      <c r="AG48" s="17">
        <v>0.145980971049126</v>
      </c>
      <c r="AH48" s="17">
        <v>0.15692806252917799</v>
      </c>
      <c r="AI48" s="17"/>
      <c r="AJ48" s="17">
        <v>0.22446227526388901</v>
      </c>
      <c r="AK48" s="17">
        <v>0.107711474240843</v>
      </c>
      <c r="AL48" s="17">
        <v>0.14517898541429899</v>
      </c>
      <c r="AM48" s="17">
        <v>0.27113881132817802</v>
      </c>
      <c r="AN48" s="17">
        <v>0.18743306302174001</v>
      </c>
      <c r="AO48" s="17"/>
      <c r="AP48" s="17">
        <v>0.21283647886804599</v>
      </c>
      <c r="AQ48" s="17">
        <v>0.107691318290836</v>
      </c>
      <c r="AR48" s="17">
        <v>0.16812420153778701</v>
      </c>
      <c r="AS48" s="17">
        <v>0.26731850244140698</v>
      </c>
      <c r="AT48" s="17">
        <v>0.17177311611656801</v>
      </c>
      <c r="AU48" s="17"/>
      <c r="AV48" s="17">
        <v>0.10043975735945899</v>
      </c>
      <c r="AW48" s="17">
        <v>0.221323504064977</v>
      </c>
      <c r="AX48" s="17">
        <v>0.152778087650731</v>
      </c>
      <c r="AY48" s="17">
        <v>0.284510133891414</v>
      </c>
      <c r="AZ48" s="17">
        <v>0.21234890257573</v>
      </c>
      <c r="BA48" s="17">
        <v>0.16157604211016699</v>
      </c>
      <c r="BB48" s="17"/>
      <c r="BC48" s="17">
        <v>0.21280781505226601</v>
      </c>
      <c r="BD48" s="17">
        <v>0.188728491979929</v>
      </c>
      <c r="BE48" s="17">
        <v>0.14048042502149499</v>
      </c>
      <c r="BF48" s="17">
        <v>0.130444721503921</v>
      </c>
      <c r="BG48" s="17">
        <v>6.6074002882634306E-2</v>
      </c>
    </row>
    <row r="49" spans="2:59" x14ac:dyDescent="0.35">
      <c r="B49" t="s">
        <v>88</v>
      </c>
      <c r="C49" s="17">
        <v>0.60726854880249803</v>
      </c>
      <c r="D49" s="17">
        <v>0.62803990375216001</v>
      </c>
      <c r="E49" s="17">
        <v>0.58718968796067905</v>
      </c>
      <c r="F49" s="17"/>
      <c r="G49" s="17">
        <v>0.69624550531461604</v>
      </c>
      <c r="H49" s="17">
        <v>0.69430222950618903</v>
      </c>
      <c r="I49" s="17">
        <v>0.563191154746154</v>
      </c>
      <c r="J49" s="17">
        <v>0.61268053811068401</v>
      </c>
      <c r="K49" s="17">
        <v>0.51857152246984095</v>
      </c>
      <c r="L49" s="17">
        <v>0.56786810999275505</v>
      </c>
      <c r="M49" s="17"/>
      <c r="N49" s="17">
        <v>0.67124255228352803</v>
      </c>
      <c r="O49" s="17">
        <v>0.62058865081556003</v>
      </c>
      <c r="P49" s="17">
        <v>0.56800093237502003</v>
      </c>
      <c r="Q49" s="17">
        <v>0.56560481416594</v>
      </c>
      <c r="R49" s="17"/>
      <c r="S49" s="17">
        <v>0.685658154544313</v>
      </c>
      <c r="T49" s="17">
        <v>0.56301127145480201</v>
      </c>
      <c r="U49" s="17">
        <v>0.57887775762989502</v>
      </c>
      <c r="V49" s="17">
        <v>0.56210762890244304</v>
      </c>
      <c r="W49" s="17">
        <v>0.53930329783822295</v>
      </c>
      <c r="X49" s="17">
        <v>0.605531642456</v>
      </c>
      <c r="Y49" s="17">
        <v>0.63380206018853302</v>
      </c>
      <c r="Z49" s="17">
        <v>0.56277109169587003</v>
      </c>
      <c r="AA49" s="17">
        <v>0.61109439484588601</v>
      </c>
      <c r="AB49" s="17">
        <v>0.69432554365792398</v>
      </c>
      <c r="AC49" s="17">
        <v>0.56411553613489396</v>
      </c>
      <c r="AD49" s="17">
        <v>0.59410820900317096</v>
      </c>
      <c r="AE49" s="17"/>
      <c r="AF49" s="17">
        <v>0.51465241135357997</v>
      </c>
      <c r="AG49" s="17">
        <v>0.66680410538108403</v>
      </c>
      <c r="AH49" s="17">
        <v>0.58488242074811103</v>
      </c>
      <c r="AI49" s="17"/>
      <c r="AJ49" s="17">
        <v>0.50161781337582301</v>
      </c>
      <c r="AK49" s="17">
        <v>0.75318844247959804</v>
      </c>
      <c r="AL49" s="17">
        <v>0.66651848570137395</v>
      </c>
      <c r="AM49" s="17">
        <v>0.37902062110003698</v>
      </c>
      <c r="AN49" s="17">
        <v>0.50775654457462505</v>
      </c>
      <c r="AO49" s="17"/>
      <c r="AP49" s="17">
        <v>0.52701167712834196</v>
      </c>
      <c r="AQ49" s="17">
        <v>0.75148956367164299</v>
      </c>
      <c r="AR49" s="17">
        <v>0.62879592674749996</v>
      </c>
      <c r="AS49" s="17">
        <v>0.42267159514017599</v>
      </c>
      <c r="AT49" s="17">
        <v>0.57861421820312797</v>
      </c>
      <c r="AU49" s="17"/>
      <c r="AV49" s="17">
        <v>0.77241128377531498</v>
      </c>
      <c r="AW49" s="17">
        <v>0.50923749968112497</v>
      </c>
      <c r="AX49" s="17">
        <v>0.65638826320070998</v>
      </c>
      <c r="AY49" s="17">
        <v>0.37806074851920302</v>
      </c>
      <c r="AZ49" s="17">
        <v>0.50430006870264599</v>
      </c>
      <c r="BA49" s="17">
        <v>0.55878603372195301</v>
      </c>
      <c r="BB49" s="17"/>
      <c r="BC49" s="17">
        <v>0.50953502565773501</v>
      </c>
      <c r="BD49" s="17">
        <v>0.57309384715483702</v>
      </c>
      <c r="BE49" s="17">
        <v>0.66076413189483496</v>
      </c>
      <c r="BF49" s="17">
        <v>0.69669098321232104</v>
      </c>
      <c r="BG49" s="17">
        <v>0.86785199423473103</v>
      </c>
    </row>
    <row r="50" spans="2:59" x14ac:dyDescent="0.35">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row>
    <row r="51" spans="2:59" x14ac:dyDescent="0.35">
      <c r="B51" s="6" t="s">
        <v>93</v>
      </c>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row>
    <row r="52" spans="2:59" x14ac:dyDescent="0.35">
      <c r="B52" s="24" t="s">
        <v>75</v>
      </c>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row>
    <row r="53" spans="2:59" x14ac:dyDescent="0.35">
      <c r="B53" t="s">
        <v>82</v>
      </c>
      <c r="C53" s="17">
        <v>0.31221721916752299</v>
      </c>
      <c r="D53" s="17">
        <v>0.337932152049356</v>
      </c>
      <c r="E53" s="17">
        <v>0.285616888102047</v>
      </c>
      <c r="F53" s="17"/>
      <c r="G53" s="17">
        <v>0.433283434098022</v>
      </c>
      <c r="H53" s="17">
        <v>0.42538752085209702</v>
      </c>
      <c r="I53" s="17">
        <v>0.27679043756301103</v>
      </c>
      <c r="J53" s="17">
        <v>0.295447921352613</v>
      </c>
      <c r="K53" s="17">
        <v>0.26742823383456898</v>
      </c>
      <c r="L53" s="17">
        <v>0.211507369149814</v>
      </c>
      <c r="M53" s="17"/>
      <c r="N53" s="17">
        <v>0.315506568736866</v>
      </c>
      <c r="O53" s="17">
        <v>0.324391734725408</v>
      </c>
      <c r="P53" s="17">
        <v>0.30148711195675798</v>
      </c>
      <c r="Q53" s="17">
        <v>0.30843334393945898</v>
      </c>
      <c r="R53" s="17"/>
      <c r="S53" s="17">
        <v>0.36311341642464201</v>
      </c>
      <c r="T53" s="17">
        <v>0.33518402267174402</v>
      </c>
      <c r="U53" s="17">
        <v>0.30524784444671099</v>
      </c>
      <c r="V53" s="17">
        <v>0.26933139807064199</v>
      </c>
      <c r="W53" s="17">
        <v>0.26684522893277901</v>
      </c>
      <c r="X53" s="17">
        <v>0.30591788523041002</v>
      </c>
      <c r="Y53" s="17">
        <v>0.29211189674740001</v>
      </c>
      <c r="Z53" s="17">
        <v>0.28633054203581099</v>
      </c>
      <c r="AA53" s="17">
        <v>0.325371617293087</v>
      </c>
      <c r="AB53" s="17">
        <v>0.33456344832047702</v>
      </c>
      <c r="AC53" s="17">
        <v>0.314458594047338</v>
      </c>
      <c r="AD53" s="17">
        <v>0.21647496684495801</v>
      </c>
      <c r="AE53" s="17"/>
      <c r="AF53" s="17">
        <v>0.244912067968764</v>
      </c>
      <c r="AG53" s="17">
        <v>0.33558197714883198</v>
      </c>
      <c r="AH53" s="17">
        <v>0.30786354582157699</v>
      </c>
      <c r="AI53" s="17"/>
      <c r="AJ53" s="17">
        <v>0.24049850230959799</v>
      </c>
      <c r="AK53" s="17">
        <v>0.38448027082859398</v>
      </c>
      <c r="AL53" s="17">
        <v>0.33875041669253603</v>
      </c>
      <c r="AM53" s="17">
        <v>0.16039001935258099</v>
      </c>
      <c r="AN53" s="17">
        <v>0.25094259358221299</v>
      </c>
      <c r="AO53" s="17"/>
      <c r="AP53" s="17">
        <v>0.20736485167549101</v>
      </c>
      <c r="AQ53" s="17">
        <v>0.39366028615196802</v>
      </c>
      <c r="AR53" s="17">
        <v>0.32108936256876203</v>
      </c>
      <c r="AS53" s="17">
        <v>0.24362719757398399</v>
      </c>
      <c r="AT53" s="17">
        <v>0.372552700101622</v>
      </c>
      <c r="AU53" s="17"/>
      <c r="AV53" s="17">
        <v>0.39564579148017998</v>
      </c>
      <c r="AW53" s="17">
        <v>0.203387776853692</v>
      </c>
      <c r="AX53" s="17">
        <v>0.31820977530962102</v>
      </c>
      <c r="AY53" s="17">
        <v>0.24279560921797499</v>
      </c>
      <c r="AZ53" s="17">
        <v>0.42308941638779701</v>
      </c>
      <c r="BA53" s="17">
        <v>0.22223822512177799</v>
      </c>
      <c r="BB53" s="17"/>
      <c r="BC53" s="17">
        <v>0.221153500712478</v>
      </c>
      <c r="BD53" s="17">
        <v>0.35144934130423999</v>
      </c>
      <c r="BE53" s="17">
        <v>0.33922722152913198</v>
      </c>
      <c r="BF53" s="17">
        <v>0.37427793192340703</v>
      </c>
      <c r="BG53" s="17">
        <v>0.482166916240444</v>
      </c>
    </row>
    <row r="54" spans="2:59" x14ac:dyDescent="0.35">
      <c r="B54" t="s">
        <v>83</v>
      </c>
      <c r="C54" s="17">
        <v>0.43647164015336998</v>
      </c>
      <c r="D54" s="17">
        <v>0.43270266246313799</v>
      </c>
      <c r="E54" s="17">
        <v>0.44042503865231802</v>
      </c>
      <c r="F54" s="17"/>
      <c r="G54" s="17">
        <v>0.39616178261350499</v>
      </c>
      <c r="H54" s="17">
        <v>0.39568227449089899</v>
      </c>
      <c r="I54" s="17">
        <v>0.399934093347248</v>
      </c>
      <c r="J54" s="17">
        <v>0.440564569659534</v>
      </c>
      <c r="K54" s="17">
        <v>0.44249592788834502</v>
      </c>
      <c r="L54" s="17">
        <v>0.51887159176990905</v>
      </c>
      <c r="M54" s="17"/>
      <c r="N54" s="17">
        <v>0.47217083463183002</v>
      </c>
      <c r="O54" s="17">
        <v>0.43985708307135801</v>
      </c>
      <c r="P54" s="17">
        <v>0.42958789750052601</v>
      </c>
      <c r="Q54" s="17">
        <v>0.398975184933059</v>
      </c>
      <c r="R54" s="17"/>
      <c r="S54" s="17">
        <v>0.40500846257338702</v>
      </c>
      <c r="T54" s="17">
        <v>0.39532626799053999</v>
      </c>
      <c r="U54" s="17">
        <v>0.44508595151268898</v>
      </c>
      <c r="V54" s="17">
        <v>0.50014054259676</v>
      </c>
      <c r="W54" s="17">
        <v>0.44913541738120599</v>
      </c>
      <c r="X54" s="17">
        <v>0.42238438749479301</v>
      </c>
      <c r="Y54" s="17">
        <v>0.41574180133565403</v>
      </c>
      <c r="Z54" s="17">
        <v>0.37374911241533498</v>
      </c>
      <c r="AA54" s="17">
        <v>0.46981374747604299</v>
      </c>
      <c r="AB54" s="17">
        <v>0.454206616851562</v>
      </c>
      <c r="AC54" s="17">
        <v>0.42789785728909702</v>
      </c>
      <c r="AD54" s="17">
        <v>0.53776604372174996</v>
      </c>
      <c r="AE54" s="17"/>
      <c r="AF54" s="17">
        <v>0.42906714685671199</v>
      </c>
      <c r="AG54" s="17">
        <v>0.46320753013250399</v>
      </c>
      <c r="AH54" s="17">
        <v>0.40431478503322998</v>
      </c>
      <c r="AI54" s="17"/>
      <c r="AJ54" s="17">
        <v>0.45840110711458398</v>
      </c>
      <c r="AK54" s="17">
        <v>0.44775769474912003</v>
      </c>
      <c r="AL54" s="17">
        <v>0.45811599802825198</v>
      </c>
      <c r="AM54" s="17">
        <v>0.34946581747592498</v>
      </c>
      <c r="AN54" s="17">
        <v>0.40231140059283999</v>
      </c>
      <c r="AO54" s="17"/>
      <c r="AP54" s="17">
        <v>0.48357083576797599</v>
      </c>
      <c r="AQ54" s="17">
        <v>0.45066003542791899</v>
      </c>
      <c r="AR54" s="17">
        <v>0.44740829040707802</v>
      </c>
      <c r="AS54" s="17">
        <v>0.40888359481544201</v>
      </c>
      <c r="AT54" s="17">
        <v>0.38817541577273401</v>
      </c>
      <c r="AU54" s="17"/>
      <c r="AV54" s="17">
        <v>0.45773800478343402</v>
      </c>
      <c r="AW54" s="17">
        <v>0.46950238271848699</v>
      </c>
      <c r="AX54" s="17">
        <v>0.459385357887517</v>
      </c>
      <c r="AY54" s="17">
        <v>0.40341423542829702</v>
      </c>
      <c r="AZ54" s="17">
        <v>0.29700493916438903</v>
      </c>
      <c r="BA54" s="17">
        <v>0.46959035345980299</v>
      </c>
      <c r="BB54" s="17"/>
      <c r="BC54" s="17">
        <v>0.45177214651403702</v>
      </c>
      <c r="BD54" s="17">
        <v>0.38305669456392399</v>
      </c>
      <c r="BE54" s="17">
        <v>0.452192866435631</v>
      </c>
      <c r="BF54" s="17">
        <v>0.431624595774936</v>
      </c>
      <c r="BG54" s="17">
        <v>0.41649048273114703</v>
      </c>
    </row>
    <row r="55" spans="2:59" x14ac:dyDescent="0.35">
      <c r="B55" t="s">
        <v>84</v>
      </c>
      <c r="C55" s="17">
        <v>0.119764013065692</v>
      </c>
      <c r="D55" s="17">
        <v>0.124845189285355</v>
      </c>
      <c r="E55" s="17">
        <v>0.115397038657496</v>
      </c>
      <c r="F55" s="17"/>
      <c r="G55" s="17">
        <v>0.10557212121097501</v>
      </c>
      <c r="H55" s="17">
        <v>0.100250384791484</v>
      </c>
      <c r="I55" s="17">
        <v>0.17442876145147401</v>
      </c>
      <c r="J55" s="17">
        <v>0.10217740817404999</v>
      </c>
      <c r="K55" s="17">
        <v>0.10655530665640001</v>
      </c>
      <c r="L55" s="17">
        <v>0.123972429302615</v>
      </c>
      <c r="M55" s="17"/>
      <c r="N55" s="17">
        <v>0.11198885754927</v>
      </c>
      <c r="O55" s="17">
        <v>0.11079629771175201</v>
      </c>
      <c r="P55" s="17">
        <v>0.137494689979515</v>
      </c>
      <c r="Q55" s="17">
        <v>0.120263823651486</v>
      </c>
      <c r="R55" s="17"/>
      <c r="S55" s="17">
        <v>0.12534423950103701</v>
      </c>
      <c r="T55" s="17">
        <v>0.150953213672191</v>
      </c>
      <c r="U55" s="17">
        <v>8.5942545002010803E-2</v>
      </c>
      <c r="V55" s="17">
        <v>0.115864839091085</v>
      </c>
      <c r="W55" s="17">
        <v>0.106930797210221</v>
      </c>
      <c r="X55" s="17">
        <v>0.122605948654682</v>
      </c>
      <c r="Y55" s="17">
        <v>0.149377268357337</v>
      </c>
      <c r="Z55" s="17">
        <v>0.201889782881328</v>
      </c>
      <c r="AA55" s="17">
        <v>8.6222353887831393E-2</v>
      </c>
      <c r="AB55" s="17">
        <v>0.108917228483145</v>
      </c>
      <c r="AC55" s="17">
        <v>9.5073154012968106E-2</v>
      </c>
      <c r="AD55" s="17">
        <v>9.0909247736827598E-2</v>
      </c>
      <c r="AE55" s="17"/>
      <c r="AF55" s="17">
        <v>0.14072456614741199</v>
      </c>
      <c r="AG55" s="17">
        <v>0.11283846868695301</v>
      </c>
      <c r="AH55" s="17">
        <v>0.115090510286583</v>
      </c>
      <c r="AI55" s="17"/>
      <c r="AJ55" s="17">
        <v>0.12687025644019301</v>
      </c>
      <c r="AK55" s="17">
        <v>9.4584285270373006E-2</v>
      </c>
      <c r="AL55" s="17">
        <v>0.106009143770258</v>
      </c>
      <c r="AM55" s="17">
        <v>0.194102192461476</v>
      </c>
      <c r="AN55" s="17">
        <v>0.152548172595002</v>
      </c>
      <c r="AO55" s="17"/>
      <c r="AP55" s="17">
        <v>0.124461590457243</v>
      </c>
      <c r="AQ55" s="17">
        <v>8.8815960430312701E-2</v>
      </c>
      <c r="AR55" s="17">
        <v>9.7751934396954496E-2</v>
      </c>
      <c r="AS55" s="17">
        <v>0.17199937005227101</v>
      </c>
      <c r="AT55" s="17">
        <v>0.111353921693211</v>
      </c>
      <c r="AU55" s="17"/>
      <c r="AV55" s="17">
        <v>8.6126139081278599E-2</v>
      </c>
      <c r="AW55" s="17">
        <v>0.135363311333769</v>
      </c>
      <c r="AX55" s="17">
        <v>0.102045631713391</v>
      </c>
      <c r="AY55" s="17">
        <v>0.16124437009526599</v>
      </c>
      <c r="AZ55" s="17">
        <v>0.16332346434239001</v>
      </c>
      <c r="BA55" s="17">
        <v>0.13326968413170201</v>
      </c>
      <c r="BB55" s="17"/>
      <c r="BC55" s="17">
        <v>0.14384888304584201</v>
      </c>
      <c r="BD55" s="17">
        <v>0.14271566636400099</v>
      </c>
      <c r="BE55" s="17">
        <v>9.0562343796750405E-2</v>
      </c>
      <c r="BF55" s="17">
        <v>0.106075868379102</v>
      </c>
      <c r="BG55" s="17">
        <v>7.5051046386373596E-2</v>
      </c>
    </row>
    <row r="56" spans="2:59" x14ac:dyDescent="0.35">
      <c r="B56" t="s">
        <v>85</v>
      </c>
      <c r="C56" s="17">
        <v>7.4459298577008698E-2</v>
      </c>
      <c r="D56" s="17">
        <v>6.7282653840644704E-2</v>
      </c>
      <c r="E56" s="17">
        <v>8.1827132798918595E-2</v>
      </c>
      <c r="F56" s="17"/>
      <c r="G56" s="17">
        <v>4.0943065038539797E-2</v>
      </c>
      <c r="H56" s="17">
        <v>2.93139143972517E-2</v>
      </c>
      <c r="I56" s="17">
        <v>9.6022161862117303E-2</v>
      </c>
      <c r="J56" s="17">
        <v>7.5406363225167902E-2</v>
      </c>
      <c r="K56" s="17">
        <v>0.12240890305958101</v>
      </c>
      <c r="L56" s="17">
        <v>8.3136400027697399E-2</v>
      </c>
      <c r="M56" s="17"/>
      <c r="N56" s="17">
        <v>6.1376695710844503E-2</v>
      </c>
      <c r="O56" s="17">
        <v>6.5463781856849895E-2</v>
      </c>
      <c r="P56" s="17">
        <v>6.94714415596E-2</v>
      </c>
      <c r="Q56" s="17">
        <v>0.103568666253156</v>
      </c>
      <c r="R56" s="17"/>
      <c r="S56" s="17">
        <v>5.0119173956784897E-2</v>
      </c>
      <c r="T56" s="17">
        <v>6.4636361686336297E-2</v>
      </c>
      <c r="U56" s="17">
        <v>8.8430750946210293E-2</v>
      </c>
      <c r="V56" s="17">
        <v>6.19153238718353E-2</v>
      </c>
      <c r="W56" s="17">
        <v>0.119510659928519</v>
      </c>
      <c r="X56" s="17">
        <v>9.5657173791841701E-2</v>
      </c>
      <c r="Y56" s="17">
        <v>7.8930308778110997E-2</v>
      </c>
      <c r="Z56" s="17">
        <v>5.7135066080195501E-2</v>
      </c>
      <c r="AA56" s="17">
        <v>6.8233117792674297E-2</v>
      </c>
      <c r="AB56" s="17">
        <v>5.7814286136954302E-2</v>
      </c>
      <c r="AC56" s="17">
        <v>0.123401192115866</v>
      </c>
      <c r="AD56" s="17">
        <v>6.3573780852398107E-2</v>
      </c>
      <c r="AE56" s="17"/>
      <c r="AF56" s="17">
        <v>0.120257274428634</v>
      </c>
      <c r="AG56" s="17">
        <v>5.1223221745104797E-2</v>
      </c>
      <c r="AH56" s="17">
        <v>5.56753271407609E-2</v>
      </c>
      <c r="AI56" s="17"/>
      <c r="AJ56" s="17">
        <v>0.11069802355609799</v>
      </c>
      <c r="AK56" s="17">
        <v>4.64531347074571E-2</v>
      </c>
      <c r="AL56" s="17">
        <v>4.57676094108143E-2</v>
      </c>
      <c r="AM56" s="17">
        <v>0.174603300268034</v>
      </c>
      <c r="AN56" s="17">
        <v>7.6052121356044597E-2</v>
      </c>
      <c r="AO56" s="17"/>
      <c r="AP56" s="17">
        <v>0.120856716042852</v>
      </c>
      <c r="AQ56" s="17">
        <v>4.0959625122207202E-2</v>
      </c>
      <c r="AR56" s="17">
        <v>8.5444300140967405E-2</v>
      </c>
      <c r="AS56" s="17">
        <v>0.113212157486205</v>
      </c>
      <c r="AT56" s="17">
        <v>5.8429560174469798E-2</v>
      </c>
      <c r="AU56" s="17"/>
      <c r="AV56" s="17">
        <v>3.7239745429394101E-2</v>
      </c>
      <c r="AW56" s="17">
        <v>0.130658834630382</v>
      </c>
      <c r="AX56" s="17">
        <v>7.7233846670751199E-2</v>
      </c>
      <c r="AY56" s="17">
        <v>0.11551665545188999</v>
      </c>
      <c r="AZ56" s="17">
        <v>5.24160208253652E-2</v>
      </c>
      <c r="BA56" s="17">
        <v>6.9580421018558894E-2</v>
      </c>
      <c r="BB56" s="17"/>
      <c r="BC56" s="17">
        <v>9.9804591678905402E-2</v>
      </c>
      <c r="BD56" s="17">
        <v>7.2543613865684906E-2</v>
      </c>
      <c r="BE56" s="17">
        <v>6.2702741041799306E-2</v>
      </c>
      <c r="BF56" s="17">
        <v>5.5593073518502401E-2</v>
      </c>
      <c r="BG56" s="17">
        <v>2.6291554642035201E-2</v>
      </c>
    </row>
    <row r="57" spans="2:59" x14ac:dyDescent="0.35">
      <c r="B57" t="s">
        <v>73</v>
      </c>
      <c r="C57" s="17">
        <v>5.7087829036407203E-2</v>
      </c>
      <c r="D57" s="17">
        <v>3.7237342361506803E-2</v>
      </c>
      <c r="E57" s="17">
        <v>7.6733901789220293E-2</v>
      </c>
      <c r="F57" s="17"/>
      <c r="G57" s="17">
        <v>2.4039597038958499E-2</v>
      </c>
      <c r="H57" s="17">
        <v>4.9365905468268301E-2</v>
      </c>
      <c r="I57" s="17">
        <v>5.2824545776149999E-2</v>
      </c>
      <c r="J57" s="17">
        <v>8.6403737588634594E-2</v>
      </c>
      <c r="K57" s="17">
        <v>6.1111628561104303E-2</v>
      </c>
      <c r="L57" s="17">
        <v>6.2512209749965103E-2</v>
      </c>
      <c r="M57" s="17"/>
      <c r="N57" s="17">
        <v>3.89570433711902E-2</v>
      </c>
      <c r="O57" s="17">
        <v>5.9491102634632698E-2</v>
      </c>
      <c r="P57" s="17">
        <v>6.19588590036005E-2</v>
      </c>
      <c r="Q57" s="17">
        <v>6.8758981222840701E-2</v>
      </c>
      <c r="R57" s="17"/>
      <c r="S57" s="17">
        <v>5.6414707544148603E-2</v>
      </c>
      <c r="T57" s="17">
        <v>5.3900133979188102E-2</v>
      </c>
      <c r="U57" s="17">
        <v>7.5292908092379193E-2</v>
      </c>
      <c r="V57" s="17">
        <v>5.2747896369677798E-2</v>
      </c>
      <c r="W57" s="17">
        <v>5.7577896547274299E-2</v>
      </c>
      <c r="X57" s="17">
        <v>5.34346048282743E-2</v>
      </c>
      <c r="Y57" s="17">
        <v>6.3838724781498296E-2</v>
      </c>
      <c r="Z57" s="17">
        <v>8.0895496587330196E-2</v>
      </c>
      <c r="AA57" s="17">
        <v>5.0359163550363698E-2</v>
      </c>
      <c r="AB57" s="17">
        <v>4.4498420207861399E-2</v>
      </c>
      <c r="AC57" s="17">
        <v>3.9169202534730697E-2</v>
      </c>
      <c r="AD57" s="17">
        <v>9.1275960844066903E-2</v>
      </c>
      <c r="AE57" s="17"/>
      <c r="AF57" s="17">
        <v>6.5038944598478504E-2</v>
      </c>
      <c r="AG57" s="17">
        <v>3.7148802286606802E-2</v>
      </c>
      <c r="AH57" s="17">
        <v>0.11705583171785</v>
      </c>
      <c r="AI57" s="17"/>
      <c r="AJ57" s="17">
        <v>6.3532110579526596E-2</v>
      </c>
      <c r="AK57" s="17">
        <v>2.6724614444455799E-2</v>
      </c>
      <c r="AL57" s="17">
        <v>5.1356832098140001E-2</v>
      </c>
      <c r="AM57" s="17">
        <v>0.121438670441984</v>
      </c>
      <c r="AN57" s="17">
        <v>0.11814571187390099</v>
      </c>
      <c r="AO57" s="17"/>
      <c r="AP57" s="17">
        <v>6.3746006056438501E-2</v>
      </c>
      <c r="AQ57" s="17">
        <v>2.5904092867593501E-2</v>
      </c>
      <c r="AR57" s="17">
        <v>4.8306112486238E-2</v>
      </c>
      <c r="AS57" s="17">
        <v>6.2277680072097601E-2</v>
      </c>
      <c r="AT57" s="17">
        <v>6.9488402257964099E-2</v>
      </c>
      <c r="AU57" s="17"/>
      <c r="AV57" s="17">
        <v>2.3250319225712499E-2</v>
      </c>
      <c r="AW57" s="17">
        <v>6.1087694463669698E-2</v>
      </c>
      <c r="AX57" s="17">
        <v>4.3125388418719698E-2</v>
      </c>
      <c r="AY57" s="17">
        <v>7.7029129806572005E-2</v>
      </c>
      <c r="AZ57" s="17">
        <v>6.4166159280059407E-2</v>
      </c>
      <c r="BA57" s="17">
        <v>0.10532131626815799</v>
      </c>
      <c r="BB57" s="17"/>
      <c r="BC57" s="17">
        <v>8.3420878048737906E-2</v>
      </c>
      <c r="BD57" s="17">
        <v>5.0234683902149503E-2</v>
      </c>
      <c r="BE57" s="17">
        <v>5.5314827196687101E-2</v>
      </c>
      <c r="BF57" s="17">
        <v>3.2428530404052802E-2</v>
      </c>
      <c r="BG57" s="17">
        <v>0</v>
      </c>
    </row>
    <row r="58" spans="2:59" x14ac:dyDescent="0.35">
      <c r="B58" t="s">
        <v>86</v>
      </c>
      <c r="C58" s="17">
        <v>0.74868885932089302</v>
      </c>
      <c r="D58" s="17">
        <v>0.77063481451249405</v>
      </c>
      <c r="E58" s="17">
        <v>0.72604192675436496</v>
      </c>
      <c r="F58" s="17"/>
      <c r="G58" s="17">
        <v>0.82944521671152605</v>
      </c>
      <c r="H58" s="17">
        <v>0.82106979534299596</v>
      </c>
      <c r="I58" s="17">
        <v>0.67672453091025897</v>
      </c>
      <c r="J58" s="17">
        <v>0.73601249101214705</v>
      </c>
      <c r="K58" s="17">
        <v>0.70992416172291495</v>
      </c>
      <c r="L58" s="17">
        <v>0.73037896091972299</v>
      </c>
      <c r="M58" s="17"/>
      <c r="N58" s="17">
        <v>0.78767740336869596</v>
      </c>
      <c r="O58" s="17">
        <v>0.76424881779676601</v>
      </c>
      <c r="P58" s="17">
        <v>0.73107500945728399</v>
      </c>
      <c r="Q58" s="17">
        <v>0.70740852887251804</v>
      </c>
      <c r="R58" s="17"/>
      <c r="S58" s="17">
        <v>0.76812187899802897</v>
      </c>
      <c r="T58" s="17">
        <v>0.73051029066228401</v>
      </c>
      <c r="U58" s="17">
        <v>0.75033379595939997</v>
      </c>
      <c r="V58" s="17">
        <v>0.76947194066740199</v>
      </c>
      <c r="W58" s="17">
        <v>0.71598064631398495</v>
      </c>
      <c r="X58" s="17">
        <v>0.72830227272520198</v>
      </c>
      <c r="Y58" s="17">
        <v>0.70785369808305298</v>
      </c>
      <c r="Z58" s="17">
        <v>0.66007965445114603</v>
      </c>
      <c r="AA58" s="17">
        <v>0.79518536476913004</v>
      </c>
      <c r="AB58" s="17">
        <v>0.78877006517203896</v>
      </c>
      <c r="AC58" s="17">
        <v>0.74235645133643502</v>
      </c>
      <c r="AD58" s="17">
        <v>0.754241010566707</v>
      </c>
      <c r="AE58" s="17"/>
      <c r="AF58" s="17">
        <v>0.67397921482547596</v>
      </c>
      <c r="AG58" s="17">
        <v>0.79878950728133602</v>
      </c>
      <c r="AH58" s="17">
        <v>0.71217833085480697</v>
      </c>
      <c r="AI58" s="17"/>
      <c r="AJ58" s="17">
        <v>0.69889960942418194</v>
      </c>
      <c r="AK58" s="17">
        <v>0.83223796557771401</v>
      </c>
      <c r="AL58" s="17">
        <v>0.79686641472078701</v>
      </c>
      <c r="AM58" s="17">
        <v>0.50985583682850599</v>
      </c>
      <c r="AN58" s="17">
        <v>0.65325399417505203</v>
      </c>
      <c r="AO58" s="17"/>
      <c r="AP58" s="17">
        <v>0.69093568744346701</v>
      </c>
      <c r="AQ58" s="17">
        <v>0.84432032157988701</v>
      </c>
      <c r="AR58" s="17">
        <v>0.76849765297584005</v>
      </c>
      <c r="AS58" s="17">
        <v>0.652510792389426</v>
      </c>
      <c r="AT58" s="17">
        <v>0.76072811587435596</v>
      </c>
      <c r="AU58" s="17"/>
      <c r="AV58" s="17">
        <v>0.85338379626361505</v>
      </c>
      <c r="AW58" s="17">
        <v>0.67289015957218001</v>
      </c>
      <c r="AX58" s="17">
        <v>0.77759513319713802</v>
      </c>
      <c r="AY58" s="17">
        <v>0.64620984464627196</v>
      </c>
      <c r="AZ58" s="17">
        <v>0.72009435555218604</v>
      </c>
      <c r="BA58" s="17">
        <v>0.69182857858158098</v>
      </c>
      <c r="BB58" s="17"/>
      <c r="BC58" s="17">
        <v>0.67292564722651504</v>
      </c>
      <c r="BD58" s="17">
        <v>0.73450603586816499</v>
      </c>
      <c r="BE58" s="17">
        <v>0.79142008796476304</v>
      </c>
      <c r="BF58" s="17">
        <v>0.80590252769834203</v>
      </c>
      <c r="BG58" s="17">
        <v>0.89865739897159103</v>
      </c>
    </row>
    <row r="59" spans="2:59" x14ac:dyDescent="0.35">
      <c r="B59" t="s">
        <v>87</v>
      </c>
      <c r="C59" s="17">
        <v>0.19422331164269999</v>
      </c>
      <c r="D59" s="17">
        <v>0.19212784312599901</v>
      </c>
      <c r="E59" s="17">
        <v>0.19722417145641499</v>
      </c>
      <c r="F59" s="17"/>
      <c r="G59" s="17">
        <v>0.14651518624951501</v>
      </c>
      <c r="H59" s="17">
        <v>0.12956429918873499</v>
      </c>
      <c r="I59" s="17">
        <v>0.270450923313592</v>
      </c>
      <c r="J59" s="17">
        <v>0.17758377139921799</v>
      </c>
      <c r="K59" s="17">
        <v>0.228964209715981</v>
      </c>
      <c r="L59" s="17">
        <v>0.20710882933031199</v>
      </c>
      <c r="M59" s="17"/>
      <c r="N59" s="17">
        <v>0.17336555326011399</v>
      </c>
      <c r="O59" s="17">
        <v>0.17626007956860201</v>
      </c>
      <c r="P59" s="17">
        <v>0.206966131539116</v>
      </c>
      <c r="Q59" s="17">
        <v>0.223832489904642</v>
      </c>
      <c r="R59" s="17"/>
      <c r="S59" s="17">
        <v>0.17546341345782199</v>
      </c>
      <c r="T59" s="17">
        <v>0.21558957535852799</v>
      </c>
      <c r="U59" s="17">
        <v>0.17437329594822101</v>
      </c>
      <c r="V59" s="17">
        <v>0.17778016296292001</v>
      </c>
      <c r="W59" s="17">
        <v>0.22644145713874</v>
      </c>
      <c r="X59" s="17">
        <v>0.21826312244652299</v>
      </c>
      <c r="Y59" s="17">
        <v>0.228307577135448</v>
      </c>
      <c r="Z59" s="17">
        <v>0.259024848961524</v>
      </c>
      <c r="AA59" s="17">
        <v>0.154455471680506</v>
      </c>
      <c r="AB59" s="17">
        <v>0.1667315146201</v>
      </c>
      <c r="AC59" s="17">
        <v>0.21847434612883401</v>
      </c>
      <c r="AD59" s="17">
        <v>0.154483028589226</v>
      </c>
      <c r="AE59" s="17"/>
      <c r="AF59" s="17">
        <v>0.26098184057604601</v>
      </c>
      <c r="AG59" s="17">
        <v>0.16406169043205701</v>
      </c>
      <c r="AH59" s="17">
        <v>0.170765837427344</v>
      </c>
      <c r="AI59" s="17"/>
      <c r="AJ59" s="17">
        <v>0.23756827999629099</v>
      </c>
      <c r="AK59" s="17">
        <v>0.14103741997783001</v>
      </c>
      <c r="AL59" s="17">
        <v>0.151776753181073</v>
      </c>
      <c r="AM59" s="17">
        <v>0.36870549272950998</v>
      </c>
      <c r="AN59" s="17">
        <v>0.228600293951047</v>
      </c>
      <c r="AO59" s="17"/>
      <c r="AP59" s="17">
        <v>0.24531830650009501</v>
      </c>
      <c r="AQ59" s="17">
        <v>0.12977558555252</v>
      </c>
      <c r="AR59" s="17">
        <v>0.183196234537922</v>
      </c>
      <c r="AS59" s="17">
        <v>0.28521152753847601</v>
      </c>
      <c r="AT59" s="17">
        <v>0.16978348186768</v>
      </c>
      <c r="AU59" s="17"/>
      <c r="AV59" s="17">
        <v>0.123365884510673</v>
      </c>
      <c r="AW59" s="17">
        <v>0.26602214596415102</v>
      </c>
      <c r="AX59" s="17">
        <v>0.17927947838414299</v>
      </c>
      <c r="AY59" s="17">
        <v>0.27676102554715498</v>
      </c>
      <c r="AZ59" s="17">
        <v>0.21573948516775501</v>
      </c>
      <c r="BA59" s="17">
        <v>0.202850105150261</v>
      </c>
      <c r="BB59" s="17"/>
      <c r="BC59" s="17">
        <v>0.24365347472474699</v>
      </c>
      <c r="BD59" s="17">
        <v>0.21525928022968599</v>
      </c>
      <c r="BE59" s="17">
        <v>0.15326508483855</v>
      </c>
      <c r="BF59" s="17">
        <v>0.161668941897605</v>
      </c>
      <c r="BG59" s="17">
        <v>0.101342601028409</v>
      </c>
    </row>
    <row r="60" spans="2:59" x14ac:dyDescent="0.35">
      <c r="B60" t="s">
        <v>88</v>
      </c>
      <c r="C60" s="17">
        <v>0.55446554767819201</v>
      </c>
      <c r="D60" s="17">
        <v>0.57850697138649398</v>
      </c>
      <c r="E60" s="17">
        <v>0.52881775529795005</v>
      </c>
      <c r="F60" s="17"/>
      <c r="G60" s="17">
        <v>0.68293003046201095</v>
      </c>
      <c r="H60" s="17">
        <v>0.69150549615426105</v>
      </c>
      <c r="I60" s="17">
        <v>0.40627360759666697</v>
      </c>
      <c r="J60" s="17">
        <v>0.55842871961292895</v>
      </c>
      <c r="K60" s="17">
        <v>0.48095995200693398</v>
      </c>
      <c r="L60" s="17">
        <v>0.52327013158941105</v>
      </c>
      <c r="M60" s="17"/>
      <c r="N60" s="17">
        <v>0.61431185010858202</v>
      </c>
      <c r="O60" s="17">
        <v>0.587988738228164</v>
      </c>
      <c r="P60" s="17">
        <v>0.52410887791816796</v>
      </c>
      <c r="Q60" s="17">
        <v>0.48357603896787599</v>
      </c>
      <c r="R60" s="17"/>
      <c r="S60" s="17">
        <v>0.59265846554020696</v>
      </c>
      <c r="T60" s="17">
        <v>0.51492071530375605</v>
      </c>
      <c r="U60" s="17">
        <v>0.57596050001117804</v>
      </c>
      <c r="V60" s="17">
        <v>0.591691777704482</v>
      </c>
      <c r="W60" s="17">
        <v>0.48953918917524503</v>
      </c>
      <c r="X60" s="17">
        <v>0.51003915027867897</v>
      </c>
      <c r="Y60" s="17">
        <v>0.47954612094760501</v>
      </c>
      <c r="Z60" s="17">
        <v>0.40105480548962202</v>
      </c>
      <c r="AA60" s="17">
        <v>0.64072989308862505</v>
      </c>
      <c r="AB60" s="17">
        <v>0.62203855055193902</v>
      </c>
      <c r="AC60" s="17">
        <v>0.52388210520760103</v>
      </c>
      <c r="AD60" s="17">
        <v>0.59975798197748198</v>
      </c>
      <c r="AE60" s="17"/>
      <c r="AF60" s="17">
        <v>0.41299737424943</v>
      </c>
      <c r="AG60" s="17">
        <v>0.63472781684927804</v>
      </c>
      <c r="AH60" s="17">
        <v>0.541412493427463</v>
      </c>
      <c r="AI60" s="17"/>
      <c r="AJ60" s="17">
        <v>0.46133132942789201</v>
      </c>
      <c r="AK60" s="17">
        <v>0.69120054559988398</v>
      </c>
      <c r="AL60" s="17">
        <v>0.64508966153971503</v>
      </c>
      <c r="AM60" s="17">
        <v>0.14115034409899599</v>
      </c>
      <c r="AN60" s="17">
        <v>0.424653700224006</v>
      </c>
      <c r="AO60" s="17"/>
      <c r="AP60" s="17">
        <v>0.445617380943372</v>
      </c>
      <c r="AQ60" s="17">
        <v>0.71454473602736701</v>
      </c>
      <c r="AR60" s="17">
        <v>0.58530141843791805</v>
      </c>
      <c r="AS60" s="17">
        <v>0.36729926485094999</v>
      </c>
      <c r="AT60" s="17">
        <v>0.59094463400667496</v>
      </c>
      <c r="AU60" s="17"/>
      <c r="AV60" s="17">
        <v>0.73001791175294195</v>
      </c>
      <c r="AW60" s="17">
        <v>0.40686801360802899</v>
      </c>
      <c r="AX60" s="17">
        <v>0.59831565481299498</v>
      </c>
      <c r="AY60" s="17">
        <v>0.36944881909911698</v>
      </c>
      <c r="AZ60" s="17">
        <v>0.50435487038443105</v>
      </c>
      <c r="BA60" s="17">
        <v>0.48897847343132</v>
      </c>
      <c r="BB60" s="17"/>
      <c r="BC60" s="17">
        <v>0.42927217250176702</v>
      </c>
      <c r="BD60" s="17">
        <v>0.519246755638479</v>
      </c>
      <c r="BE60" s="17">
        <v>0.63815500312621398</v>
      </c>
      <c r="BF60" s="17">
        <v>0.64423358580073797</v>
      </c>
      <c r="BG60" s="17">
        <v>0.79731479794318205</v>
      </c>
    </row>
    <row r="61" spans="2:59" x14ac:dyDescent="0.35">
      <c r="C61" s="17"/>
      <c r="D61" s="17"/>
      <c r="E61" s="17"/>
      <c r="F61" s="17"/>
      <c r="G61" s="17"/>
      <c r="H61" s="17"/>
      <c r="I61" s="17"/>
      <c r="J61" s="17"/>
      <c r="K61" s="17"/>
      <c r="L61" s="17"/>
      <c r="M61" s="17"/>
      <c r="N61" s="17"/>
      <c r="O61" s="17"/>
      <c r="P61" s="17"/>
      <c r="Q61" s="17"/>
      <c r="R61" s="17"/>
      <c r="S61" s="17"/>
      <c r="T61" s="17"/>
      <c r="U61" s="17"/>
      <c r="V61" s="17"/>
      <c r="W61" s="17"/>
      <c r="X61" s="17"/>
      <c r="Y61" s="17"/>
      <c r="Z61" s="17"/>
      <c r="AA61" s="17"/>
      <c r="AB61" s="17"/>
      <c r="AC61" s="17"/>
      <c r="AD61" s="17"/>
      <c r="AE61" s="17"/>
      <c r="AF61" s="17"/>
      <c r="AG61" s="17"/>
      <c r="AH61" s="17"/>
      <c r="AI61" s="17"/>
      <c r="AJ61" s="17"/>
      <c r="AK61" s="17"/>
      <c r="AL61" s="17"/>
      <c r="AM61" s="17"/>
      <c r="AN61" s="17"/>
      <c r="AO61" s="17"/>
      <c r="AP61" s="17"/>
      <c r="AQ61" s="17"/>
      <c r="AR61" s="17"/>
      <c r="AS61" s="17"/>
      <c r="AT61" s="17"/>
      <c r="AU61" s="17"/>
      <c r="AV61" s="17"/>
      <c r="AW61" s="17"/>
      <c r="AX61" s="17"/>
      <c r="AY61" s="17"/>
      <c r="AZ61" s="17"/>
      <c r="BA61" s="17"/>
      <c r="BB61" s="17"/>
      <c r="BC61" s="17"/>
      <c r="BD61" s="17"/>
      <c r="BE61" s="17"/>
      <c r="BF61" s="17"/>
      <c r="BG61" s="17"/>
    </row>
    <row r="62" spans="2:59" x14ac:dyDescent="0.35">
      <c r="B62" s="6" t="s">
        <v>100</v>
      </c>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row>
    <row r="63" spans="2:59" x14ac:dyDescent="0.35">
      <c r="B63" s="24" t="s">
        <v>75</v>
      </c>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row>
    <row r="64" spans="2:59" x14ac:dyDescent="0.35">
      <c r="B64" t="s">
        <v>82</v>
      </c>
      <c r="C64" s="17">
        <v>0.35463348767152902</v>
      </c>
      <c r="D64" s="17">
        <v>0.405579623779391</v>
      </c>
      <c r="E64" s="17">
        <v>0.304655161490471</v>
      </c>
      <c r="F64" s="17"/>
      <c r="G64" s="17">
        <v>0.276799437101093</v>
      </c>
      <c r="H64" s="17">
        <v>0.300964257372973</v>
      </c>
      <c r="I64" s="17">
        <v>0.31974825200911999</v>
      </c>
      <c r="J64" s="17">
        <v>0.33193686244466403</v>
      </c>
      <c r="K64" s="17">
        <v>0.43856489610472998</v>
      </c>
      <c r="L64" s="17">
        <v>0.44062592412185297</v>
      </c>
      <c r="M64" s="17"/>
      <c r="N64" s="17">
        <v>0.41717028315292498</v>
      </c>
      <c r="O64" s="17">
        <v>0.38691840509214298</v>
      </c>
      <c r="P64" s="17">
        <v>0.27119679252837697</v>
      </c>
      <c r="Q64" s="17">
        <v>0.32214869283201197</v>
      </c>
      <c r="R64" s="17"/>
      <c r="S64" s="17">
        <v>0.37235768025743898</v>
      </c>
      <c r="T64" s="17">
        <v>0.39540158441755402</v>
      </c>
      <c r="U64" s="17">
        <v>0.43518893387908097</v>
      </c>
      <c r="V64" s="17">
        <v>0.32967321074961797</v>
      </c>
      <c r="W64" s="17">
        <v>0.34605141986351301</v>
      </c>
      <c r="X64" s="17">
        <v>0.34192953142947902</v>
      </c>
      <c r="Y64" s="17">
        <v>0.29629879516442298</v>
      </c>
      <c r="Z64" s="17">
        <v>0.32130085527643398</v>
      </c>
      <c r="AA64" s="17">
        <v>0.363496177804502</v>
      </c>
      <c r="AB64" s="17">
        <v>0.333046260817844</v>
      </c>
      <c r="AC64" s="17">
        <v>0.32023891926537201</v>
      </c>
      <c r="AD64" s="17">
        <v>0.30325682564709699</v>
      </c>
      <c r="AE64" s="17"/>
      <c r="AF64" s="17">
        <v>0.35576837360950597</v>
      </c>
      <c r="AG64" s="17">
        <v>0.40411378654628899</v>
      </c>
      <c r="AH64" s="17">
        <v>0.24519734862502501</v>
      </c>
      <c r="AI64" s="17"/>
      <c r="AJ64" s="17">
        <v>0.35796963714381602</v>
      </c>
      <c r="AK64" s="17">
        <v>0.38342929266004899</v>
      </c>
      <c r="AL64" s="17">
        <v>0.50155302274066005</v>
      </c>
      <c r="AM64" s="17">
        <v>0.30425715673125903</v>
      </c>
      <c r="AN64" s="17">
        <v>0.255296215790909</v>
      </c>
      <c r="AO64" s="17"/>
      <c r="AP64" s="17">
        <v>0.354169015596496</v>
      </c>
      <c r="AQ64" s="17">
        <v>0.37737228455209898</v>
      </c>
      <c r="AR64" s="17">
        <v>0.45700204380588</v>
      </c>
      <c r="AS64" s="17">
        <v>0.33295650804812799</v>
      </c>
      <c r="AT64" s="17">
        <v>0.36744022684467997</v>
      </c>
      <c r="AU64" s="17"/>
      <c r="AV64" s="17">
        <v>0.37496313727223901</v>
      </c>
      <c r="AW64" s="17">
        <v>0.326270432400736</v>
      </c>
      <c r="AX64" s="17">
        <v>0.47675809395433999</v>
      </c>
      <c r="AY64" s="17">
        <v>0.31631295339896298</v>
      </c>
      <c r="AZ64" s="17">
        <v>0.39447321867656299</v>
      </c>
      <c r="BA64" s="17">
        <v>0.31196944391097797</v>
      </c>
      <c r="BB64" s="17"/>
      <c r="BC64" s="17">
        <v>0.307301356228529</v>
      </c>
      <c r="BD64" s="17">
        <v>0.32656926764648703</v>
      </c>
      <c r="BE64" s="17">
        <v>0.35592170755820302</v>
      </c>
      <c r="BF64" s="17">
        <v>0.41125755947953702</v>
      </c>
      <c r="BG64" s="17">
        <v>0.50392194915511102</v>
      </c>
    </row>
    <row r="65" spans="2:59" x14ac:dyDescent="0.35">
      <c r="B65" t="s">
        <v>83</v>
      </c>
      <c r="C65" s="17">
        <v>0.41189129560781701</v>
      </c>
      <c r="D65" s="17">
        <v>0.39752546961343899</v>
      </c>
      <c r="E65" s="17">
        <v>0.42712062869671102</v>
      </c>
      <c r="F65" s="17"/>
      <c r="G65" s="17">
        <v>0.40744051360040501</v>
      </c>
      <c r="H65" s="17">
        <v>0.44030443967305</v>
      </c>
      <c r="I65" s="17">
        <v>0.39719405700440302</v>
      </c>
      <c r="J65" s="17">
        <v>0.44735889633708098</v>
      </c>
      <c r="K65" s="17">
        <v>0.38498408623493802</v>
      </c>
      <c r="L65" s="17">
        <v>0.39304959006927798</v>
      </c>
      <c r="M65" s="17"/>
      <c r="N65" s="17">
        <v>0.40625303864595802</v>
      </c>
      <c r="O65" s="17">
        <v>0.39943051454139</v>
      </c>
      <c r="P65" s="17">
        <v>0.461971600400362</v>
      </c>
      <c r="Q65" s="17">
        <v>0.38777314172913502</v>
      </c>
      <c r="R65" s="17"/>
      <c r="S65" s="17">
        <v>0.40555743889703499</v>
      </c>
      <c r="T65" s="17">
        <v>0.408521068511564</v>
      </c>
      <c r="U65" s="17">
        <v>0.32038760651290799</v>
      </c>
      <c r="V65" s="17">
        <v>0.476638613611025</v>
      </c>
      <c r="W65" s="17">
        <v>0.41859335884103699</v>
      </c>
      <c r="X65" s="17">
        <v>0.38081611009025701</v>
      </c>
      <c r="Y65" s="17">
        <v>0.43414721291671199</v>
      </c>
      <c r="Z65" s="17">
        <v>0.39258822686364903</v>
      </c>
      <c r="AA65" s="17">
        <v>0.407998238144263</v>
      </c>
      <c r="AB65" s="17">
        <v>0.45607249662652399</v>
      </c>
      <c r="AC65" s="17">
        <v>0.43222088478188098</v>
      </c>
      <c r="AD65" s="17">
        <v>0.39730737512395597</v>
      </c>
      <c r="AE65" s="17"/>
      <c r="AF65" s="17">
        <v>0.39458648898695498</v>
      </c>
      <c r="AG65" s="17">
        <v>0.42012151591504998</v>
      </c>
      <c r="AH65" s="17">
        <v>0.42269256539274302</v>
      </c>
      <c r="AI65" s="17"/>
      <c r="AJ65" s="17">
        <v>0.40640211876274202</v>
      </c>
      <c r="AK65" s="17">
        <v>0.40814575405336001</v>
      </c>
      <c r="AL65" s="17">
        <v>0.41007404112616103</v>
      </c>
      <c r="AM65" s="17">
        <v>0.40199663119998602</v>
      </c>
      <c r="AN65" s="17">
        <v>0.43346240011878601</v>
      </c>
      <c r="AO65" s="17"/>
      <c r="AP65" s="17">
        <v>0.40393264804030299</v>
      </c>
      <c r="AQ65" s="17">
        <v>0.42146359682644102</v>
      </c>
      <c r="AR65" s="17">
        <v>0.42832063925967101</v>
      </c>
      <c r="AS65" s="17">
        <v>0.41293177845797102</v>
      </c>
      <c r="AT65" s="17">
        <v>0.38166096267611799</v>
      </c>
      <c r="AU65" s="17"/>
      <c r="AV65" s="17">
        <v>0.418039459250514</v>
      </c>
      <c r="AW65" s="17">
        <v>0.43507218633200201</v>
      </c>
      <c r="AX65" s="17">
        <v>0.41458443124068101</v>
      </c>
      <c r="AY65" s="17">
        <v>0.41309685225037901</v>
      </c>
      <c r="AZ65" s="17">
        <v>0.35710717305992701</v>
      </c>
      <c r="BA65" s="17">
        <v>0.40334550958397097</v>
      </c>
      <c r="BB65" s="17"/>
      <c r="BC65" s="17">
        <v>0.42002049987704199</v>
      </c>
      <c r="BD65" s="17">
        <v>0.42700000031491903</v>
      </c>
      <c r="BE65" s="17">
        <v>0.42476670800794297</v>
      </c>
      <c r="BF65" s="17">
        <v>0.40528964055344102</v>
      </c>
      <c r="BG65" s="17">
        <v>0.36036342576195002</v>
      </c>
    </row>
    <row r="66" spans="2:59" x14ac:dyDescent="0.35">
      <c r="B66" t="s">
        <v>84</v>
      </c>
      <c r="C66" s="17">
        <v>9.4197512877207304E-2</v>
      </c>
      <c r="D66" s="17">
        <v>9.3459847701042903E-2</v>
      </c>
      <c r="E66" s="17">
        <v>9.5381105212978906E-2</v>
      </c>
      <c r="F66" s="17"/>
      <c r="G66" s="17">
        <v>0.15251486601358</v>
      </c>
      <c r="H66" s="17">
        <v>0.12159652836182</v>
      </c>
      <c r="I66" s="17">
        <v>0.114363379779331</v>
      </c>
      <c r="J66" s="17">
        <v>7.4476996645643306E-2</v>
      </c>
      <c r="K66" s="17">
        <v>7.1032862085155093E-2</v>
      </c>
      <c r="L66" s="17">
        <v>4.80609384544783E-2</v>
      </c>
      <c r="M66" s="17"/>
      <c r="N66" s="17">
        <v>9.4472965079986898E-2</v>
      </c>
      <c r="O66" s="17">
        <v>8.8339672037703099E-2</v>
      </c>
      <c r="P66" s="17">
        <v>9.6553494602046305E-2</v>
      </c>
      <c r="Q66" s="17">
        <v>9.9437240036739996E-2</v>
      </c>
      <c r="R66" s="17"/>
      <c r="S66" s="17">
        <v>0.117101997594347</v>
      </c>
      <c r="T66" s="17">
        <v>8.5530207453341098E-2</v>
      </c>
      <c r="U66" s="17">
        <v>9.2839183945242598E-2</v>
      </c>
      <c r="V66" s="17">
        <v>8.3321833933625702E-2</v>
      </c>
      <c r="W66" s="17">
        <v>7.4126456528637003E-2</v>
      </c>
      <c r="X66" s="17">
        <v>0.123530770756217</v>
      </c>
      <c r="Y66" s="17">
        <v>6.0950682249482302E-2</v>
      </c>
      <c r="Z66" s="17">
        <v>0.138544792803038</v>
      </c>
      <c r="AA66" s="17">
        <v>7.7617389332817296E-2</v>
      </c>
      <c r="AB66" s="17">
        <v>7.3212022283794406E-2</v>
      </c>
      <c r="AC66" s="17">
        <v>0.10567929961712701</v>
      </c>
      <c r="AD66" s="17">
        <v>0.154877940740315</v>
      </c>
      <c r="AE66" s="17"/>
      <c r="AF66" s="17">
        <v>8.6470266165031395E-2</v>
      </c>
      <c r="AG66" s="17">
        <v>8.3430707340235902E-2</v>
      </c>
      <c r="AH66" s="17">
        <v>0.124574570978796</v>
      </c>
      <c r="AI66" s="17"/>
      <c r="AJ66" s="17">
        <v>9.7160475971084001E-2</v>
      </c>
      <c r="AK66" s="17">
        <v>9.0360223869757395E-2</v>
      </c>
      <c r="AL66" s="17">
        <v>6.2472418472061898E-2</v>
      </c>
      <c r="AM66" s="17">
        <v>9.2918397670575997E-2</v>
      </c>
      <c r="AN66" s="17">
        <v>9.4037820829850599E-2</v>
      </c>
      <c r="AO66" s="17"/>
      <c r="AP66" s="17">
        <v>0.10818706363599299</v>
      </c>
      <c r="AQ66" s="17">
        <v>8.5727773392270099E-2</v>
      </c>
      <c r="AR66" s="17">
        <v>7.9981496131376895E-2</v>
      </c>
      <c r="AS66" s="17">
        <v>0.108179236866633</v>
      </c>
      <c r="AT66" s="17">
        <v>7.0184531066463302E-2</v>
      </c>
      <c r="AU66" s="17"/>
      <c r="AV66" s="17">
        <v>8.7343246909707795E-2</v>
      </c>
      <c r="AW66" s="17">
        <v>0.108196309068574</v>
      </c>
      <c r="AX66" s="17">
        <v>7.0984452269674606E-2</v>
      </c>
      <c r="AY66" s="17">
        <v>0.109759797778443</v>
      </c>
      <c r="AZ66" s="17">
        <v>9.9784805558283701E-2</v>
      </c>
      <c r="BA66" s="17">
        <v>7.9173827697101504E-2</v>
      </c>
      <c r="BB66" s="17"/>
      <c r="BC66" s="17">
        <v>9.1108764587546506E-2</v>
      </c>
      <c r="BD66" s="17">
        <v>0.112302832507176</v>
      </c>
      <c r="BE66" s="17">
        <v>0.104244796881329</v>
      </c>
      <c r="BF66" s="17">
        <v>6.2403034660496903E-2</v>
      </c>
      <c r="BG66" s="17">
        <v>7.6118016365021607E-2</v>
      </c>
    </row>
    <row r="67" spans="2:59" x14ac:dyDescent="0.35">
      <c r="B67" t="s">
        <v>85</v>
      </c>
      <c r="C67" s="17">
        <v>5.9392333847968298E-2</v>
      </c>
      <c r="D67" s="17">
        <v>4.5629665264283498E-2</v>
      </c>
      <c r="E67" s="17">
        <v>7.2051477679198506E-2</v>
      </c>
      <c r="F67" s="17"/>
      <c r="G67" s="17">
        <v>6.5668234550493698E-2</v>
      </c>
      <c r="H67" s="17">
        <v>5.4874951211223599E-2</v>
      </c>
      <c r="I67" s="17">
        <v>7.4611465165633495E-2</v>
      </c>
      <c r="J67" s="17">
        <v>4.8422284550496297E-2</v>
      </c>
      <c r="K67" s="17">
        <v>5.1164450024489799E-2</v>
      </c>
      <c r="L67" s="17">
        <v>6.09462439713103E-2</v>
      </c>
      <c r="M67" s="17"/>
      <c r="N67" s="17">
        <v>3.2743957975873102E-2</v>
      </c>
      <c r="O67" s="17">
        <v>5.7240200149023299E-2</v>
      </c>
      <c r="P67" s="17">
        <v>8.3985605477736203E-2</v>
      </c>
      <c r="Q67" s="17">
        <v>6.9776598163247494E-2</v>
      </c>
      <c r="R67" s="17"/>
      <c r="S67" s="17">
        <v>4.1736761102117402E-2</v>
      </c>
      <c r="T67" s="17">
        <v>6.4714709925229805E-2</v>
      </c>
      <c r="U67" s="17">
        <v>5.8275800867699797E-2</v>
      </c>
      <c r="V67" s="17">
        <v>3.4804389894257798E-2</v>
      </c>
      <c r="W67" s="17">
        <v>8.5220230619487303E-2</v>
      </c>
      <c r="X67" s="17">
        <v>4.9026145212059301E-2</v>
      </c>
      <c r="Y67" s="17">
        <v>0.125054791617002</v>
      </c>
      <c r="Z67" s="17">
        <v>3.3056957824108599E-2</v>
      </c>
      <c r="AA67" s="17">
        <v>6.7327050088793999E-2</v>
      </c>
      <c r="AB67" s="17">
        <v>4.8528976743542299E-2</v>
      </c>
      <c r="AC67" s="17">
        <v>5.7432709855015598E-2</v>
      </c>
      <c r="AD67" s="17">
        <v>3.24294177201183E-2</v>
      </c>
      <c r="AE67" s="17"/>
      <c r="AF67" s="17">
        <v>9.2053034764245506E-2</v>
      </c>
      <c r="AG67" s="17">
        <v>3.6691660638531097E-2</v>
      </c>
      <c r="AH67" s="17">
        <v>4.7235174396712702E-2</v>
      </c>
      <c r="AI67" s="17"/>
      <c r="AJ67" s="17">
        <v>7.7173799732638701E-2</v>
      </c>
      <c r="AK67" s="17">
        <v>5.6169481931309301E-2</v>
      </c>
      <c r="AL67" s="17">
        <v>7.8345681069127496E-3</v>
      </c>
      <c r="AM67" s="17">
        <v>0.122126058154572</v>
      </c>
      <c r="AN67" s="17">
        <v>6.4862624259971802E-2</v>
      </c>
      <c r="AO67" s="17"/>
      <c r="AP67" s="17">
        <v>8.4687725907017897E-2</v>
      </c>
      <c r="AQ67" s="17">
        <v>4.4256777168707198E-2</v>
      </c>
      <c r="AR67" s="17">
        <v>1.27045335977623E-2</v>
      </c>
      <c r="AS67" s="17">
        <v>9.6684948486799996E-2</v>
      </c>
      <c r="AT67" s="17">
        <v>7.9044223120763493E-2</v>
      </c>
      <c r="AU67" s="17"/>
      <c r="AV67" s="17">
        <v>4.0168569190615101E-2</v>
      </c>
      <c r="AW67" s="17">
        <v>8.8644027431894298E-2</v>
      </c>
      <c r="AX67" s="17">
        <v>1.95743423713515E-2</v>
      </c>
      <c r="AY67" s="17">
        <v>0.100415084218762</v>
      </c>
      <c r="AZ67" s="17">
        <v>5.7962069255237801E-2</v>
      </c>
      <c r="BA67" s="17">
        <v>6.1863861358624803E-2</v>
      </c>
      <c r="BB67" s="17"/>
      <c r="BC67" s="17">
        <v>7.4981459778709403E-2</v>
      </c>
      <c r="BD67" s="17">
        <v>6.8232681725492794E-2</v>
      </c>
      <c r="BE67" s="17">
        <v>3.8583920786833398E-2</v>
      </c>
      <c r="BF67" s="17">
        <v>6.5341829851852204E-2</v>
      </c>
      <c r="BG67" s="17">
        <v>4.0430431982685498E-2</v>
      </c>
    </row>
    <row r="68" spans="2:59" x14ac:dyDescent="0.35">
      <c r="B68" t="s">
        <v>73</v>
      </c>
      <c r="C68" s="17">
        <v>7.9885369995478794E-2</v>
      </c>
      <c r="D68" s="17">
        <v>5.7805393641843998E-2</v>
      </c>
      <c r="E68" s="17">
        <v>0.100791626920641</v>
      </c>
      <c r="F68" s="17"/>
      <c r="G68" s="17">
        <v>9.7576948734428195E-2</v>
      </c>
      <c r="H68" s="17">
        <v>8.2259823380932406E-2</v>
      </c>
      <c r="I68" s="17">
        <v>9.4082846041512694E-2</v>
      </c>
      <c r="J68" s="17">
        <v>9.78049600221155E-2</v>
      </c>
      <c r="K68" s="17">
        <v>5.4253705550686898E-2</v>
      </c>
      <c r="L68" s="17">
        <v>5.7317303383080498E-2</v>
      </c>
      <c r="M68" s="17"/>
      <c r="N68" s="17">
        <v>4.9359755145257297E-2</v>
      </c>
      <c r="O68" s="17">
        <v>6.8071208179740605E-2</v>
      </c>
      <c r="P68" s="17">
        <v>8.6292506991478501E-2</v>
      </c>
      <c r="Q68" s="17">
        <v>0.120864327238866</v>
      </c>
      <c r="R68" s="17"/>
      <c r="S68" s="17">
        <v>6.3246122149061404E-2</v>
      </c>
      <c r="T68" s="17">
        <v>4.5832429692312E-2</v>
      </c>
      <c r="U68" s="17">
        <v>9.3308474795068805E-2</v>
      </c>
      <c r="V68" s="17">
        <v>7.5561951811473196E-2</v>
      </c>
      <c r="W68" s="17">
        <v>7.6008534147325904E-2</v>
      </c>
      <c r="X68" s="17">
        <v>0.104697442511987</v>
      </c>
      <c r="Y68" s="17">
        <v>8.3548518052380297E-2</v>
      </c>
      <c r="Z68" s="17">
        <v>0.11450916723277001</v>
      </c>
      <c r="AA68" s="17">
        <v>8.3561144629624301E-2</v>
      </c>
      <c r="AB68" s="17">
        <v>8.9140243528294597E-2</v>
      </c>
      <c r="AC68" s="17">
        <v>8.4428186480603906E-2</v>
      </c>
      <c r="AD68" s="17">
        <v>0.112128440768514</v>
      </c>
      <c r="AE68" s="17"/>
      <c r="AF68" s="17">
        <v>7.1121836474262498E-2</v>
      </c>
      <c r="AG68" s="17">
        <v>5.5642329559893899E-2</v>
      </c>
      <c r="AH68" s="17">
        <v>0.16030034060672299</v>
      </c>
      <c r="AI68" s="17"/>
      <c r="AJ68" s="17">
        <v>6.1293968389720198E-2</v>
      </c>
      <c r="AK68" s="17">
        <v>6.1895247485525301E-2</v>
      </c>
      <c r="AL68" s="17">
        <v>1.8065949554204801E-2</v>
      </c>
      <c r="AM68" s="17">
        <v>7.8701756243606896E-2</v>
      </c>
      <c r="AN68" s="17">
        <v>0.15234093900048301</v>
      </c>
      <c r="AO68" s="17"/>
      <c r="AP68" s="17">
        <v>4.9023546820189501E-2</v>
      </c>
      <c r="AQ68" s="17">
        <v>7.1179568060482298E-2</v>
      </c>
      <c r="AR68" s="17">
        <v>2.1991287205309899E-2</v>
      </c>
      <c r="AS68" s="17">
        <v>4.9247528140468601E-2</v>
      </c>
      <c r="AT68" s="17">
        <v>0.10167005629197499</v>
      </c>
      <c r="AU68" s="17"/>
      <c r="AV68" s="17">
        <v>7.9485587376924502E-2</v>
      </c>
      <c r="AW68" s="17">
        <v>4.1817044766793099E-2</v>
      </c>
      <c r="AX68" s="17">
        <v>1.8098680163953201E-2</v>
      </c>
      <c r="AY68" s="17">
        <v>6.0415312353453203E-2</v>
      </c>
      <c r="AZ68" s="17">
        <v>9.0672733449989107E-2</v>
      </c>
      <c r="BA68" s="17">
        <v>0.143647357449325</v>
      </c>
      <c r="BB68" s="17"/>
      <c r="BC68" s="17">
        <v>0.10658791952817299</v>
      </c>
      <c r="BD68" s="17">
        <v>6.5895217805925999E-2</v>
      </c>
      <c r="BE68" s="17">
        <v>7.6482866765691604E-2</v>
      </c>
      <c r="BF68" s="17">
        <v>5.5707935454673299E-2</v>
      </c>
      <c r="BG68" s="17">
        <v>1.9166176735231501E-2</v>
      </c>
    </row>
    <row r="69" spans="2:59" x14ac:dyDescent="0.35">
      <c r="B69" t="s">
        <v>86</v>
      </c>
      <c r="C69" s="17">
        <v>0.76652478327934603</v>
      </c>
      <c r="D69" s="17">
        <v>0.80310509339282998</v>
      </c>
      <c r="E69" s="17">
        <v>0.73177579018718197</v>
      </c>
      <c r="F69" s="17"/>
      <c r="G69" s="17">
        <v>0.68423995070149801</v>
      </c>
      <c r="H69" s="17">
        <v>0.74126869704602405</v>
      </c>
      <c r="I69" s="17">
        <v>0.71694230901352296</v>
      </c>
      <c r="J69" s="17">
        <v>0.77929575878174495</v>
      </c>
      <c r="K69" s="17">
        <v>0.823548982339668</v>
      </c>
      <c r="L69" s="17">
        <v>0.83367551419113095</v>
      </c>
      <c r="M69" s="17"/>
      <c r="N69" s="17">
        <v>0.823423321798883</v>
      </c>
      <c r="O69" s="17">
        <v>0.78634891963353304</v>
      </c>
      <c r="P69" s="17">
        <v>0.73316839292873903</v>
      </c>
      <c r="Q69" s="17">
        <v>0.70992183456114699</v>
      </c>
      <c r="R69" s="17"/>
      <c r="S69" s="17">
        <v>0.77791511915447398</v>
      </c>
      <c r="T69" s="17">
        <v>0.80392265292911702</v>
      </c>
      <c r="U69" s="17">
        <v>0.75557654039198896</v>
      </c>
      <c r="V69" s="17">
        <v>0.80631182436064297</v>
      </c>
      <c r="W69" s="17">
        <v>0.76464477870455005</v>
      </c>
      <c r="X69" s="17">
        <v>0.72274564151973597</v>
      </c>
      <c r="Y69" s="17">
        <v>0.73044600808113502</v>
      </c>
      <c r="Z69" s="17">
        <v>0.71388908214008295</v>
      </c>
      <c r="AA69" s="17">
        <v>0.771494415948764</v>
      </c>
      <c r="AB69" s="17">
        <v>0.78911875744436899</v>
      </c>
      <c r="AC69" s="17">
        <v>0.75245980404725299</v>
      </c>
      <c r="AD69" s="17">
        <v>0.70056420077105297</v>
      </c>
      <c r="AE69" s="17"/>
      <c r="AF69" s="17">
        <v>0.750354862596461</v>
      </c>
      <c r="AG69" s="17">
        <v>0.82423530246133903</v>
      </c>
      <c r="AH69" s="17">
        <v>0.66788991401776898</v>
      </c>
      <c r="AI69" s="17"/>
      <c r="AJ69" s="17">
        <v>0.76437175590655704</v>
      </c>
      <c r="AK69" s="17">
        <v>0.79157504671340795</v>
      </c>
      <c r="AL69" s="17">
        <v>0.91162706386682102</v>
      </c>
      <c r="AM69" s="17">
        <v>0.70625378793124505</v>
      </c>
      <c r="AN69" s="17">
        <v>0.688758615909695</v>
      </c>
      <c r="AO69" s="17"/>
      <c r="AP69" s="17">
        <v>0.75810166363679898</v>
      </c>
      <c r="AQ69" s="17">
        <v>0.79883588137854</v>
      </c>
      <c r="AR69" s="17">
        <v>0.88532268306555095</v>
      </c>
      <c r="AS69" s="17">
        <v>0.74588828650609895</v>
      </c>
      <c r="AT69" s="17">
        <v>0.74910118952079796</v>
      </c>
      <c r="AU69" s="17"/>
      <c r="AV69" s="17">
        <v>0.79300259652275296</v>
      </c>
      <c r="AW69" s="17">
        <v>0.76134261873273801</v>
      </c>
      <c r="AX69" s="17">
        <v>0.891342525195021</v>
      </c>
      <c r="AY69" s="17">
        <v>0.72940980564934099</v>
      </c>
      <c r="AZ69" s="17">
        <v>0.75158039173648905</v>
      </c>
      <c r="BA69" s="17">
        <v>0.715314953494949</v>
      </c>
      <c r="BB69" s="17"/>
      <c r="BC69" s="17">
        <v>0.72732185610557099</v>
      </c>
      <c r="BD69" s="17">
        <v>0.753569267961405</v>
      </c>
      <c r="BE69" s="17">
        <v>0.78068841556614599</v>
      </c>
      <c r="BF69" s="17">
        <v>0.81654720003297798</v>
      </c>
      <c r="BG69" s="17">
        <v>0.86428537491706103</v>
      </c>
    </row>
    <row r="70" spans="2:59" x14ac:dyDescent="0.35">
      <c r="B70" t="s">
        <v>87</v>
      </c>
      <c r="C70" s="17">
        <v>0.153589846725176</v>
      </c>
      <c r="D70" s="17">
        <v>0.13908951296532601</v>
      </c>
      <c r="E70" s="17">
        <v>0.167432582892177</v>
      </c>
      <c r="F70" s="17"/>
      <c r="G70" s="17">
        <v>0.218183100564074</v>
      </c>
      <c r="H70" s="17">
        <v>0.17647147957304399</v>
      </c>
      <c r="I70" s="17">
        <v>0.188974844944964</v>
      </c>
      <c r="J70" s="17">
        <v>0.12289928119614001</v>
      </c>
      <c r="K70" s="17">
        <v>0.122197312109645</v>
      </c>
      <c r="L70" s="17">
        <v>0.109007182425789</v>
      </c>
      <c r="M70" s="17"/>
      <c r="N70" s="17">
        <v>0.12721692305585999</v>
      </c>
      <c r="O70" s="17">
        <v>0.14557987218672599</v>
      </c>
      <c r="P70" s="17">
        <v>0.18053910007978299</v>
      </c>
      <c r="Q70" s="17">
        <v>0.169213838199988</v>
      </c>
      <c r="R70" s="17"/>
      <c r="S70" s="17">
        <v>0.15883875869646499</v>
      </c>
      <c r="T70" s="17">
        <v>0.15024491737857101</v>
      </c>
      <c r="U70" s="17">
        <v>0.151114984812942</v>
      </c>
      <c r="V70" s="17">
        <v>0.118126223827884</v>
      </c>
      <c r="W70" s="17">
        <v>0.159346687148124</v>
      </c>
      <c r="X70" s="17">
        <v>0.17255691596827699</v>
      </c>
      <c r="Y70" s="17">
        <v>0.186005473866485</v>
      </c>
      <c r="Z70" s="17">
        <v>0.171601750627147</v>
      </c>
      <c r="AA70" s="17">
        <v>0.144944439421611</v>
      </c>
      <c r="AB70" s="17">
        <v>0.121740999027337</v>
      </c>
      <c r="AC70" s="17">
        <v>0.16311200947214299</v>
      </c>
      <c r="AD70" s="17">
        <v>0.187307358460433</v>
      </c>
      <c r="AE70" s="17"/>
      <c r="AF70" s="17">
        <v>0.17852330092927701</v>
      </c>
      <c r="AG70" s="17">
        <v>0.12012236797876701</v>
      </c>
      <c r="AH70" s="17">
        <v>0.171809745375508</v>
      </c>
      <c r="AI70" s="17"/>
      <c r="AJ70" s="17">
        <v>0.17433427570372301</v>
      </c>
      <c r="AK70" s="17">
        <v>0.146529705801067</v>
      </c>
      <c r="AL70" s="17">
        <v>7.0306986578974703E-2</v>
      </c>
      <c r="AM70" s="17">
        <v>0.215044455825148</v>
      </c>
      <c r="AN70" s="17">
        <v>0.15890044508982201</v>
      </c>
      <c r="AO70" s="17"/>
      <c r="AP70" s="17">
        <v>0.19287478954301099</v>
      </c>
      <c r="AQ70" s="17">
        <v>0.12998455056097699</v>
      </c>
      <c r="AR70" s="17">
        <v>9.2686029729139294E-2</v>
      </c>
      <c r="AS70" s="17">
        <v>0.20486418535343301</v>
      </c>
      <c r="AT70" s="17">
        <v>0.149228754187227</v>
      </c>
      <c r="AU70" s="17"/>
      <c r="AV70" s="17">
        <v>0.127511816100323</v>
      </c>
      <c r="AW70" s="17">
        <v>0.196840336500469</v>
      </c>
      <c r="AX70" s="17">
        <v>9.0558794641026105E-2</v>
      </c>
      <c r="AY70" s="17">
        <v>0.21017488199720499</v>
      </c>
      <c r="AZ70" s="17">
        <v>0.15774687481352101</v>
      </c>
      <c r="BA70" s="17">
        <v>0.141037689055726</v>
      </c>
      <c r="BB70" s="17"/>
      <c r="BC70" s="17">
        <v>0.16609022436625601</v>
      </c>
      <c r="BD70" s="17">
        <v>0.180535514232669</v>
      </c>
      <c r="BE70" s="17">
        <v>0.14282871766816199</v>
      </c>
      <c r="BF70" s="17">
        <v>0.12774486451234901</v>
      </c>
      <c r="BG70" s="17">
        <v>0.116548448347707</v>
      </c>
    </row>
    <row r="71" spans="2:59" x14ac:dyDescent="0.35">
      <c r="B71" t="s">
        <v>88</v>
      </c>
      <c r="C71" s="17">
        <v>0.61293493655416997</v>
      </c>
      <c r="D71" s="17">
        <v>0.66401558042750297</v>
      </c>
      <c r="E71" s="17">
        <v>0.56434320729500498</v>
      </c>
      <c r="F71" s="17"/>
      <c r="G71" s="17">
        <v>0.46605685013742298</v>
      </c>
      <c r="H71" s="17">
        <v>0.56479721747297995</v>
      </c>
      <c r="I71" s="17">
        <v>0.52796746406855899</v>
      </c>
      <c r="J71" s="17">
        <v>0.65639647758560504</v>
      </c>
      <c r="K71" s="17">
        <v>0.70135167023002298</v>
      </c>
      <c r="L71" s="17">
        <v>0.72466833176534196</v>
      </c>
      <c r="M71" s="17"/>
      <c r="N71" s="17">
        <v>0.69620639874302304</v>
      </c>
      <c r="O71" s="17">
        <v>0.64076904744680696</v>
      </c>
      <c r="P71" s="17">
        <v>0.55262929284895601</v>
      </c>
      <c r="Q71" s="17">
        <v>0.54070799636115896</v>
      </c>
      <c r="R71" s="17"/>
      <c r="S71" s="17">
        <v>0.61907636045800896</v>
      </c>
      <c r="T71" s="17">
        <v>0.65367773555054598</v>
      </c>
      <c r="U71" s="17">
        <v>0.60446155557904602</v>
      </c>
      <c r="V71" s="17">
        <v>0.68818560053276001</v>
      </c>
      <c r="W71" s="17">
        <v>0.605298091556425</v>
      </c>
      <c r="X71" s="17">
        <v>0.55018872555145903</v>
      </c>
      <c r="Y71" s="17">
        <v>0.54444053421465</v>
      </c>
      <c r="Z71" s="17">
        <v>0.54228733151293596</v>
      </c>
      <c r="AA71" s="17">
        <v>0.62654997652715305</v>
      </c>
      <c r="AB71" s="17">
        <v>0.66737775841703195</v>
      </c>
      <c r="AC71" s="17">
        <v>0.58934779457511</v>
      </c>
      <c r="AD71" s="17">
        <v>0.51325684231061997</v>
      </c>
      <c r="AE71" s="17"/>
      <c r="AF71" s="17">
        <v>0.57183156166718396</v>
      </c>
      <c r="AG71" s="17">
        <v>0.70411293448257195</v>
      </c>
      <c r="AH71" s="17">
        <v>0.49608016864226001</v>
      </c>
      <c r="AI71" s="17"/>
      <c r="AJ71" s="17">
        <v>0.59003748020283397</v>
      </c>
      <c r="AK71" s="17">
        <v>0.645045340912342</v>
      </c>
      <c r="AL71" s="17">
        <v>0.84132007728784597</v>
      </c>
      <c r="AM71" s="17">
        <v>0.49120933210609602</v>
      </c>
      <c r="AN71" s="17">
        <v>0.52985817081987296</v>
      </c>
      <c r="AO71" s="17"/>
      <c r="AP71" s="17">
        <v>0.56522687409378802</v>
      </c>
      <c r="AQ71" s="17">
        <v>0.66885133081756298</v>
      </c>
      <c r="AR71" s="17">
        <v>0.79263665333641198</v>
      </c>
      <c r="AS71" s="17">
        <v>0.54102410115266597</v>
      </c>
      <c r="AT71" s="17">
        <v>0.59987243533357104</v>
      </c>
      <c r="AU71" s="17"/>
      <c r="AV71" s="17">
        <v>0.66549078042243004</v>
      </c>
      <c r="AW71" s="17">
        <v>0.56450228223226995</v>
      </c>
      <c r="AX71" s="17">
        <v>0.80078373055399499</v>
      </c>
      <c r="AY71" s="17">
        <v>0.51923492365213597</v>
      </c>
      <c r="AZ71" s="17">
        <v>0.59383351692296804</v>
      </c>
      <c r="BA71" s="17">
        <v>0.574277264439223</v>
      </c>
      <c r="BB71" s="17"/>
      <c r="BC71" s="17">
        <v>0.56123163173931501</v>
      </c>
      <c r="BD71" s="17">
        <v>0.57303375372873699</v>
      </c>
      <c r="BE71" s="17">
        <v>0.63785969789798402</v>
      </c>
      <c r="BF71" s="17">
        <v>0.68880233552062897</v>
      </c>
      <c r="BG71" s="17">
        <v>0.74773692656935398</v>
      </c>
    </row>
    <row r="72" spans="2:59" x14ac:dyDescent="0.35">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row>
    <row r="73" spans="2:59" x14ac:dyDescent="0.35">
      <c r="B73" s="6" t="s">
        <v>101</v>
      </c>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row>
    <row r="74" spans="2:59" x14ac:dyDescent="0.35">
      <c r="B74" s="24" t="s">
        <v>75</v>
      </c>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row>
    <row r="75" spans="2:59" x14ac:dyDescent="0.35">
      <c r="B75" t="s">
        <v>82</v>
      </c>
      <c r="C75" s="17">
        <v>9.6374976274998803E-2</v>
      </c>
      <c r="D75" s="17">
        <v>0.11944348612014399</v>
      </c>
      <c r="E75" s="17">
        <v>7.4345488317845501E-2</v>
      </c>
      <c r="F75" s="17"/>
      <c r="G75" s="17">
        <v>0.12220622963901399</v>
      </c>
      <c r="H75" s="17">
        <v>0.170577389770175</v>
      </c>
      <c r="I75" s="17">
        <v>0.108016462468862</v>
      </c>
      <c r="J75" s="17">
        <v>8.2349778795423698E-2</v>
      </c>
      <c r="K75" s="17">
        <v>6.4939111113610601E-2</v>
      </c>
      <c r="L75" s="17">
        <v>4.1818935097775199E-2</v>
      </c>
      <c r="M75" s="17"/>
      <c r="N75" s="17">
        <v>9.1319310963780598E-2</v>
      </c>
      <c r="O75" s="17">
        <v>0.105016705321494</v>
      </c>
      <c r="P75" s="17">
        <v>8.7877892251809406E-2</v>
      </c>
      <c r="Q75" s="17">
        <v>0.101859958036096</v>
      </c>
      <c r="R75" s="17"/>
      <c r="S75" s="17">
        <v>0.13472124263999599</v>
      </c>
      <c r="T75" s="17">
        <v>8.9945968238191107E-2</v>
      </c>
      <c r="U75" s="17">
        <v>0.118119118412345</v>
      </c>
      <c r="V75" s="17">
        <v>8.3030654437248205E-2</v>
      </c>
      <c r="W75" s="17">
        <v>7.4682628941576304E-2</v>
      </c>
      <c r="X75" s="17">
        <v>9.0662695106859398E-2</v>
      </c>
      <c r="Y75" s="17">
        <v>6.4931269502574607E-2</v>
      </c>
      <c r="Z75" s="17">
        <v>2.13138811030824E-2</v>
      </c>
      <c r="AA75" s="17">
        <v>8.6737315031785694E-2</v>
      </c>
      <c r="AB75" s="17">
        <v>0.106822209701446</v>
      </c>
      <c r="AC75" s="17">
        <v>0.15150002222926101</v>
      </c>
      <c r="AD75" s="17">
        <v>9.0519999607817703E-2</v>
      </c>
      <c r="AE75" s="17"/>
      <c r="AF75" s="17">
        <v>8.3315657243370103E-2</v>
      </c>
      <c r="AG75" s="17">
        <v>0.107988196323868</v>
      </c>
      <c r="AH75" s="17">
        <v>0.10348065247068999</v>
      </c>
      <c r="AI75" s="17"/>
      <c r="AJ75" s="17">
        <v>7.7516204833720598E-2</v>
      </c>
      <c r="AK75" s="17">
        <v>0.14159476773358901</v>
      </c>
      <c r="AL75" s="17">
        <v>7.9600116668956694E-2</v>
      </c>
      <c r="AM75" s="17">
        <v>4.0615118103203902E-2</v>
      </c>
      <c r="AN75" s="17">
        <v>6.7423374072852801E-2</v>
      </c>
      <c r="AO75" s="17"/>
      <c r="AP75" s="17">
        <v>7.0835823064691494E-2</v>
      </c>
      <c r="AQ75" s="17">
        <v>0.121501910627084</v>
      </c>
      <c r="AR75" s="17">
        <v>9.7762005415423098E-2</v>
      </c>
      <c r="AS75" s="17">
        <v>6.3204775652186601E-2</v>
      </c>
      <c r="AT75" s="17">
        <v>0.1525560834861</v>
      </c>
      <c r="AU75" s="17"/>
      <c r="AV75" s="17">
        <v>0.12920749673082399</v>
      </c>
      <c r="AW75" s="17">
        <v>7.6167080147549401E-2</v>
      </c>
      <c r="AX75" s="17">
        <v>9.6259023626776394E-2</v>
      </c>
      <c r="AY75" s="17">
        <v>6.6278846788812601E-2</v>
      </c>
      <c r="AZ75" s="17">
        <v>0.12746133882690699</v>
      </c>
      <c r="BA75" s="17">
        <v>1.45304019863045E-2</v>
      </c>
      <c r="BB75" s="17"/>
      <c r="BC75" s="17">
        <v>8.6324342719783606E-2</v>
      </c>
      <c r="BD75" s="17">
        <v>6.48434977133618E-2</v>
      </c>
      <c r="BE75" s="17">
        <v>9.8282900036385401E-2</v>
      </c>
      <c r="BF75" s="17">
        <v>0.18260617159179299</v>
      </c>
      <c r="BG75" s="17">
        <v>0.21674413820091101</v>
      </c>
    </row>
    <row r="76" spans="2:59" x14ac:dyDescent="0.35">
      <c r="B76" t="s">
        <v>83</v>
      </c>
      <c r="C76" s="17">
        <v>0.228603894295652</v>
      </c>
      <c r="D76" s="17">
        <v>0.26049322890614102</v>
      </c>
      <c r="E76" s="17">
        <v>0.19578157630290399</v>
      </c>
      <c r="F76" s="17"/>
      <c r="G76" s="17">
        <v>0.28769975968462902</v>
      </c>
      <c r="H76" s="17">
        <v>0.26469791525807701</v>
      </c>
      <c r="I76" s="17">
        <v>0.26653524398189499</v>
      </c>
      <c r="J76" s="17">
        <v>0.19528320560201501</v>
      </c>
      <c r="K76" s="17">
        <v>0.17000022282795599</v>
      </c>
      <c r="L76" s="17">
        <v>0.195328575563017</v>
      </c>
      <c r="M76" s="17"/>
      <c r="N76" s="17">
        <v>0.22423776671131701</v>
      </c>
      <c r="O76" s="17">
        <v>0.23151265623429601</v>
      </c>
      <c r="P76" s="17">
        <v>0.22578333754017099</v>
      </c>
      <c r="Q76" s="17">
        <v>0.232352866683874</v>
      </c>
      <c r="R76" s="17"/>
      <c r="S76" s="17">
        <v>0.27889759106959</v>
      </c>
      <c r="T76" s="17">
        <v>0.255685600480549</v>
      </c>
      <c r="U76" s="17">
        <v>0.24263844234662801</v>
      </c>
      <c r="V76" s="17">
        <v>0.193983923924783</v>
      </c>
      <c r="W76" s="17">
        <v>0.25496921208510298</v>
      </c>
      <c r="X76" s="17">
        <v>0.24045978461536699</v>
      </c>
      <c r="Y76" s="17">
        <v>0.24798565955263199</v>
      </c>
      <c r="Z76" s="17">
        <v>0.23430400333979101</v>
      </c>
      <c r="AA76" s="17">
        <v>0.20089488922847401</v>
      </c>
      <c r="AB76" s="17">
        <v>0.16278819360330599</v>
      </c>
      <c r="AC76" s="17">
        <v>0.17804028104988801</v>
      </c>
      <c r="AD76" s="17">
        <v>0.17038472889904399</v>
      </c>
      <c r="AE76" s="17"/>
      <c r="AF76" s="17">
        <v>0.20354795490442601</v>
      </c>
      <c r="AG76" s="17">
        <v>0.25644235903145501</v>
      </c>
      <c r="AH76" s="17">
        <v>0.18959053198166401</v>
      </c>
      <c r="AI76" s="17"/>
      <c r="AJ76" s="17">
        <v>0.20936411956506501</v>
      </c>
      <c r="AK76" s="17">
        <v>0.28106022554314097</v>
      </c>
      <c r="AL76" s="17">
        <v>0.27378266368906701</v>
      </c>
      <c r="AM76" s="17">
        <v>0.15560931581464901</v>
      </c>
      <c r="AN76" s="17">
        <v>0.18321032512856</v>
      </c>
      <c r="AO76" s="17"/>
      <c r="AP76" s="17">
        <v>0.22034283187376799</v>
      </c>
      <c r="AQ76" s="17">
        <v>0.259097358148558</v>
      </c>
      <c r="AR76" s="17">
        <v>0.26326673692561697</v>
      </c>
      <c r="AS76" s="17">
        <v>0.18212975515043101</v>
      </c>
      <c r="AT76" s="17">
        <v>0.29150362359075999</v>
      </c>
      <c r="AU76" s="17"/>
      <c r="AV76" s="17">
        <v>0.26851602736729002</v>
      </c>
      <c r="AW76" s="17">
        <v>0.21438424261337699</v>
      </c>
      <c r="AX76" s="17">
        <v>0.25937298128868402</v>
      </c>
      <c r="AY76" s="17">
        <v>0.17904994251144399</v>
      </c>
      <c r="AZ76" s="17">
        <v>0.24633487959105899</v>
      </c>
      <c r="BA76" s="17">
        <v>0.20273895849055601</v>
      </c>
      <c r="BB76" s="17"/>
      <c r="BC76" s="17">
        <v>0.21312710250002501</v>
      </c>
      <c r="BD76" s="17">
        <v>0.24257793303248401</v>
      </c>
      <c r="BE76" s="17">
        <v>0.25228919085113899</v>
      </c>
      <c r="BF76" s="17">
        <v>0.23384210467475799</v>
      </c>
      <c r="BG76" s="17">
        <v>0.20054368646662599</v>
      </c>
    </row>
    <row r="77" spans="2:59" x14ac:dyDescent="0.35">
      <c r="B77" t="s">
        <v>84</v>
      </c>
      <c r="C77" s="17">
        <v>0.29471150675278301</v>
      </c>
      <c r="D77" s="17">
        <v>0.29610352329357897</v>
      </c>
      <c r="E77" s="17">
        <v>0.29480515330190499</v>
      </c>
      <c r="F77" s="17"/>
      <c r="G77" s="17">
        <v>0.30141526152531201</v>
      </c>
      <c r="H77" s="17">
        <v>0.26452330143542602</v>
      </c>
      <c r="I77" s="17">
        <v>0.25467927472954999</v>
      </c>
      <c r="J77" s="17">
        <v>0.30946100943626398</v>
      </c>
      <c r="K77" s="17">
        <v>0.31713073267539399</v>
      </c>
      <c r="L77" s="17">
        <v>0.320168845975905</v>
      </c>
      <c r="M77" s="17"/>
      <c r="N77" s="17">
        <v>0.32598507223821299</v>
      </c>
      <c r="O77" s="17">
        <v>0.25676145224560898</v>
      </c>
      <c r="P77" s="17">
        <v>0.32440369506112399</v>
      </c>
      <c r="Q77" s="17">
        <v>0.27484632190348801</v>
      </c>
      <c r="R77" s="17"/>
      <c r="S77" s="17">
        <v>0.30265648252657301</v>
      </c>
      <c r="T77" s="17">
        <v>0.27393796841002299</v>
      </c>
      <c r="U77" s="17">
        <v>0.29618444046769998</v>
      </c>
      <c r="V77" s="17">
        <v>0.319116293015832</v>
      </c>
      <c r="W77" s="17">
        <v>0.25479876840925503</v>
      </c>
      <c r="X77" s="17">
        <v>0.26311116331143602</v>
      </c>
      <c r="Y77" s="17">
        <v>0.32566838913141199</v>
      </c>
      <c r="Z77" s="17">
        <v>0.32475355148215201</v>
      </c>
      <c r="AA77" s="17">
        <v>0.31801560274353802</v>
      </c>
      <c r="AB77" s="17">
        <v>0.30169611289339798</v>
      </c>
      <c r="AC77" s="17">
        <v>0.26649554712469198</v>
      </c>
      <c r="AD77" s="17">
        <v>0.27688797746855798</v>
      </c>
      <c r="AE77" s="17"/>
      <c r="AF77" s="17">
        <v>0.26295612923966599</v>
      </c>
      <c r="AG77" s="17">
        <v>0.31335441040116602</v>
      </c>
      <c r="AH77" s="17">
        <v>0.29996452628908099</v>
      </c>
      <c r="AI77" s="17"/>
      <c r="AJ77" s="17">
        <v>0.28684499229726901</v>
      </c>
      <c r="AK77" s="17">
        <v>0.27664882360837101</v>
      </c>
      <c r="AL77" s="17">
        <v>0.35873417555640602</v>
      </c>
      <c r="AM77" s="17">
        <v>0.17569750877592299</v>
      </c>
      <c r="AN77" s="17">
        <v>0.32636235206917702</v>
      </c>
      <c r="AO77" s="17"/>
      <c r="AP77" s="17">
        <v>0.30299725517099502</v>
      </c>
      <c r="AQ77" s="17">
        <v>0.29559699432938702</v>
      </c>
      <c r="AR77" s="17">
        <v>0.35145534799273498</v>
      </c>
      <c r="AS77" s="17">
        <v>0.257999310183814</v>
      </c>
      <c r="AT77" s="17">
        <v>0.28683416143867801</v>
      </c>
      <c r="AU77" s="17"/>
      <c r="AV77" s="17">
        <v>0.30066723914824101</v>
      </c>
      <c r="AW77" s="17">
        <v>0.32332033660020199</v>
      </c>
      <c r="AX77" s="17">
        <v>0.32333656909567698</v>
      </c>
      <c r="AY77" s="17">
        <v>0.230806829511818</v>
      </c>
      <c r="AZ77" s="17">
        <v>0.30479674578016802</v>
      </c>
      <c r="BA77" s="17">
        <v>0.30763833497731802</v>
      </c>
      <c r="BB77" s="17"/>
      <c r="BC77" s="17">
        <v>0.28153752886602501</v>
      </c>
      <c r="BD77" s="17">
        <v>0.34333124267686699</v>
      </c>
      <c r="BE77" s="17">
        <v>0.30555507504384699</v>
      </c>
      <c r="BF77" s="17">
        <v>0.216871541771575</v>
      </c>
      <c r="BG77" s="17">
        <v>0.29784650076322799</v>
      </c>
    </row>
    <row r="78" spans="2:59" x14ac:dyDescent="0.35">
      <c r="B78" t="s">
        <v>85</v>
      </c>
      <c r="C78" s="17">
        <v>0.29770258110346198</v>
      </c>
      <c r="D78" s="17">
        <v>0.24843072550805101</v>
      </c>
      <c r="E78" s="17">
        <v>0.345149000658246</v>
      </c>
      <c r="F78" s="17"/>
      <c r="G78" s="17">
        <v>0.199437487705832</v>
      </c>
      <c r="H78" s="17">
        <v>0.232265835606456</v>
      </c>
      <c r="I78" s="17">
        <v>0.30918410837516502</v>
      </c>
      <c r="J78" s="17">
        <v>0.30380040784922702</v>
      </c>
      <c r="K78" s="17">
        <v>0.36455202504374401</v>
      </c>
      <c r="L78" s="17">
        <v>0.357547260425013</v>
      </c>
      <c r="M78" s="17"/>
      <c r="N78" s="17">
        <v>0.29053976683733201</v>
      </c>
      <c r="O78" s="17">
        <v>0.33166235891337797</v>
      </c>
      <c r="P78" s="17">
        <v>0.27860070902318901</v>
      </c>
      <c r="Q78" s="17">
        <v>0.28594999425596701</v>
      </c>
      <c r="R78" s="17"/>
      <c r="S78" s="17">
        <v>0.229451150119588</v>
      </c>
      <c r="T78" s="17">
        <v>0.32159627959724402</v>
      </c>
      <c r="U78" s="17">
        <v>0.23671551115259901</v>
      </c>
      <c r="V78" s="17">
        <v>0.31124757214751497</v>
      </c>
      <c r="W78" s="17">
        <v>0.33840766630193803</v>
      </c>
      <c r="X78" s="17">
        <v>0.33135910656346901</v>
      </c>
      <c r="Y78" s="17">
        <v>0.26775567878255302</v>
      </c>
      <c r="Z78" s="17">
        <v>0.34794096960570597</v>
      </c>
      <c r="AA78" s="17">
        <v>0.28023110226835002</v>
      </c>
      <c r="AB78" s="17">
        <v>0.333334627154037</v>
      </c>
      <c r="AC78" s="17">
        <v>0.33070959924140497</v>
      </c>
      <c r="AD78" s="17">
        <v>0.35370049150695898</v>
      </c>
      <c r="AE78" s="17"/>
      <c r="AF78" s="17">
        <v>0.37312788618204601</v>
      </c>
      <c r="AG78" s="17">
        <v>0.255937028487914</v>
      </c>
      <c r="AH78" s="17">
        <v>0.27081776635069099</v>
      </c>
      <c r="AI78" s="17"/>
      <c r="AJ78" s="17">
        <v>0.36338901087134901</v>
      </c>
      <c r="AK78" s="17">
        <v>0.22962087251719601</v>
      </c>
      <c r="AL78" s="17">
        <v>0.23120771128315701</v>
      </c>
      <c r="AM78" s="17">
        <v>0.47397439763802901</v>
      </c>
      <c r="AN78" s="17">
        <v>0.28657347714163001</v>
      </c>
      <c r="AO78" s="17"/>
      <c r="AP78" s="17">
        <v>0.37755904300190601</v>
      </c>
      <c r="AQ78" s="17">
        <v>0.245239901403072</v>
      </c>
      <c r="AR78" s="17">
        <v>0.206013882385014</v>
      </c>
      <c r="AS78" s="17">
        <v>0.40011714075066201</v>
      </c>
      <c r="AT78" s="17">
        <v>0.192483217822424</v>
      </c>
      <c r="AU78" s="17"/>
      <c r="AV78" s="17">
        <v>0.22399103270161</v>
      </c>
      <c r="AW78" s="17">
        <v>0.35189925435862601</v>
      </c>
      <c r="AX78" s="17">
        <v>0.25493944136208102</v>
      </c>
      <c r="AY78" s="17">
        <v>0.43837548244452101</v>
      </c>
      <c r="AZ78" s="17">
        <v>0.246132229277882</v>
      </c>
      <c r="BA78" s="17">
        <v>0.34184053100574202</v>
      </c>
      <c r="BB78" s="17"/>
      <c r="BC78" s="17">
        <v>0.32720038395753898</v>
      </c>
      <c r="BD78" s="17">
        <v>0.27277705300989702</v>
      </c>
      <c r="BE78" s="17">
        <v>0.26605898390728999</v>
      </c>
      <c r="BF78" s="17">
        <v>0.28124062358662399</v>
      </c>
      <c r="BG78" s="17">
        <v>0.26247398626570101</v>
      </c>
    </row>
    <row r="79" spans="2:59" x14ac:dyDescent="0.35">
      <c r="B79" t="s">
        <v>73</v>
      </c>
      <c r="C79" s="17">
        <v>8.2607041573103807E-2</v>
      </c>
      <c r="D79" s="17">
        <v>7.5529036172084799E-2</v>
      </c>
      <c r="E79" s="17">
        <v>8.9918781419098995E-2</v>
      </c>
      <c r="F79" s="17"/>
      <c r="G79" s="17">
        <v>8.9241261445212799E-2</v>
      </c>
      <c r="H79" s="17">
        <v>6.7935557929865997E-2</v>
      </c>
      <c r="I79" s="17">
        <v>6.15849104445284E-2</v>
      </c>
      <c r="J79" s="17">
        <v>0.10910559831706899</v>
      </c>
      <c r="K79" s="17">
        <v>8.3377908339296106E-2</v>
      </c>
      <c r="L79" s="17">
        <v>8.5136382938290303E-2</v>
      </c>
      <c r="M79" s="17"/>
      <c r="N79" s="17">
        <v>6.7918083249357206E-2</v>
      </c>
      <c r="O79" s="17">
        <v>7.5046827285223106E-2</v>
      </c>
      <c r="P79" s="17">
        <v>8.3334366123706802E-2</v>
      </c>
      <c r="Q79" s="17">
        <v>0.104990859120575</v>
      </c>
      <c r="R79" s="17"/>
      <c r="S79" s="17">
        <v>5.4273533644253198E-2</v>
      </c>
      <c r="T79" s="17">
        <v>5.8834183273993E-2</v>
      </c>
      <c r="U79" s="17">
        <v>0.106342487620728</v>
      </c>
      <c r="V79" s="17">
        <v>9.2621556474622002E-2</v>
      </c>
      <c r="W79" s="17">
        <v>7.7141724262127398E-2</v>
      </c>
      <c r="X79" s="17">
        <v>7.44072504028684E-2</v>
      </c>
      <c r="Y79" s="17">
        <v>9.3659003030829094E-2</v>
      </c>
      <c r="Z79" s="17">
        <v>7.1687594469269006E-2</v>
      </c>
      <c r="AA79" s="17">
        <v>0.11412109072785299</v>
      </c>
      <c r="AB79" s="17">
        <v>9.5358856647812199E-2</v>
      </c>
      <c r="AC79" s="17">
        <v>7.32545503547542E-2</v>
      </c>
      <c r="AD79" s="17">
        <v>0.108506802517621</v>
      </c>
      <c r="AE79" s="17"/>
      <c r="AF79" s="17">
        <v>7.7052372430492302E-2</v>
      </c>
      <c r="AG79" s="17">
        <v>6.6278005755596198E-2</v>
      </c>
      <c r="AH79" s="17">
        <v>0.13614652290787299</v>
      </c>
      <c r="AI79" s="17"/>
      <c r="AJ79" s="17">
        <v>6.2885672432596296E-2</v>
      </c>
      <c r="AK79" s="17">
        <v>7.1075310597703598E-2</v>
      </c>
      <c r="AL79" s="17">
        <v>5.6675332802413499E-2</v>
      </c>
      <c r="AM79" s="17">
        <v>0.154103659668195</v>
      </c>
      <c r="AN79" s="17">
        <v>0.13643047158777999</v>
      </c>
      <c r="AO79" s="17"/>
      <c r="AP79" s="17">
        <v>2.82650468886393E-2</v>
      </c>
      <c r="AQ79" s="17">
        <v>7.8563835491899603E-2</v>
      </c>
      <c r="AR79" s="17">
        <v>8.1502027281210601E-2</v>
      </c>
      <c r="AS79" s="17">
        <v>9.6549018262905503E-2</v>
      </c>
      <c r="AT79" s="17">
        <v>7.6622913662037107E-2</v>
      </c>
      <c r="AU79" s="17"/>
      <c r="AV79" s="17">
        <v>7.7618204052035206E-2</v>
      </c>
      <c r="AW79" s="17">
        <v>3.4229086280245499E-2</v>
      </c>
      <c r="AX79" s="17">
        <v>6.6091984626781702E-2</v>
      </c>
      <c r="AY79" s="17">
        <v>8.5488898743404498E-2</v>
      </c>
      <c r="AZ79" s="17">
        <v>7.5274806523983703E-2</v>
      </c>
      <c r="BA79" s="17">
        <v>0.13325177354008</v>
      </c>
      <c r="BB79" s="17"/>
      <c r="BC79" s="17">
        <v>9.18106419566279E-2</v>
      </c>
      <c r="BD79" s="17">
        <v>7.6470273567390806E-2</v>
      </c>
      <c r="BE79" s="17">
        <v>7.7813850161337905E-2</v>
      </c>
      <c r="BF79" s="17">
        <v>8.5439558375249899E-2</v>
      </c>
      <c r="BG79" s="17">
        <v>2.2391688303534E-2</v>
      </c>
    </row>
    <row r="80" spans="2:59" x14ac:dyDescent="0.35">
      <c r="B80" t="s">
        <v>86</v>
      </c>
      <c r="C80" s="17">
        <v>0.324978870570651</v>
      </c>
      <c r="D80" s="17">
        <v>0.37993671502628501</v>
      </c>
      <c r="E80" s="17">
        <v>0.27012706462074998</v>
      </c>
      <c r="F80" s="17"/>
      <c r="G80" s="17">
        <v>0.40990598932364303</v>
      </c>
      <c r="H80" s="17">
        <v>0.43527530502825201</v>
      </c>
      <c r="I80" s="17">
        <v>0.37455170645075703</v>
      </c>
      <c r="J80" s="17">
        <v>0.277632984397439</v>
      </c>
      <c r="K80" s="17">
        <v>0.23493933394156599</v>
      </c>
      <c r="L80" s="17">
        <v>0.23714751066079201</v>
      </c>
      <c r="M80" s="17"/>
      <c r="N80" s="17">
        <v>0.315557077675098</v>
      </c>
      <c r="O80" s="17">
        <v>0.33652936155579</v>
      </c>
      <c r="P80" s="17">
        <v>0.31366122979198002</v>
      </c>
      <c r="Q80" s="17">
        <v>0.33421282471996999</v>
      </c>
      <c r="R80" s="17"/>
      <c r="S80" s="17">
        <v>0.41361883370958602</v>
      </c>
      <c r="T80" s="17">
        <v>0.34563156871874001</v>
      </c>
      <c r="U80" s="17">
        <v>0.36075756075897297</v>
      </c>
      <c r="V80" s="17">
        <v>0.27701457836203103</v>
      </c>
      <c r="W80" s="17">
        <v>0.32965184102667899</v>
      </c>
      <c r="X80" s="17">
        <v>0.33112247972222603</v>
      </c>
      <c r="Y80" s="17">
        <v>0.31291692905520602</v>
      </c>
      <c r="Z80" s="17">
        <v>0.25561788444287298</v>
      </c>
      <c r="AA80" s="17">
        <v>0.28763220426025898</v>
      </c>
      <c r="AB80" s="17">
        <v>0.269610403304753</v>
      </c>
      <c r="AC80" s="17">
        <v>0.32954030327915002</v>
      </c>
      <c r="AD80" s="17">
        <v>0.26090472850686203</v>
      </c>
      <c r="AE80" s="17"/>
      <c r="AF80" s="17">
        <v>0.28686361214779599</v>
      </c>
      <c r="AG80" s="17">
        <v>0.36443055535532398</v>
      </c>
      <c r="AH80" s="17">
        <v>0.29307118445235503</v>
      </c>
      <c r="AI80" s="17"/>
      <c r="AJ80" s="17">
        <v>0.28688032439878602</v>
      </c>
      <c r="AK80" s="17">
        <v>0.42265499327673001</v>
      </c>
      <c r="AL80" s="17">
        <v>0.35338278035802401</v>
      </c>
      <c r="AM80" s="17">
        <v>0.19622443391785199</v>
      </c>
      <c r="AN80" s="17">
        <v>0.25063369920141298</v>
      </c>
      <c r="AO80" s="17"/>
      <c r="AP80" s="17">
        <v>0.29117865493846001</v>
      </c>
      <c r="AQ80" s="17">
        <v>0.38059926877564199</v>
      </c>
      <c r="AR80" s="17">
        <v>0.36102874234103999</v>
      </c>
      <c r="AS80" s="17">
        <v>0.24533453080261799</v>
      </c>
      <c r="AT80" s="17">
        <v>0.44405970707685999</v>
      </c>
      <c r="AU80" s="17"/>
      <c r="AV80" s="17">
        <v>0.39772352409811401</v>
      </c>
      <c r="AW80" s="17">
        <v>0.29055132276092699</v>
      </c>
      <c r="AX80" s="17">
        <v>0.35563200491545999</v>
      </c>
      <c r="AY80" s="17">
        <v>0.24532878930025601</v>
      </c>
      <c r="AZ80" s="17">
        <v>0.37379621841796601</v>
      </c>
      <c r="BA80" s="17">
        <v>0.21726936047685999</v>
      </c>
      <c r="BB80" s="17"/>
      <c r="BC80" s="17">
        <v>0.29945144521980899</v>
      </c>
      <c r="BD80" s="17">
        <v>0.30742143074584499</v>
      </c>
      <c r="BE80" s="17">
        <v>0.350572090887525</v>
      </c>
      <c r="BF80" s="17">
        <v>0.41644827626655101</v>
      </c>
      <c r="BG80" s="17">
        <v>0.417287824667537</v>
      </c>
    </row>
    <row r="81" spans="2:59" x14ac:dyDescent="0.35">
      <c r="B81" t="s">
        <v>87</v>
      </c>
      <c r="C81" s="17">
        <v>0.59241408785624505</v>
      </c>
      <c r="D81" s="17">
        <v>0.54453424880163004</v>
      </c>
      <c r="E81" s="17">
        <v>0.63995415396015098</v>
      </c>
      <c r="F81" s="17"/>
      <c r="G81" s="17">
        <v>0.50085274923114398</v>
      </c>
      <c r="H81" s="17">
        <v>0.49678913704188199</v>
      </c>
      <c r="I81" s="17">
        <v>0.56386338310471495</v>
      </c>
      <c r="J81" s="17">
        <v>0.61326141728549199</v>
      </c>
      <c r="K81" s="17">
        <v>0.681682757719138</v>
      </c>
      <c r="L81" s="17">
        <v>0.67771610640091795</v>
      </c>
      <c r="M81" s="17"/>
      <c r="N81" s="17">
        <v>0.61652483907554501</v>
      </c>
      <c r="O81" s="17">
        <v>0.58842381115898701</v>
      </c>
      <c r="P81" s="17">
        <v>0.60300440408431299</v>
      </c>
      <c r="Q81" s="17">
        <v>0.56079631615945502</v>
      </c>
      <c r="R81" s="17"/>
      <c r="S81" s="17">
        <v>0.53210763264616101</v>
      </c>
      <c r="T81" s="17">
        <v>0.59553424800726695</v>
      </c>
      <c r="U81" s="17">
        <v>0.53289995162029802</v>
      </c>
      <c r="V81" s="17">
        <v>0.63036386516334697</v>
      </c>
      <c r="W81" s="17">
        <v>0.59320643471119305</v>
      </c>
      <c r="X81" s="17">
        <v>0.59447026987490503</v>
      </c>
      <c r="Y81" s="17">
        <v>0.59342406791396496</v>
      </c>
      <c r="Z81" s="17">
        <v>0.67269452108785799</v>
      </c>
      <c r="AA81" s="17">
        <v>0.59824670501188704</v>
      </c>
      <c r="AB81" s="17">
        <v>0.63503074004743498</v>
      </c>
      <c r="AC81" s="17">
        <v>0.59720514636609601</v>
      </c>
      <c r="AD81" s="17">
        <v>0.63058846897551701</v>
      </c>
      <c r="AE81" s="17"/>
      <c r="AF81" s="17">
        <v>0.636084015421712</v>
      </c>
      <c r="AG81" s="17">
        <v>0.56929143888907996</v>
      </c>
      <c r="AH81" s="17">
        <v>0.57078229263977198</v>
      </c>
      <c r="AI81" s="17"/>
      <c r="AJ81" s="17">
        <v>0.65023400316861801</v>
      </c>
      <c r="AK81" s="17">
        <v>0.50626969612556705</v>
      </c>
      <c r="AL81" s="17">
        <v>0.58994188683956295</v>
      </c>
      <c r="AM81" s="17">
        <v>0.64967190641395201</v>
      </c>
      <c r="AN81" s="17">
        <v>0.61293582921080703</v>
      </c>
      <c r="AO81" s="17"/>
      <c r="AP81" s="17">
        <v>0.68055629817290098</v>
      </c>
      <c r="AQ81" s="17">
        <v>0.54083689573245897</v>
      </c>
      <c r="AR81" s="17">
        <v>0.55746923037774898</v>
      </c>
      <c r="AS81" s="17">
        <v>0.65811645093447702</v>
      </c>
      <c r="AT81" s="17">
        <v>0.47931737926110202</v>
      </c>
      <c r="AU81" s="17"/>
      <c r="AV81" s="17">
        <v>0.52465827184985103</v>
      </c>
      <c r="AW81" s="17">
        <v>0.675219590958828</v>
      </c>
      <c r="AX81" s="17">
        <v>0.57827601045775801</v>
      </c>
      <c r="AY81" s="17">
        <v>0.66918231195633904</v>
      </c>
      <c r="AZ81" s="17">
        <v>0.55092897505805005</v>
      </c>
      <c r="BA81" s="17">
        <v>0.64947886598306004</v>
      </c>
      <c r="BB81" s="17"/>
      <c r="BC81" s="17">
        <v>0.60873791282356304</v>
      </c>
      <c r="BD81" s="17">
        <v>0.61610829568676395</v>
      </c>
      <c r="BE81" s="17">
        <v>0.57161405895113704</v>
      </c>
      <c r="BF81" s="17">
        <v>0.49811216535819902</v>
      </c>
      <c r="BG81" s="17">
        <v>0.560320487028929</v>
      </c>
    </row>
    <row r="82" spans="2:59" x14ac:dyDescent="0.35">
      <c r="B82" t="s">
        <v>88</v>
      </c>
      <c r="C82" s="17">
        <v>-0.267435217285594</v>
      </c>
      <c r="D82" s="17">
        <v>-0.164597533775345</v>
      </c>
      <c r="E82" s="17">
        <v>-0.369827089339402</v>
      </c>
      <c r="F82" s="17"/>
      <c r="G82" s="17">
        <v>-9.0946759907500299E-2</v>
      </c>
      <c r="H82" s="17">
        <v>-6.15138320136299E-2</v>
      </c>
      <c r="I82" s="17">
        <v>-0.18931167665395801</v>
      </c>
      <c r="J82" s="17">
        <v>-0.335628432888053</v>
      </c>
      <c r="K82" s="17">
        <v>-0.44674342377757098</v>
      </c>
      <c r="L82" s="17">
        <v>-0.44056859574012602</v>
      </c>
      <c r="M82" s="17"/>
      <c r="N82" s="17">
        <v>-0.30096776140044701</v>
      </c>
      <c r="O82" s="17">
        <v>-0.25189444960319801</v>
      </c>
      <c r="P82" s="17">
        <v>-0.28934317429233303</v>
      </c>
      <c r="Q82" s="17">
        <v>-0.226583491439485</v>
      </c>
      <c r="R82" s="17"/>
      <c r="S82" s="17">
        <v>-0.118488798936576</v>
      </c>
      <c r="T82" s="17">
        <v>-0.249902679288528</v>
      </c>
      <c r="U82" s="17">
        <v>-0.17214239086132499</v>
      </c>
      <c r="V82" s="17">
        <v>-0.353349286801316</v>
      </c>
      <c r="W82" s="17">
        <v>-0.263554593684514</v>
      </c>
      <c r="X82" s="17">
        <v>-0.26334779015267901</v>
      </c>
      <c r="Y82" s="17">
        <v>-0.280507138858758</v>
      </c>
      <c r="Z82" s="17">
        <v>-0.41707663664498401</v>
      </c>
      <c r="AA82" s="17">
        <v>-0.310614500751628</v>
      </c>
      <c r="AB82" s="17">
        <v>-0.36542033674268198</v>
      </c>
      <c r="AC82" s="17">
        <v>-0.26766484308694699</v>
      </c>
      <c r="AD82" s="17">
        <v>-0.36968374046865499</v>
      </c>
      <c r="AE82" s="17"/>
      <c r="AF82" s="17">
        <v>-0.34922040327391601</v>
      </c>
      <c r="AG82" s="17">
        <v>-0.20486088353375601</v>
      </c>
      <c r="AH82" s="17">
        <v>-0.27771110818741801</v>
      </c>
      <c r="AI82" s="17"/>
      <c r="AJ82" s="17">
        <v>-0.36335367876983199</v>
      </c>
      <c r="AK82" s="17">
        <v>-8.3614702848837305E-2</v>
      </c>
      <c r="AL82" s="17">
        <v>-0.23655910648153899</v>
      </c>
      <c r="AM82" s="17">
        <v>-0.45344747249610001</v>
      </c>
      <c r="AN82" s="17">
        <v>-0.36230213000939399</v>
      </c>
      <c r="AO82" s="17"/>
      <c r="AP82" s="17">
        <v>-0.38937764323444102</v>
      </c>
      <c r="AQ82" s="17">
        <v>-0.16023762695681701</v>
      </c>
      <c r="AR82" s="17">
        <v>-0.19644048803670899</v>
      </c>
      <c r="AS82" s="17">
        <v>-0.41278192013185899</v>
      </c>
      <c r="AT82" s="17">
        <v>-3.5257672184242E-2</v>
      </c>
      <c r="AU82" s="17"/>
      <c r="AV82" s="17">
        <v>-0.12693474775173699</v>
      </c>
      <c r="AW82" s="17">
        <v>-0.38466826819790101</v>
      </c>
      <c r="AX82" s="17">
        <v>-0.22264400554229799</v>
      </c>
      <c r="AY82" s="17">
        <v>-0.423853522656083</v>
      </c>
      <c r="AZ82" s="17">
        <v>-0.17713275664008499</v>
      </c>
      <c r="BA82" s="17">
        <v>-0.43220950550620002</v>
      </c>
      <c r="BB82" s="17"/>
      <c r="BC82" s="17">
        <v>-0.309286467603755</v>
      </c>
      <c r="BD82" s="17">
        <v>-0.30868686494091802</v>
      </c>
      <c r="BE82" s="17">
        <v>-0.22104196806361301</v>
      </c>
      <c r="BF82" s="17">
        <v>-8.1663889091648095E-2</v>
      </c>
      <c r="BG82" s="17">
        <v>-0.143032662361393</v>
      </c>
    </row>
    <row r="83" spans="2:59" x14ac:dyDescent="0.35">
      <c r="C83" s="17"/>
      <c r="D83" s="17"/>
      <c r="E83" s="17"/>
      <c r="F83" s="17"/>
      <c r="G83" s="17"/>
      <c r="H83" s="17"/>
      <c r="I83" s="17"/>
      <c r="J83" s="17"/>
      <c r="K83" s="17"/>
      <c r="L83" s="17"/>
      <c r="M83" s="17"/>
      <c r="N83" s="17"/>
      <c r="O83" s="17"/>
      <c r="P83" s="17"/>
      <c r="Q83" s="17"/>
      <c r="R83" s="17"/>
      <c r="S83" s="17"/>
      <c r="T83" s="17"/>
      <c r="U83" s="17"/>
      <c r="V83" s="17"/>
      <c r="W83" s="17"/>
      <c r="X83" s="17"/>
      <c r="Y83" s="17"/>
      <c r="Z83" s="17"/>
      <c r="AA83" s="17"/>
      <c r="AB83" s="17"/>
      <c r="AC83" s="17"/>
      <c r="AD83" s="17"/>
      <c r="AE83" s="17"/>
      <c r="AF83" s="17"/>
      <c r="AG83" s="17"/>
      <c r="AH83" s="17"/>
      <c r="AI83" s="17"/>
      <c r="AJ83" s="17"/>
      <c r="AK83" s="17"/>
      <c r="AL83" s="17"/>
      <c r="AM83" s="17"/>
      <c r="AN83" s="17"/>
      <c r="AO83" s="17"/>
      <c r="AP83" s="17"/>
      <c r="AQ83" s="17"/>
      <c r="AR83" s="17"/>
      <c r="AS83" s="17"/>
      <c r="AT83" s="17"/>
      <c r="AU83" s="17"/>
      <c r="AV83" s="17"/>
      <c r="AW83" s="17"/>
      <c r="AX83" s="17"/>
      <c r="AY83" s="17"/>
      <c r="AZ83" s="17"/>
      <c r="BA83" s="17"/>
      <c r="BB83" s="17"/>
      <c r="BC83" s="17"/>
      <c r="BD83" s="17"/>
      <c r="BE83" s="17"/>
      <c r="BF83" s="17"/>
      <c r="BG83" s="17"/>
    </row>
    <row r="84" spans="2:59" x14ac:dyDescent="0.35">
      <c r="B84" s="6" t="s">
        <v>102</v>
      </c>
      <c r="C84" s="17"/>
      <c r="D84" s="17"/>
      <c r="E84" s="17"/>
      <c r="F84" s="17"/>
      <c r="G84" s="17"/>
      <c r="H84" s="17"/>
      <c r="I84" s="17"/>
      <c r="J84" s="17"/>
      <c r="K84" s="17"/>
      <c r="L84" s="17"/>
      <c r="M84" s="17"/>
      <c r="N84" s="17"/>
      <c r="O84" s="17"/>
      <c r="P84" s="17"/>
      <c r="Q84" s="17"/>
      <c r="R84" s="17"/>
      <c r="S84" s="17"/>
      <c r="T84" s="17"/>
      <c r="U84" s="17"/>
      <c r="V84" s="17"/>
      <c r="W84" s="17"/>
      <c r="X84" s="17"/>
      <c r="Y84" s="17"/>
      <c r="Z84" s="17"/>
      <c r="AA84" s="17"/>
      <c r="AB84" s="17"/>
      <c r="AC84" s="17"/>
      <c r="AD84" s="17"/>
      <c r="AE84" s="17"/>
      <c r="AF84" s="17"/>
      <c r="AG84" s="17"/>
      <c r="AH84" s="17"/>
      <c r="AI84" s="17"/>
      <c r="AJ84" s="17"/>
      <c r="AK84" s="17"/>
      <c r="AL84" s="17"/>
      <c r="AM84" s="17"/>
      <c r="AN84" s="17"/>
      <c r="AO84" s="17"/>
      <c r="AP84" s="17"/>
      <c r="AQ84" s="17"/>
      <c r="AR84" s="17"/>
      <c r="AS84" s="17"/>
      <c r="AT84" s="17"/>
      <c r="AU84" s="17"/>
      <c r="AV84" s="17"/>
      <c r="AW84" s="17"/>
      <c r="AX84" s="17"/>
      <c r="AY84" s="17"/>
      <c r="AZ84" s="17"/>
      <c r="BA84" s="17"/>
      <c r="BB84" s="17"/>
      <c r="BC84" s="17"/>
      <c r="BD84" s="17"/>
      <c r="BE84" s="17"/>
      <c r="BF84" s="17"/>
      <c r="BG84" s="17"/>
    </row>
    <row r="85" spans="2:59" x14ac:dyDescent="0.35">
      <c r="B85" s="24" t="s">
        <v>75</v>
      </c>
      <c r="C85" s="17"/>
      <c r="D85" s="17"/>
      <c r="E85" s="17"/>
      <c r="F85" s="17"/>
      <c r="G85" s="17"/>
      <c r="H85" s="17"/>
      <c r="I85" s="17"/>
      <c r="J85" s="17"/>
      <c r="K85" s="17"/>
      <c r="L85" s="17"/>
      <c r="M85" s="17"/>
      <c r="N85" s="17"/>
      <c r="O85" s="17"/>
      <c r="P85" s="17"/>
      <c r="Q85" s="17"/>
      <c r="R85" s="17"/>
      <c r="S85" s="17"/>
      <c r="T85" s="17"/>
      <c r="U85" s="17"/>
      <c r="V85" s="17"/>
      <c r="W85" s="17"/>
      <c r="X85" s="17"/>
      <c r="Y85" s="17"/>
      <c r="Z85" s="17"/>
      <c r="AA85" s="17"/>
      <c r="AB85" s="17"/>
      <c r="AC85" s="17"/>
      <c r="AD85" s="17"/>
      <c r="AE85" s="17"/>
      <c r="AF85" s="17"/>
      <c r="AG85" s="17"/>
      <c r="AH85" s="17"/>
      <c r="AI85" s="17"/>
      <c r="AJ85" s="17"/>
      <c r="AK85" s="17"/>
      <c r="AL85" s="17"/>
      <c r="AM85" s="17"/>
      <c r="AN85" s="17"/>
      <c r="AO85" s="17"/>
      <c r="AP85" s="17"/>
      <c r="AQ85" s="17"/>
      <c r="AR85" s="17"/>
      <c r="AS85" s="17"/>
      <c r="AT85" s="17"/>
      <c r="AU85" s="17"/>
      <c r="AV85" s="17"/>
      <c r="AW85" s="17"/>
      <c r="AX85" s="17"/>
      <c r="AY85" s="17"/>
      <c r="AZ85" s="17"/>
      <c r="BA85" s="17"/>
      <c r="BB85" s="17"/>
      <c r="BC85" s="17"/>
      <c r="BD85" s="17"/>
      <c r="BE85" s="17"/>
      <c r="BF85" s="17"/>
      <c r="BG85" s="17"/>
    </row>
    <row r="86" spans="2:59" x14ac:dyDescent="0.35">
      <c r="B86" t="s">
        <v>82</v>
      </c>
      <c r="C86" s="17">
        <v>8.4354092523742694E-2</v>
      </c>
      <c r="D86" s="17">
        <v>0.10945117742483899</v>
      </c>
      <c r="E86" s="17">
        <v>6.0286445247878503E-2</v>
      </c>
      <c r="F86" s="17"/>
      <c r="G86" s="17">
        <v>9.6105844642013397E-2</v>
      </c>
      <c r="H86" s="17">
        <v>0.14129375182873799</v>
      </c>
      <c r="I86" s="17">
        <v>9.7802903362301005E-2</v>
      </c>
      <c r="J86" s="17">
        <v>7.0459645962893003E-2</v>
      </c>
      <c r="K86" s="17">
        <v>7.0840000119098606E-2</v>
      </c>
      <c r="L86" s="17">
        <v>3.9643712636017299E-2</v>
      </c>
      <c r="M86" s="17"/>
      <c r="N86" s="17">
        <v>9.1328633182859803E-2</v>
      </c>
      <c r="O86" s="17">
        <v>8.4674223782091704E-2</v>
      </c>
      <c r="P86" s="17">
        <v>7.2895914906109305E-2</v>
      </c>
      <c r="Q86" s="17">
        <v>8.7906924543275394E-2</v>
      </c>
      <c r="R86" s="17"/>
      <c r="S86" s="17">
        <v>0.106887766184592</v>
      </c>
      <c r="T86" s="17">
        <v>6.6268299469341999E-2</v>
      </c>
      <c r="U86" s="17">
        <v>9.9741379936904601E-2</v>
      </c>
      <c r="V86" s="17">
        <v>8.2056826243894307E-2</v>
      </c>
      <c r="W86" s="17">
        <v>6.5849505010222006E-2</v>
      </c>
      <c r="X86" s="17">
        <v>6.7185768516518904E-2</v>
      </c>
      <c r="Y86" s="17">
        <v>3.7126982610017498E-2</v>
      </c>
      <c r="Z86" s="17">
        <v>4.76304381558878E-2</v>
      </c>
      <c r="AA86" s="17">
        <v>8.2994528999243894E-2</v>
      </c>
      <c r="AB86" s="17">
        <v>0.117912856923162</v>
      </c>
      <c r="AC86" s="17">
        <v>0.13284528835170301</v>
      </c>
      <c r="AD86" s="17">
        <v>0.116262997474865</v>
      </c>
      <c r="AE86" s="17"/>
      <c r="AF86" s="17">
        <v>6.6286466403896099E-2</v>
      </c>
      <c r="AG86" s="17">
        <v>0.105472862526692</v>
      </c>
      <c r="AH86" s="17">
        <v>8.1794101168541203E-2</v>
      </c>
      <c r="AI86" s="17"/>
      <c r="AJ86" s="17">
        <v>5.9610486081234197E-2</v>
      </c>
      <c r="AK86" s="17">
        <v>0.13309384086779499</v>
      </c>
      <c r="AL86" s="17">
        <v>6.3923250670511897E-2</v>
      </c>
      <c r="AM86" s="17">
        <v>3.2664989226211E-2</v>
      </c>
      <c r="AN86" s="17">
        <v>7.1672930722443906E-2</v>
      </c>
      <c r="AO86" s="17"/>
      <c r="AP86" s="17">
        <v>5.3782250674346797E-2</v>
      </c>
      <c r="AQ86" s="17">
        <v>0.117727382564879</v>
      </c>
      <c r="AR86" s="17">
        <v>4.9608961149617901E-2</v>
      </c>
      <c r="AS86" s="17">
        <v>4.2911570484289001E-2</v>
      </c>
      <c r="AT86" s="17">
        <v>0.110980765715878</v>
      </c>
      <c r="AU86" s="17"/>
      <c r="AV86" s="17">
        <v>0.12800355406665301</v>
      </c>
      <c r="AW86" s="17">
        <v>5.93897991781656E-2</v>
      </c>
      <c r="AX86" s="17">
        <v>5.9461472935150902E-2</v>
      </c>
      <c r="AY86" s="17">
        <v>4.7648466971155899E-2</v>
      </c>
      <c r="AZ86" s="17">
        <v>7.1000126174192005E-2</v>
      </c>
      <c r="BA86" s="17">
        <v>1.7717515148296399E-2</v>
      </c>
      <c r="BB86" s="17"/>
      <c r="BC86" s="17">
        <v>7.4878928037097503E-2</v>
      </c>
      <c r="BD86" s="17">
        <v>4.93242695513402E-2</v>
      </c>
      <c r="BE86" s="17">
        <v>9.8409708809531996E-2</v>
      </c>
      <c r="BF86" s="17">
        <v>0.12424549250329001</v>
      </c>
      <c r="BG86" s="17">
        <v>0.16189629268206299</v>
      </c>
    </row>
    <row r="87" spans="2:59" x14ac:dyDescent="0.35">
      <c r="B87" t="s">
        <v>83</v>
      </c>
      <c r="C87" s="17">
        <v>0.215212768664125</v>
      </c>
      <c r="D87" s="17">
        <v>0.24194394297729099</v>
      </c>
      <c r="E87" s="17">
        <v>0.18836908931287699</v>
      </c>
      <c r="F87" s="17"/>
      <c r="G87" s="17">
        <v>0.23399284405266299</v>
      </c>
      <c r="H87" s="17">
        <v>0.232439813727185</v>
      </c>
      <c r="I87" s="17">
        <v>0.220951615552653</v>
      </c>
      <c r="J87" s="17">
        <v>0.248179115599304</v>
      </c>
      <c r="K87" s="17">
        <v>0.182858216296586</v>
      </c>
      <c r="L87" s="17">
        <v>0.17902858595653801</v>
      </c>
      <c r="M87" s="17"/>
      <c r="N87" s="17">
        <v>0.20385957138642599</v>
      </c>
      <c r="O87" s="17">
        <v>0.22411673415800301</v>
      </c>
      <c r="P87" s="17">
        <v>0.19898939125408799</v>
      </c>
      <c r="Q87" s="17">
        <v>0.23593897249343501</v>
      </c>
      <c r="R87" s="17"/>
      <c r="S87" s="17">
        <v>0.22026129151344301</v>
      </c>
      <c r="T87" s="17">
        <v>0.20845109649343099</v>
      </c>
      <c r="U87" s="17">
        <v>0.21628187663861101</v>
      </c>
      <c r="V87" s="17">
        <v>0.21497599001048801</v>
      </c>
      <c r="W87" s="17">
        <v>0.230375068403505</v>
      </c>
      <c r="X87" s="17">
        <v>0.20134473814722201</v>
      </c>
      <c r="Y87" s="17">
        <v>0.21043572303045499</v>
      </c>
      <c r="Z87" s="17">
        <v>0.137828010610169</v>
      </c>
      <c r="AA87" s="17">
        <v>0.238908679849824</v>
      </c>
      <c r="AB87" s="17">
        <v>0.24422760176839201</v>
      </c>
      <c r="AC87" s="17">
        <v>0.211851648036288</v>
      </c>
      <c r="AD87" s="17">
        <v>0.17189625917878401</v>
      </c>
      <c r="AE87" s="17"/>
      <c r="AF87" s="17">
        <v>0.195178535492602</v>
      </c>
      <c r="AG87" s="17">
        <v>0.24644149234724799</v>
      </c>
      <c r="AH87" s="17">
        <v>0.18260148461844999</v>
      </c>
      <c r="AI87" s="17"/>
      <c r="AJ87" s="17">
        <v>0.18680011369378999</v>
      </c>
      <c r="AK87" s="17">
        <v>0.26708392058591801</v>
      </c>
      <c r="AL87" s="17">
        <v>0.281359232614938</v>
      </c>
      <c r="AM87" s="17">
        <v>0.154681388407438</v>
      </c>
      <c r="AN87" s="17">
        <v>0.17802184331930801</v>
      </c>
      <c r="AO87" s="17"/>
      <c r="AP87" s="17">
        <v>0.215040155471068</v>
      </c>
      <c r="AQ87" s="17">
        <v>0.24398522613623899</v>
      </c>
      <c r="AR87" s="17">
        <v>0.24882082959586899</v>
      </c>
      <c r="AS87" s="17">
        <v>0.19493486888561601</v>
      </c>
      <c r="AT87" s="17">
        <v>0.242996661326075</v>
      </c>
      <c r="AU87" s="17"/>
      <c r="AV87" s="17">
        <v>0.24576336998735199</v>
      </c>
      <c r="AW87" s="17">
        <v>0.206440474625638</v>
      </c>
      <c r="AX87" s="17">
        <v>0.24126169483132101</v>
      </c>
      <c r="AY87" s="17">
        <v>0.18704864714576</v>
      </c>
      <c r="AZ87" s="17">
        <v>0.242138847435071</v>
      </c>
      <c r="BA87" s="17">
        <v>0.151994576650751</v>
      </c>
      <c r="BB87" s="17"/>
      <c r="BC87" s="17">
        <v>0.22415647488203899</v>
      </c>
      <c r="BD87" s="17">
        <v>0.233611848430407</v>
      </c>
      <c r="BE87" s="17">
        <v>0.211678280139424</v>
      </c>
      <c r="BF87" s="17">
        <v>0.218944064023779</v>
      </c>
      <c r="BG87" s="17">
        <v>0.23931529781500499</v>
      </c>
    </row>
    <row r="88" spans="2:59" x14ac:dyDescent="0.35">
      <c r="B88" t="s">
        <v>84</v>
      </c>
      <c r="C88" s="17">
        <v>0.30300281912528598</v>
      </c>
      <c r="D88" s="17">
        <v>0.29525523462726799</v>
      </c>
      <c r="E88" s="17">
        <v>0.312053324099551</v>
      </c>
      <c r="F88" s="17"/>
      <c r="G88" s="17">
        <v>0.32895990090310501</v>
      </c>
      <c r="H88" s="17">
        <v>0.307801175367933</v>
      </c>
      <c r="I88" s="17">
        <v>0.28079153564448001</v>
      </c>
      <c r="J88" s="17">
        <v>0.29474273754454899</v>
      </c>
      <c r="K88" s="17">
        <v>0.26994281657256503</v>
      </c>
      <c r="L88" s="17">
        <v>0.32862266109163801</v>
      </c>
      <c r="M88" s="17"/>
      <c r="N88" s="17">
        <v>0.32375506276987498</v>
      </c>
      <c r="O88" s="17">
        <v>0.281570465813333</v>
      </c>
      <c r="P88" s="17">
        <v>0.32893850488326798</v>
      </c>
      <c r="Q88" s="17">
        <v>0.27710941682141799</v>
      </c>
      <c r="R88" s="17"/>
      <c r="S88" s="17">
        <v>0.29479900457916097</v>
      </c>
      <c r="T88" s="17">
        <v>0.334365523793417</v>
      </c>
      <c r="U88" s="17">
        <v>0.309790129607738</v>
      </c>
      <c r="V88" s="17">
        <v>0.27152872698546698</v>
      </c>
      <c r="W88" s="17">
        <v>0.226968426119775</v>
      </c>
      <c r="X88" s="17">
        <v>0.32267132909087498</v>
      </c>
      <c r="Y88" s="17">
        <v>0.32499352593118003</v>
      </c>
      <c r="Z88" s="17">
        <v>0.36223899115004898</v>
      </c>
      <c r="AA88" s="17">
        <v>0.32337335534463302</v>
      </c>
      <c r="AB88" s="17">
        <v>0.30557187264729802</v>
      </c>
      <c r="AC88" s="17">
        <v>0.228183924831804</v>
      </c>
      <c r="AD88" s="17">
        <v>0.30624025882813</v>
      </c>
      <c r="AE88" s="17"/>
      <c r="AF88" s="17">
        <v>0.290321045713196</v>
      </c>
      <c r="AG88" s="17">
        <v>0.29131440308252299</v>
      </c>
      <c r="AH88" s="17">
        <v>0.32840249625845302</v>
      </c>
      <c r="AI88" s="17"/>
      <c r="AJ88" s="17">
        <v>0.31272614361173501</v>
      </c>
      <c r="AK88" s="17">
        <v>0.28479929833124801</v>
      </c>
      <c r="AL88" s="17">
        <v>0.32760872986070499</v>
      </c>
      <c r="AM88" s="17">
        <v>0.15538006788714501</v>
      </c>
      <c r="AN88" s="17">
        <v>0.28556309076279002</v>
      </c>
      <c r="AO88" s="17"/>
      <c r="AP88" s="17">
        <v>0.29446199246814603</v>
      </c>
      <c r="AQ88" s="17">
        <v>0.32251585749297701</v>
      </c>
      <c r="AR88" s="17">
        <v>0.34895853262680798</v>
      </c>
      <c r="AS88" s="17">
        <v>0.25182553832244498</v>
      </c>
      <c r="AT88" s="17">
        <v>0.23207464344429701</v>
      </c>
      <c r="AU88" s="17"/>
      <c r="AV88" s="17">
        <v>0.31626506388619202</v>
      </c>
      <c r="AW88" s="17">
        <v>0.29581447160513102</v>
      </c>
      <c r="AX88" s="17">
        <v>0.34076987584971302</v>
      </c>
      <c r="AY88" s="17">
        <v>0.24333339114249</v>
      </c>
      <c r="AZ88" s="17">
        <v>0.24897626897890199</v>
      </c>
      <c r="BA88" s="17">
        <v>0.34190408790785798</v>
      </c>
      <c r="BB88" s="17"/>
      <c r="BC88" s="17">
        <v>0.28110499279169998</v>
      </c>
      <c r="BD88" s="17">
        <v>0.301820194326197</v>
      </c>
      <c r="BE88" s="17">
        <v>0.33428943764703001</v>
      </c>
      <c r="BF88" s="17">
        <v>0.23241557119057599</v>
      </c>
      <c r="BG88" s="17">
        <v>0.26755153690480699</v>
      </c>
    </row>
    <row r="89" spans="2:59" x14ac:dyDescent="0.35">
      <c r="B89" t="s">
        <v>85</v>
      </c>
      <c r="C89" s="17">
        <v>0.32349428329366903</v>
      </c>
      <c r="D89" s="17">
        <v>0.29522109817602399</v>
      </c>
      <c r="E89" s="17">
        <v>0.35058275985202803</v>
      </c>
      <c r="F89" s="17"/>
      <c r="G89" s="17">
        <v>0.27020625059196102</v>
      </c>
      <c r="H89" s="17">
        <v>0.26994982073833002</v>
      </c>
      <c r="I89" s="17">
        <v>0.31203739526110202</v>
      </c>
      <c r="J89" s="17">
        <v>0.28629898522465302</v>
      </c>
      <c r="K89" s="17">
        <v>0.40975068860464298</v>
      </c>
      <c r="L89" s="17">
        <v>0.38413727442017498</v>
      </c>
      <c r="M89" s="17"/>
      <c r="N89" s="17">
        <v>0.31301913370372503</v>
      </c>
      <c r="O89" s="17">
        <v>0.34289873770553098</v>
      </c>
      <c r="P89" s="17">
        <v>0.330400055594819</v>
      </c>
      <c r="Q89" s="17">
        <v>0.30757345673840503</v>
      </c>
      <c r="R89" s="17"/>
      <c r="S89" s="17">
        <v>0.30783653779594999</v>
      </c>
      <c r="T89" s="17">
        <v>0.33802465761181799</v>
      </c>
      <c r="U89" s="17">
        <v>0.28963967619626402</v>
      </c>
      <c r="V89" s="17">
        <v>0.352166663131877</v>
      </c>
      <c r="W89" s="17">
        <v>0.41312736616212198</v>
      </c>
      <c r="X89" s="17">
        <v>0.33188095858475503</v>
      </c>
      <c r="Y89" s="17">
        <v>0.35029203662833602</v>
      </c>
      <c r="Z89" s="17">
        <v>0.36356138251129699</v>
      </c>
      <c r="AA89" s="17">
        <v>0.283229146164445</v>
      </c>
      <c r="AB89" s="17">
        <v>0.26584369901251498</v>
      </c>
      <c r="AC89" s="17">
        <v>0.34278380748683601</v>
      </c>
      <c r="AD89" s="17">
        <v>0.26643265448040798</v>
      </c>
      <c r="AE89" s="17"/>
      <c r="AF89" s="17">
        <v>0.38746409408084698</v>
      </c>
      <c r="AG89" s="17">
        <v>0.28255393316208299</v>
      </c>
      <c r="AH89" s="17">
        <v>0.29783860664865103</v>
      </c>
      <c r="AI89" s="17"/>
      <c r="AJ89" s="17">
        <v>0.39124680157851699</v>
      </c>
      <c r="AK89" s="17">
        <v>0.23081945156842601</v>
      </c>
      <c r="AL89" s="17">
        <v>0.25775025262429402</v>
      </c>
      <c r="AM89" s="17">
        <v>0.57857179823559801</v>
      </c>
      <c r="AN89" s="17">
        <v>0.35703050395557301</v>
      </c>
      <c r="AO89" s="17"/>
      <c r="AP89" s="17">
        <v>0.39776366824892001</v>
      </c>
      <c r="AQ89" s="17">
        <v>0.23861415714977999</v>
      </c>
      <c r="AR89" s="17">
        <v>0.28102087345038002</v>
      </c>
      <c r="AS89" s="17">
        <v>0.46463167892143298</v>
      </c>
      <c r="AT89" s="17">
        <v>0.32108312343218198</v>
      </c>
      <c r="AU89" s="17"/>
      <c r="AV89" s="17">
        <v>0.238939913479677</v>
      </c>
      <c r="AW89" s="17">
        <v>0.40488267198889599</v>
      </c>
      <c r="AX89" s="17">
        <v>0.30422195018895098</v>
      </c>
      <c r="AY89" s="17">
        <v>0.47904814827169401</v>
      </c>
      <c r="AZ89" s="17">
        <v>0.333832545098184</v>
      </c>
      <c r="BA89" s="17">
        <v>0.35011408791983301</v>
      </c>
      <c r="BB89" s="17"/>
      <c r="BC89" s="17">
        <v>0.33327230497730798</v>
      </c>
      <c r="BD89" s="17">
        <v>0.34627871396932303</v>
      </c>
      <c r="BE89" s="17">
        <v>0.28806815298405603</v>
      </c>
      <c r="BF89" s="17">
        <v>0.34725062176288601</v>
      </c>
      <c r="BG89" s="17">
        <v>0.30392093440545398</v>
      </c>
    </row>
    <row r="90" spans="2:59" x14ac:dyDescent="0.35">
      <c r="B90" t="s">
        <v>73</v>
      </c>
      <c r="C90" s="17">
        <v>7.3936036393177307E-2</v>
      </c>
      <c r="D90" s="17">
        <v>5.8128546794578399E-2</v>
      </c>
      <c r="E90" s="17">
        <v>8.8708381487665106E-2</v>
      </c>
      <c r="F90" s="17"/>
      <c r="G90" s="17">
        <v>7.07351598102577E-2</v>
      </c>
      <c r="H90" s="17">
        <v>4.8515438337814597E-2</v>
      </c>
      <c r="I90" s="17">
        <v>8.8416550179463996E-2</v>
      </c>
      <c r="J90" s="17">
        <v>0.10031951566860101</v>
      </c>
      <c r="K90" s="17">
        <v>6.6608278407106203E-2</v>
      </c>
      <c r="L90" s="17">
        <v>6.8567765895631794E-2</v>
      </c>
      <c r="M90" s="17"/>
      <c r="N90" s="17">
        <v>6.8037598957114406E-2</v>
      </c>
      <c r="O90" s="17">
        <v>6.6739838541041901E-2</v>
      </c>
      <c r="P90" s="17">
        <v>6.8776133361715605E-2</v>
      </c>
      <c r="Q90" s="17">
        <v>9.1471229403466595E-2</v>
      </c>
      <c r="R90" s="17"/>
      <c r="S90" s="17">
        <v>7.0215399926852995E-2</v>
      </c>
      <c r="T90" s="17">
        <v>5.2890422631992402E-2</v>
      </c>
      <c r="U90" s="17">
        <v>8.4546937620481794E-2</v>
      </c>
      <c r="V90" s="17">
        <v>7.9271793628273093E-2</v>
      </c>
      <c r="W90" s="17">
        <v>6.3679634304374705E-2</v>
      </c>
      <c r="X90" s="17">
        <v>7.6917205660628804E-2</v>
      </c>
      <c r="Y90" s="17">
        <v>7.7151731800011905E-2</v>
      </c>
      <c r="Z90" s="17">
        <v>8.8741177572597293E-2</v>
      </c>
      <c r="AA90" s="17">
        <v>7.1494289641853795E-2</v>
      </c>
      <c r="AB90" s="17">
        <v>6.6443969648632598E-2</v>
      </c>
      <c r="AC90" s="17">
        <v>8.4335331293370105E-2</v>
      </c>
      <c r="AD90" s="17">
        <v>0.13916783003781399</v>
      </c>
      <c r="AE90" s="17"/>
      <c r="AF90" s="17">
        <v>6.0749858309458303E-2</v>
      </c>
      <c r="AG90" s="17">
        <v>7.4217308881453906E-2</v>
      </c>
      <c r="AH90" s="17">
        <v>0.109363311305905</v>
      </c>
      <c r="AI90" s="17"/>
      <c r="AJ90" s="17">
        <v>4.9616455034724498E-2</v>
      </c>
      <c r="AK90" s="17">
        <v>8.4203488646612298E-2</v>
      </c>
      <c r="AL90" s="17">
        <v>6.9358534229550697E-2</v>
      </c>
      <c r="AM90" s="17">
        <v>7.8701756243606896E-2</v>
      </c>
      <c r="AN90" s="17">
        <v>0.107711631239885</v>
      </c>
      <c r="AO90" s="17"/>
      <c r="AP90" s="17">
        <v>3.89519331375194E-2</v>
      </c>
      <c r="AQ90" s="17">
        <v>7.7157376656124405E-2</v>
      </c>
      <c r="AR90" s="17">
        <v>7.1590803177324094E-2</v>
      </c>
      <c r="AS90" s="17">
        <v>4.5696343386217003E-2</v>
      </c>
      <c r="AT90" s="17">
        <v>9.28648060815674E-2</v>
      </c>
      <c r="AU90" s="17"/>
      <c r="AV90" s="17">
        <v>7.1028098580126403E-2</v>
      </c>
      <c r="AW90" s="17">
        <v>3.3472582602169697E-2</v>
      </c>
      <c r="AX90" s="17">
        <v>5.4285006194863698E-2</v>
      </c>
      <c r="AY90" s="17">
        <v>4.2921346468899599E-2</v>
      </c>
      <c r="AZ90" s="17">
        <v>0.104052212313651</v>
      </c>
      <c r="BA90" s="17">
        <v>0.13826973237326101</v>
      </c>
      <c r="BB90" s="17"/>
      <c r="BC90" s="17">
        <v>8.6587299311855506E-2</v>
      </c>
      <c r="BD90" s="17">
        <v>6.8964973722733899E-2</v>
      </c>
      <c r="BE90" s="17">
        <v>6.75544204199581E-2</v>
      </c>
      <c r="BF90" s="17">
        <v>7.7144250519468702E-2</v>
      </c>
      <c r="BG90" s="17">
        <v>2.7315938192670999E-2</v>
      </c>
    </row>
    <row r="91" spans="2:59" x14ac:dyDescent="0.35">
      <c r="B91" t="s">
        <v>86</v>
      </c>
      <c r="C91" s="17">
        <v>0.29956686118786802</v>
      </c>
      <c r="D91" s="17">
        <v>0.35139512040213</v>
      </c>
      <c r="E91" s="17">
        <v>0.24865553456075501</v>
      </c>
      <c r="F91" s="17"/>
      <c r="G91" s="17">
        <v>0.33009868869467601</v>
      </c>
      <c r="H91" s="17">
        <v>0.37373356555592302</v>
      </c>
      <c r="I91" s="17">
        <v>0.31875451891495399</v>
      </c>
      <c r="J91" s="17">
        <v>0.318638761562197</v>
      </c>
      <c r="K91" s="17">
        <v>0.25369821641568502</v>
      </c>
      <c r="L91" s="17">
        <v>0.21867229859255599</v>
      </c>
      <c r="M91" s="17"/>
      <c r="N91" s="17">
        <v>0.29518820456928602</v>
      </c>
      <c r="O91" s="17">
        <v>0.30879095794009398</v>
      </c>
      <c r="P91" s="17">
        <v>0.27188530616019702</v>
      </c>
      <c r="Q91" s="17">
        <v>0.32384589703671102</v>
      </c>
      <c r="R91" s="17"/>
      <c r="S91" s="17">
        <v>0.32714905769803498</v>
      </c>
      <c r="T91" s="17">
        <v>0.27471939596277301</v>
      </c>
      <c r="U91" s="17">
        <v>0.316023256575516</v>
      </c>
      <c r="V91" s="17">
        <v>0.29703281625438199</v>
      </c>
      <c r="W91" s="17">
        <v>0.29622457341372699</v>
      </c>
      <c r="X91" s="17">
        <v>0.26853050666374101</v>
      </c>
      <c r="Y91" s="17">
        <v>0.247562705640472</v>
      </c>
      <c r="Z91" s="17">
        <v>0.18545844876605699</v>
      </c>
      <c r="AA91" s="17">
        <v>0.32190320884906798</v>
      </c>
      <c r="AB91" s="17">
        <v>0.36214045869155398</v>
      </c>
      <c r="AC91" s="17">
        <v>0.34469693638799098</v>
      </c>
      <c r="AD91" s="17">
        <v>0.288159256653649</v>
      </c>
      <c r="AE91" s="17"/>
      <c r="AF91" s="17">
        <v>0.26146500189649902</v>
      </c>
      <c r="AG91" s="17">
        <v>0.35191435487394102</v>
      </c>
      <c r="AH91" s="17">
        <v>0.26439558578699102</v>
      </c>
      <c r="AI91" s="17"/>
      <c r="AJ91" s="17">
        <v>0.246410599775024</v>
      </c>
      <c r="AK91" s="17">
        <v>0.40017776145371298</v>
      </c>
      <c r="AL91" s="17">
        <v>0.34528248328545003</v>
      </c>
      <c r="AM91" s="17">
        <v>0.187346377633649</v>
      </c>
      <c r="AN91" s="17">
        <v>0.249694774041752</v>
      </c>
      <c r="AO91" s="17"/>
      <c r="AP91" s="17">
        <v>0.26882240614541503</v>
      </c>
      <c r="AQ91" s="17">
        <v>0.36171260870111799</v>
      </c>
      <c r="AR91" s="17">
        <v>0.29842979074548698</v>
      </c>
      <c r="AS91" s="17">
        <v>0.23784643936990499</v>
      </c>
      <c r="AT91" s="17">
        <v>0.35397742704195301</v>
      </c>
      <c r="AU91" s="17"/>
      <c r="AV91" s="17">
        <v>0.37376692405400502</v>
      </c>
      <c r="AW91" s="17">
        <v>0.26583027380380297</v>
      </c>
      <c r="AX91" s="17">
        <v>0.30072316776647201</v>
      </c>
      <c r="AY91" s="17">
        <v>0.23469711411691599</v>
      </c>
      <c r="AZ91" s="17">
        <v>0.31313897360926302</v>
      </c>
      <c r="BA91" s="17">
        <v>0.169712091799047</v>
      </c>
      <c r="BB91" s="17"/>
      <c r="BC91" s="17">
        <v>0.299035402919136</v>
      </c>
      <c r="BD91" s="17">
        <v>0.282936117981747</v>
      </c>
      <c r="BE91" s="17">
        <v>0.31008798894895601</v>
      </c>
      <c r="BF91" s="17">
        <v>0.34318955652707001</v>
      </c>
      <c r="BG91" s="17">
        <v>0.40121159049706701</v>
      </c>
    </row>
    <row r="92" spans="2:59" x14ac:dyDescent="0.35">
      <c r="B92" t="s">
        <v>87</v>
      </c>
      <c r="C92" s="17">
        <v>0.62649710241895495</v>
      </c>
      <c r="D92" s="17">
        <v>0.59047633280329204</v>
      </c>
      <c r="E92" s="17">
        <v>0.66263608395157902</v>
      </c>
      <c r="F92" s="17"/>
      <c r="G92" s="17">
        <v>0.59916615149506602</v>
      </c>
      <c r="H92" s="17">
        <v>0.57775099610626302</v>
      </c>
      <c r="I92" s="17">
        <v>0.59282893090558197</v>
      </c>
      <c r="J92" s="17">
        <v>0.58104172276920196</v>
      </c>
      <c r="K92" s="17">
        <v>0.67969350517720895</v>
      </c>
      <c r="L92" s="17">
        <v>0.71275993551181205</v>
      </c>
      <c r="M92" s="17"/>
      <c r="N92" s="17">
        <v>0.63677419647360001</v>
      </c>
      <c r="O92" s="17">
        <v>0.62446920351886404</v>
      </c>
      <c r="P92" s="17">
        <v>0.65933856047808703</v>
      </c>
      <c r="Q92" s="17">
        <v>0.58468287355982296</v>
      </c>
      <c r="R92" s="17"/>
      <c r="S92" s="17">
        <v>0.60263554237511197</v>
      </c>
      <c r="T92" s="17">
        <v>0.67239018140523499</v>
      </c>
      <c r="U92" s="17">
        <v>0.59942980580400196</v>
      </c>
      <c r="V92" s="17">
        <v>0.62369539011734498</v>
      </c>
      <c r="W92" s="17">
        <v>0.64009579228189795</v>
      </c>
      <c r="X92" s="17">
        <v>0.65455228767563001</v>
      </c>
      <c r="Y92" s="17">
        <v>0.67528556255951599</v>
      </c>
      <c r="Z92" s="17">
        <v>0.72580037366134598</v>
      </c>
      <c r="AA92" s="17">
        <v>0.60660250150907902</v>
      </c>
      <c r="AB92" s="17">
        <v>0.57141557165981305</v>
      </c>
      <c r="AC92" s="17">
        <v>0.57096773231863895</v>
      </c>
      <c r="AD92" s="17">
        <v>0.57267291330853698</v>
      </c>
      <c r="AE92" s="17"/>
      <c r="AF92" s="17">
        <v>0.67778513979404298</v>
      </c>
      <c r="AG92" s="17">
        <v>0.57386833624460598</v>
      </c>
      <c r="AH92" s="17">
        <v>0.626241102907104</v>
      </c>
      <c r="AI92" s="17"/>
      <c r="AJ92" s="17">
        <v>0.703972945190251</v>
      </c>
      <c r="AK92" s="17">
        <v>0.51561874989967404</v>
      </c>
      <c r="AL92" s="17">
        <v>0.58535898248499896</v>
      </c>
      <c r="AM92" s="17">
        <v>0.73395186612274399</v>
      </c>
      <c r="AN92" s="17">
        <v>0.64259359471836297</v>
      </c>
      <c r="AO92" s="17"/>
      <c r="AP92" s="17">
        <v>0.69222566071706604</v>
      </c>
      <c r="AQ92" s="17">
        <v>0.56113001464275702</v>
      </c>
      <c r="AR92" s="17">
        <v>0.62997940607718905</v>
      </c>
      <c r="AS92" s="17">
        <v>0.71645721724387801</v>
      </c>
      <c r="AT92" s="17">
        <v>0.553157766876479</v>
      </c>
      <c r="AU92" s="17"/>
      <c r="AV92" s="17">
        <v>0.55520497736586905</v>
      </c>
      <c r="AW92" s="17">
        <v>0.70069714359402702</v>
      </c>
      <c r="AX92" s="17">
        <v>0.64499182603866401</v>
      </c>
      <c r="AY92" s="17">
        <v>0.72238153941418404</v>
      </c>
      <c r="AZ92" s="17">
        <v>0.58280881407708596</v>
      </c>
      <c r="BA92" s="17">
        <v>0.69201817582769098</v>
      </c>
      <c r="BB92" s="17"/>
      <c r="BC92" s="17">
        <v>0.61437729776900796</v>
      </c>
      <c r="BD92" s="17">
        <v>0.64809890829551897</v>
      </c>
      <c r="BE92" s="17">
        <v>0.62235759063108598</v>
      </c>
      <c r="BF92" s="17">
        <v>0.579666192953461</v>
      </c>
      <c r="BG92" s="17">
        <v>0.57147247131026202</v>
      </c>
    </row>
    <row r="93" spans="2:59" x14ac:dyDescent="0.35">
      <c r="B93" t="s">
        <v>88</v>
      </c>
      <c r="C93" s="17">
        <v>-0.32693024123108699</v>
      </c>
      <c r="D93" s="17">
        <v>-0.23908121240116201</v>
      </c>
      <c r="E93" s="17">
        <v>-0.41398054939082402</v>
      </c>
      <c r="F93" s="17"/>
      <c r="G93" s="17">
        <v>-0.26906746280039001</v>
      </c>
      <c r="H93" s="17">
        <v>-0.20401743055034</v>
      </c>
      <c r="I93" s="17">
        <v>-0.27407441199062799</v>
      </c>
      <c r="J93" s="17">
        <v>-0.26240296120700501</v>
      </c>
      <c r="K93" s="17">
        <v>-0.42599528876152398</v>
      </c>
      <c r="L93" s="17">
        <v>-0.494087636919257</v>
      </c>
      <c r="M93" s="17"/>
      <c r="N93" s="17">
        <v>-0.34158599190431399</v>
      </c>
      <c r="O93" s="17">
        <v>-0.315678245578769</v>
      </c>
      <c r="P93" s="17">
        <v>-0.38745325431789002</v>
      </c>
      <c r="Q93" s="17">
        <v>-0.260836976523112</v>
      </c>
      <c r="R93" s="17"/>
      <c r="S93" s="17">
        <v>-0.27548648467707598</v>
      </c>
      <c r="T93" s="17">
        <v>-0.39767078544246198</v>
      </c>
      <c r="U93" s="17">
        <v>-0.28340654922848602</v>
      </c>
      <c r="V93" s="17">
        <v>-0.32666257386296199</v>
      </c>
      <c r="W93" s="17">
        <v>-0.34387121886817101</v>
      </c>
      <c r="X93" s="17">
        <v>-0.386021781011889</v>
      </c>
      <c r="Y93" s="17">
        <v>-0.42772285691904399</v>
      </c>
      <c r="Z93" s="17">
        <v>-0.54034192489528898</v>
      </c>
      <c r="AA93" s="17">
        <v>-0.28469929266001098</v>
      </c>
      <c r="AB93" s="17">
        <v>-0.20927511296825899</v>
      </c>
      <c r="AC93" s="17">
        <v>-0.226270795930649</v>
      </c>
      <c r="AD93" s="17">
        <v>-0.28451365665488798</v>
      </c>
      <c r="AE93" s="17"/>
      <c r="AF93" s="17">
        <v>-0.41632013789754402</v>
      </c>
      <c r="AG93" s="17">
        <v>-0.22195398137066499</v>
      </c>
      <c r="AH93" s="17">
        <v>-0.36184551712011298</v>
      </c>
      <c r="AI93" s="17"/>
      <c r="AJ93" s="17">
        <v>-0.457562345415227</v>
      </c>
      <c r="AK93" s="17">
        <v>-0.115440988445961</v>
      </c>
      <c r="AL93" s="17">
        <v>-0.24007649919954899</v>
      </c>
      <c r="AM93" s="17">
        <v>-0.54660548848909496</v>
      </c>
      <c r="AN93" s="17">
        <v>-0.39289882067661103</v>
      </c>
      <c r="AO93" s="17"/>
      <c r="AP93" s="17">
        <v>-0.42340325457165101</v>
      </c>
      <c r="AQ93" s="17">
        <v>-0.19941740594163901</v>
      </c>
      <c r="AR93" s="17">
        <v>-0.33154961533170102</v>
      </c>
      <c r="AS93" s="17">
        <v>-0.47861077787397399</v>
      </c>
      <c r="AT93" s="17">
        <v>-0.19918033983452599</v>
      </c>
      <c r="AU93" s="17"/>
      <c r="AV93" s="17">
        <v>-0.18143805331186399</v>
      </c>
      <c r="AW93" s="17">
        <v>-0.43486686979022299</v>
      </c>
      <c r="AX93" s="17">
        <v>-0.344268658272192</v>
      </c>
      <c r="AY93" s="17">
        <v>-0.48768442529726802</v>
      </c>
      <c r="AZ93" s="17">
        <v>-0.269669840467823</v>
      </c>
      <c r="BA93" s="17">
        <v>-0.52230608402864398</v>
      </c>
      <c r="BB93" s="17"/>
      <c r="BC93" s="17">
        <v>-0.31534189484987202</v>
      </c>
      <c r="BD93" s="17">
        <v>-0.36516279031377202</v>
      </c>
      <c r="BE93" s="17">
        <v>-0.31226960168213003</v>
      </c>
      <c r="BF93" s="17">
        <v>-0.236476636426392</v>
      </c>
      <c r="BG93" s="17">
        <v>-0.17026088081319399</v>
      </c>
    </row>
    <row r="94" spans="2:59" x14ac:dyDescent="0.35">
      <c r="C94" s="17"/>
      <c r="D94" s="17"/>
      <c r="E94" s="17"/>
      <c r="F94" s="17"/>
      <c r="G94" s="17"/>
      <c r="H94" s="17"/>
      <c r="I94" s="17"/>
      <c r="J94" s="17"/>
      <c r="K94" s="17"/>
      <c r="L94" s="17"/>
      <c r="M94" s="17"/>
      <c r="N94" s="17"/>
      <c r="O94" s="17"/>
      <c r="P94" s="17"/>
      <c r="Q94" s="17"/>
      <c r="R94" s="17"/>
      <c r="S94" s="17"/>
      <c r="T94" s="17"/>
      <c r="U94" s="17"/>
      <c r="V94" s="17"/>
      <c r="W94" s="17"/>
      <c r="X94" s="17"/>
      <c r="Y94" s="17"/>
      <c r="Z94" s="17"/>
      <c r="AA94" s="17"/>
      <c r="AB94" s="17"/>
      <c r="AC94" s="17"/>
      <c r="AD94" s="17"/>
      <c r="AE94" s="17"/>
      <c r="AF94" s="17"/>
      <c r="AG94" s="17"/>
      <c r="AH94" s="17"/>
      <c r="AI94" s="17"/>
      <c r="AJ94" s="17"/>
      <c r="AK94" s="17"/>
      <c r="AL94" s="17"/>
      <c r="AM94" s="17"/>
      <c r="AN94" s="17"/>
      <c r="AO94" s="17"/>
      <c r="AP94" s="17"/>
      <c r="AQ94" s="17"/>
      <c r="AR94" s="17"/>
      <c r="AS94" s="17"/>
      <c r="AT94" s="17"/>
      <c r="AU94" s="17"/>
      <c r="AV94" s="17"/>
      <c r="AW94" s="17"/>
      <c r="AX94" s="17"/>
      <c r="AY94" s="17"/>
      <c r="AZ94" s="17"/>
      <c r="BA94" s="17"/>
      <c r="BB94" s="17"/>
      <c r="BC94" s="17"/>
      <c r="BD94" s="17"/>
      <c r="BE94" s="17"/>
      <c r="BF94" s="17"/>
      <c r="BG94" s="17"/>
    </row>
    <row r="95" spans="2:59" x14ac:dyDescent="0.35">
      <c r="B95" s="6" t="s">
        <v>103</v>
      </c>
      <c r="C95" s="17"/>
      <c r="D95" s="17"/>
      <c r="E95" s="17"/>
      <c r="F95" s="17"/>
      <c r="G95" s="17"/>
      <c r="H95" s="17"/>
      <c r="I95" s="17"/>
      <c r="J95" s="17"/>
      <c r="K95" s="17"/>
      <c r="L95" s="17"/>
      <c r="M95" s="17"/>
      <c r="N95" s="17"/>
      <c r="O95" s="17"/>
      <c r="P95" s="17"/>
      <c r="Q95" s="17"/>
      <c r="R95" s="17"/>
      <c r="S95" s="17"/>
      <c r="T95" s="17"/>
      <c r="U95" s="17"/>
      <c r="V95" s="17"/>
      <c r="W95" s="17"/>
      <c r="X95" s="17"/>
      <c r="Y95" s="17"/>
      <c r="Z95" s="17"/>
      <c r="AA95" s="17"/>
      <c r="AB95" s="17"/>
      <c r="AC95" s="17"/>
      <c r="AD95" s="17"/>
      <c r="AE95" s="17"/>
      <c r="AF95" s="17"/>
      <c r="AG95" s="17"/>
      <c r="AH95" s="17"/>
      <c r="AI95" s="17"/>
      <c r="AJ95" s="17"/>
      <c r="AK95" s="17"/>
      <c r="AL95" s="17"/>
      <c r="AM95" s="17"/>
      <c r="AN95" s="17"/>
      <c r="AO95" s="17"/>
      <c r="AP95" s="17"/>
      <c r="AQ95" s="17"/>
      <c r="AR95" s="17"/>
      <c r="AS95" s="17"/>
      <c r="AT95" s="17"/>
      <c r="AU95" s="17"/>
      <c r="AV95" s="17"/>
      <c r="AW95" s="17"/>
      <c r="AX95" s="17"/>
      <c r="AY95" s="17"/>
      <c r="AZ95" s="17"/>
      <c r="BA95" s="17"/>
      <c r="BB95" s="17"/>
      <c r="BC95" s="17"/>
      <c r="BD95" s="17"/>
      <c r="BE95" s="17"/>
      <c r="BF95" s="17"/>
      <c r="BG95" s="17"/>
    </row>
    <row r="96" spans="2:59" x14ac:dyDescent="0.35">
      <c r="B96" s="24" t="s">
        <v>75</v>
      </c>
      <c r="C96" s="17"/>
      <c r="D96" s="17"/>
      <c r="E96" s="17"/>
      <c r="F96" s="17"/>
      <c r="G96" s="17"/>
      <c r="H96" s="17"/>
      <c r="I96" s="17"/>
      <c r="J96" s="17"/>
      <c r="K96" s="17"/>
      <c r="L96" s="17"/>
      <c r="M96" s="17"/>
      <c r="N96" s="17"/>
      <c r="O96" s="17"/>
      <c r="P96" s="17"/>
      <c r="Q96" s="17"/>
      <c r="R96" s="17"/>
      <c r="S96" s="17"/>
      <c r="T96" s="17"/>
      <c r="U96" s="17"/>
      <c r="V96" s="17"/>
      <c r="W96" s="17"/>
      <c r="X96" s="17"/>
      <c r="Y96" s="17"/>
      <c r="Z96" s="17"/>
      <c r="AA96" s="17"/>
      <c r="AB96" s="17"/>
      <c r="AC96" s="17"/>
      <c r="AD96" s="17"/>
      <c r="AE96" s="17"/>
      <c r="AF96" s="17"/>
      <c r="AG96" s="17"/>
      <c r="AH96" s="17"/>
      <c r="AI96" s="17"/>
      <c r="AJ96" s="17"/>
      <c r="AK96" s="17"/>
      <c r="AL96" s="17"/>
      <c r="AM96" s="17"/>
      <c r="AN96" s="17"/>
      <c r="AO96" s="17"/>
      <c r="AP96" s="17"/>
      <c r="AQ96" s="17"/>
      <c r="AR96" s="17"/>
      <c r="AS96" s="17"/>
      <c r="AT96" s="17"/>
      <c r="AU96" s="17"/>
      <c r="AV96" s="17"/>
      <c r="AW96" s="17"/>
      <c r="AX96" s="17"/>
      <c r="AY96" s="17"/>
      <c r="AZ96" s="17"/>
      <c r="BA96" s="17"/>
      <c r="BB96" s="17"/>
      <c r="BC96" s="17"/>
      <c r="BD96" s="17"/>
      <c r="BE96" s="17"/>
      <c r="BF96" s="17"/>
      <c r="BG96" s="17"/>
    </row>
    <row r="97" spans="2:59" x14ac:dyDescent="0.35">
      <c r="B97" t="s">
        <v>82</v>
      </c>
      <c r="C97" s="17">
        <v>0.17148465287348</v>
      </c>
      <c r="D97" s="17">
        <v>0.21521910067952901</v>
      </c>
      <c r="E97" s="17">
        <v>0.12783826634464099</v>
      </c>
      <c r="F97" s="17"/>
      <c r="G97" s="17">
        <v>0.17782893273512501</v>
      </c>
      <c r="H97" s="17">
        <v>0.20108986743811899</v>
      </c>
      <c r="I97" s="17">
        <v>0.19326368945734601</v>
      </c>
      <c r="J97" s="17">
        <v>0.16370427786650699</v>
      </c>
      <c r="K97" s="17">
        <v>0.16142394120223799</v>
      </c>
      <c r="L97" s="17">
        <v>0.13859206542288799</v>
      </c>
      <c r="M97" s="17"/>
      <c r="N97" s="17">
        <v>0.17170183916090401</v>
      </c>
      <c r="O97" s="17">
        <v>0.18861758154463401</v>
      </c>
      <c r="P97" s="17">
        <v>0.12761329220284401</v>
      </c>
      <c r="Q97" s="17">
        <v>0.19289325481660799</v>
      </c>
      <c r="R97" s="17"/>
      <c r="S97" s="17">
        <v>0.244370515811663</v>
      </c>
      <c r="T97" s="17">
        <v>0.171992137728158</v>
      </c>
      <c r="U97" s="17">
        <v>0.18348579915023699</v>
      </c>
      <c r="V97" s="17">
        <v>0.15460196680052801</v>
      </c>
      <c r="W97" s="17">
        <v>0.136705103822233</v>
      </c>
      <c r="X97" s="17">
        <v>0.136750529584895</v>
      </c>
      <c r="Y97" s="17">
        <v>0.13870938573218999</v>
      </c>
      <c r="Z97" s="17">
        <v>0.17473216990347201</v>
      </c>
      <c r="AA97" s="17">
        <v>0.15194298469981801</v>
      </c>
      <c r="AB97" s="17">
        <v>0.18246170680097501</v>
      </c>
      <c r="AC97" s="17">
        <v>0.167789044074314</v>
      </c>
      <c r="AD97" s="17">
        <v>0.16186321443618901</v>
      </c>
      <c r="AE97" s="17"/>
      <c r="AF97" s="17">
        <v>0.13846490819003801</v>
      </c>
      <c r="AG97" s="17">
        <v>0.217704660595539</v>
      </c>
      <c r="AH97" s="17">
        <v>0.129181185686845</v>
      </c>
      <c r="AI97" s="17"/>
      <c r="AJ97" s="17">
        <v>0.12557377266167999</v>
      </c>
      <c r="AK97" s="17">
        <v>0.25965773762697097</v>
      </c>
      <c r="AL97" s="17">
        <v>0.20465839333639199</v>
      </c>
      <c r="AM97" s="17">
        <v>8.6234916097433598E-2</v>
      </c>
      <c r="AN97" s="17">
        <v>0.13219718082117099</v>
      </c>
      <c r="AO97" s="17"/>
      <c r="AP97" s="17">
        <v>0.10023044656286199</v>
      </c>
      <c r="AQ97" s="17">
        <v>0.217533861636585</v>
      </c>
      <c r="AR97" s="17">
        <v>0.210960347958419</v>
      </c>
      <c r="AS97" s="17">
        <v>0.12469017261672</v>
      </c>
      <c r="AT97" s="17">
        <v>0.28323689915935701</v>
      </c>
      <c r="AU97" s="17"/>
      <c r="AV97" s="17">
        <v>0.22873996224669099</v>
      </c>
      <c r="AW97" s="17">
        <v>0.11118854853558</v>
      </c>
      <c r="AX97" s="17">
        <v>0.168045670666051</v>
      </c>
      <c r="AY97" s="17">
        <v>0.114265893590102</v>
      </c>
      <c r="AZ97" s="17">
        <v>0.27270462114826199</v>
      </c>
      <c r="BA97" s="17">
        <v>6.06483672715721E-2</v>
      </c>
      <c r="BB97" s="17"/>
      <c r="BC97" s="17">
        <v>0.16267338065879</v>
      </c>
      <c r="BD97" s="17">
        <v>0.15127428832079401</v>
      </c>
      <c r="BE97" s="17">
        <v>0.17707782363115299</v>
      </c>
      <c r="BF97" s="17">
        <v>0.20877695163055601</v>
      </c>
      <c r="BG97" s="17">
        <v>0.222666456088703</v>
      </c>
    </row>
    <row r="98" spans="2:59" x14ac:dyDescent="0.35">
      <c r="B98" t="s">
        <v>83</v>
      </c>
      <c r="C98" s="17">
        <v>0.28125444269806898</v>
      </c>
      <c r="D98" s="17">
        <v>0.27682233184523802</v>
      </c>
      <c r="E98" s="17">
        <v>0.28595083745190703</v>
      </c>
      <c r="F98" s="17"/>
      <c r="G98" s="17">
        <v>0.32255150123119097</v>
      </c>
      <c r="H98" s="17">
        <v>0.30568100296502299</v>
      </c>
      <c r="I98" s="17">
        <v>0.29214212223330799</v>
      </c>
      <c r="J98" s="17">
        <v>0.26964374008900299</v>
      </c>
      <c r="K98" s="17">
        <v>0.27133872589054597</v>
      </c>
      <c r="L98" s="17">
        <v>0.240978924182431</v>
      </c>
      <c r="M98" s="17"/>
      <c r="N98" s="17">
        <v>0.29554487316546202</v>
      </c>
      <c r="O98" s="17">
        <v>0.27073137974419598</v>
      </c>
      <c r="P98" s="17">
        <v>0.30842927869897901</v>
      </c>
      <c r="Q98" s="17">
        <v>0.25165389179884201</v>
      </c>
      <c r="R98" s="17"/>
      <c r="S98" s="17">
        <v>0.245482101100397</v>
      </c>
      <c r="T98" s="17">
        <v>0.31016875444838998</v>
      </c>
      <c r="U98" s="17">
        <v>0.26108190460868103</v>
      </c>
      <c r="V98" s="17">
        <v>0.281362820951578</v>
      </c>
      <c r="W98" s="17">
        <v>0.32263740354869802</v>
      </c>
      <c r="X98" s="17">
        <v>0.242771502323161</v>
      </c>
      <c r="Y98" s="17">
        <v>0.33341495929875098</v>
      </c>
      <c r="Z98" s="17">
        <v>0.23849884956472001</v>
      </c>
      <c r="AA98" s="17">
        <v>0.31761544560664101</v>
      </c>
      <c r="AB98" s="17">
        <v>0.24880431798668001</v>
      </c>
      <c r="AC98" s="17">
        <v>0.275357020472488</v>
      </c>
      <c r="AD98" s="17">
        <v>0.286583861705481</v>
      </c>
      <c r="AE98" s="17"/>
      <c r="AF98" s="17">
        <v>0.226321251719102</v>
      </c>
      <c r="AG98" s="17">
        <v>0.315337419671948</v>
      </c>
      <c r="AH98" s="17">
        <v>0.296389785092185</v>
      </c>
      <c r="AI98" s="17"/>
      <c r="AJ98" s="17">
        <v>0.231754636427629</v>
      </c>
      <c r="AK98" s="17">
        <v>0.308829431386411</v>
      </c>
      <c r="AL98" s="17">
        <v>0.37852205647576997</v>
      </c>
      <c r="AM98" s="17">
        <v>0.19012434513683199</v>
      </c>
      <c r="AN98" s="17">
        <v>0.27518814804476799</v>
      </c>
      <c r="AO98" s="17"/>
      <c r="AP98" s="17">
        <v>0.239823889523468</v>
      </c>
      <c r="AQ98" s="17">
        <v>0.31923286113455501</v>
      </c>
      <c r="AR98" s="17">
        <v>0.37816837681041898</v>
      </c>
      <c r="AS98" s="17">
        <v>0.18739184871654299</v>
      </c>
      <c r="AT98" s="17">
        <v>0.27705850168013002</v>
      </c>
      <c r="AU98" s="17"/>
      <c r="AV98" s="17">
        <v>0.31294249912751498</v>
      </c>
      <c r="AW98" s="17">
        <v>0.24740369626314801</v>
      </c>
      <c r="AX98" s="17">
        <v>0.43962334630754701</v>
      </c>
      <c r="AY98" s="17">
        <v>0.18959633914471399</v>
      </c>
      <c r="AZ98" s="17">
        <v>0.277984487281346</v>
      </c>
      <c r="BA98" s="17">
        <v>0.301120482869145</v>
      </c>
      <c r="BB98" s="17"/>
      <c r="BC98" s="17">
        <v>0.27608918480527</v>
      </c>
      <c r="BD98" s="17">
        <v>0.29706921970657102</v>
      </c>
      <c r="BE98" s="17">
        <v>0.28315535460025398</v>
      </c>
      <c r="BF98" s="17">
        <v>0.31212871329103897</v>
      </c>
      <c r="BG98" s="17">
        <v>0.395049287996386</v>
      </c>
    </row>
    <row r="99" spans="2:59" x14ac:dyDescent="0.35">
      <c r="B99" t="s">
        <v>84</v>
      </c>
      <c r="C99" s="17">
        <v>0.23830379168024299</v>
      </c>
      <c r="D99" s="17">
        <v>0.212970543284598</v>
      </c>
      <c r="E99" s="17">
        <v>0.26419108614188203</v>
      </c>
      <c r="F99" s="17"/>
      <c r="G99" s="17">
        <v>0.25676679871619201</v>
      </c>
      <c r="H99" s="17">
        <v>0.21876888152901</v>
      </c>
      <c r="I99" s="17">
        <v>0.20120042858137799</v>
      </c>
      <c r="J99" s="17">
        <v>0.26904628032567302</v>
      </c>
      <c r="K99" s="17">
        <v>0.247095129737401</v>
      </c>
      <c r="L99" s="17">
        <v>0.241058376324016</v>
      </c>
      <c r="M99" s="17"/>
      <c r="N99" s="17">
        <v>0.25253578100831298</v>
      </c>
      <c r="O99" s="17">
        <v>0.23698873026306899</v>
      </c>
      <c r="P99" s="17">
        <v>0.25683193509928198</v>
      </c>
      <c r="Q99" s="17">
        <v>0.20762576549485801</v>
      </c>
      <c r="R99" s="17"/>
      <c r="S99" s="17">
        <v>0.24072717679667499</v>
      </c>
      <c r="T99" s="17">
        <v>0.23605076413951701</v>
      </c>
      <c r="U99" s="17">
        <v>0.18702299321993701</v>
      </c>
      <c r="V99" s="17">
        <v>0.28536989955841202</v>
      </c>
      <c r="W99" s="17">
        <v>0.24399741159211999</v>
      </c>
      <c r="X99" s="17">
        <v>0.26033322453428498</v>
      </c>
      <c r="Y99" s="17">
        <v>0.244859610502521</v>
      </c>
      <c r="Z99" s="17">
        <v>0.27256767667080101</v>
      </c>
      <c r="AA99" s="17">
        <v>0.25295777962983301</v>
      </c>
      <c r="AB99" s="17">
        <v>0.21788488933285299</v>
      </c>
      <c r="AC99" s="17">
        <v>0.20547487315073601</v>
      </c>
      <c r="AD99" s="17">
        <v>0.15214672360647299</v>
      </c>
      <c r="AE99" s="17"/>
      <c r="AF99" s="17">
        <v>0.27203023465738702</v>
      </c>
      <c r="AG99" s="17">
        <v>0.20341688037029801</v>
      </c>
      <c r="AH99" s="17">
        <v>0.23206058608522501</v>
      </c>
      <c r="AI99" s="17"/>
      <c r="AJ99" s="17">
        <v>0.27526859973508799</v>
      </c>
      <c r="AK99" s="17">
        <v>0.19571638789453499</v>
      </c>
      <c r="AL99" s="17">
        <v>0.19199791505928601</v>
      </c>
      <c r="AM99" s="17">
        <v>0.19641911996577799</v>
      </c>
      <c r="AN99" s="17">
        <v>0.237820926346093</v>
      </c>
      <c r="AO99" s="17"/>
      <c r="AP99" s="17">
        <v>0.284838508125696</v>
      </c>
      <c r="AQ99" s="17">
        <v>0.22178831561502599</v>
      </c>
      <c r="AR99" s="17">
        <v>0.179179763525912</v>
      </c>
      <c r="AS99" s="17">
        <v>0.290644729146458</v>
      </c>
      <c r="AT99" s="17">
        <v>0.19201676688236599</v>
      </c>
      <c r="AU99" s="17"/>
      <c r="AV99" s="17">
        <v>0.221704607472098</v>
      </c>
      <c r="AW99" s="17">
        <v>0.28065822486673803</v>
      </c>
      <c r="AX99" s="17">
        <v>0.18621020050551801</v>
      </c>
      <c r="AY99" s="17">
        <v>0.26904542861309799</v>
      </c>
      <c r="AZ99" s="17">
        <v>0.239641886690725</v>
      </c>
      <c r="BA99" s="17">
        <v>0.193379503558815</v>
      </c>
      <c r="BB99" s="17"/>
      <c r="BC99" s="17">
        <v>0.19775280928972999</v>
      </c>
      <c r="BD99" s="17">
        <v>0.237677862545292</v>
      </c>
      <c r="BE99" s="17">
        <v>0.25676256487078097</v>
      </c>
      <c r="BF99" s="17">
        <v>0.21981844681002499</v>
      </c>
      <c r="BG99" s="17">
        <v>0.24980045098272899</v>
      </c>
    </row>
    <row r="100" spans="2:59" x14ac:dyDescent="0.35">
      <c r="B100" t="s">
        <v>85</v>
      </c>
      <c r="C100" s="17">
        <v>0.208871698017142</v>
      </c>
      <c r="D100" s="17">
        <v>0.20880033750136301</v>
      </c>
      <c r="E100" s="17">
        <v>0.207883673219462</v>
      </c>
      <c r="F100" s="17"/>
      <c r="G100" s="17">
        <v>0.16033372248827801</v>
      </c>
      <c r="H100" s="17">
        <v>0.18363791249745801</v>
      </c>
      <c r="I100" s="17">
        <v>0.234068378827052</v>
      </c>
      <c r="J100" s="17">
        <v>0.167348462744809</v>
      </c>
      <c r="K100" s="17">
        <v>0.23826600421391</v>
      </c>
      <c r="L100" s="17">
        <v>0.25536206602713801</v>
      </c>
      <c r="M100" s="17"/>
      <c r="N100" s="17">
        <v>0.20009082553325899</v>
      </c>
      <c r="O100" s="17">
        <v>0.20904222064542499</v>
      </c>
      <c r="P100" s="17">
        <v>0.21256749903813599</v>
      </c>
      <c r="Q100" s="17">
        <v>0.21828455973583</v>
      </c>
      <c r="R100" s="17"/>
      <c r="S100" s="17">
        <v>0.18694605906578299</v>
      </c>
      <c r="T100" s="17">
        <v>0.20391443652319199</v>
      </c>
      <c r="U100" s="17">
        <v>0.23187131927333299</v>
      </c>
      <c r="V100" s="17">
        <v>0.178935217938817</v>
      </c>
      <c r="W100" s="17">
        <v>0.21131819035160501</v>
      </c>
      <c r="X100" s="17">
        <v>0.19778431899361701</v>
      </c>
      <c r="Y100" s="17">
        <v>0.197855235862786</v>
      </c>
      <c r="Z100" s="17">
        <v>0.223184928999481</v>
      </c>
      <c r="AA100" s="17">
        <v>0.17345400666719901</v>
      </c>
      <c r="AB100" s="17">
        <v>0.27574038281166102</v>
      </c>
      <c r="AC100" s="17">
        <v>0.28839070558973501</v>
      </c>
      <c r="AD100" s="17">
        <v>0.19478394649019801</v>
      </c>
      <c r="AE100" s="17"/>
      <c r="AF100" s="17">
        <v>0.26501390839398697</v>
      </c>
      <c r="AG100" s="17">
        <v>0.175513677174123</v>
      </c>
      <c r="AH100" s="17">
        <v>0.18194299934381999</v>
      </c>
      <c r="AI100" s="17"/>
      <c r="AJ100" s="17">
        <v>0.26830727220968398</v>
      </c>
      <c r="AK100" s="17">
        <v>0.15835251916276699</v>
      </c>
      <c r="AL100" s="17">
        <v>0.15570824903552699</v>
      </c>
      <c r="AM100" s="17">
        <v>0.40578294835797202</v>
      </c>
      <c r="AN100" s="17">
        <v>0.207011713431484</v>
      </c>
      <c r="AO100" s="17"/>
      <c r="AP100" s="17">
        <v>0.28348194369705598</v>
      </c>
      <c r="AQ100" s="17">
        <v>0.16092563012015801</v>
      </c>
      <c r="AR100" s="17">
        <v>0.16461632550680499</v>
      </c>
      <c r="AS100" s="17">
        <v>0.29794987671724499</v>
      </c>
      <c r="AT100" s="17">
        <v>0.134645590436862</v>
      </c>
      <c r="AU100" s="17"/>
      <c r="AV100" s="17">
        <v>0.160664457987131</v>
      </c>
      <c r="AW100" s="17">
        <v>0.267610278474809</v>
      </c>
      <c r="AX100" s="17">
        <v>0.154398349543966</v>
      </c>
      <c r="AY100" s="17">
        <v>0.34397932814315002</v>
      </c>
      <c r="AZ100" s="17">
        <v>8.6340616069277898E-2</v>
      </c>
      <c r="BA100" s="17">
        <v>0.23700914863063999</v>
      </c>
      <c r="BB100" s="17"/>
      <c r="BC100" s="17">
        <v>0.23290890589135099</v>
      </c>
      <c r="BD100" s="17">
        <v>0.209311631204188</v>
      </c>
      <c r="BE100" s="17">
        <v>0.20209612859717299</v>
      </c>
      <c r="BF100" s="17">
        <v>0.163802593292842</v>
      </c>
      <c r="BG100" s="17">
        <v>0.10652833003541699</v>
      </c>
    </row>
    <row r="101" spans="2:59" x14ac:dyDescent="0.35">
      <c r="B101" t="s">
        <v>73</v>
      </c>
      <c r="C101" s="17">
        <v>0.100085414731066</v>
      </c>
      <c r="D101" s="17">
        <v>8.6187686689272305E-2</v>
      </c>
      <c r="E101" s="17">
        <v>0.11413613684210901</v>
      </c>
      <c r="F101" s="17"/>
      <c r="G101" s="17">
        <v>8.2519044829214794E-2</v>
      </c>
      <c r="H101" s="17">
        <v>9.0822335570390197E-2</v>
      </c>
      <c r="I101" s="17">
        <v>7.9325380900916495E-2</v>
      </c>
      <c r="J101" s="17">
        <v>0.13025723897400701</v>
      </c>
      <c r="K101" s="17">
        <v>8.18761989559047E-2</v>
      </c>
      <c r="L101" s="17">
        <v>0.124008568043528</v>
      </c>
      <c r="M101" s="17"/>
      <c r="N101" s="17">
        <v>8.0126681132061894E-2</v>
      </c>
      <c r="O101" s="17">
        <v>9.4620087802675598E-2</v>
      </c>
      <c r="P101" s="17">
        <v>9.4557994960759298E-2</v>
      </c>
      <c r="Q101" s="17">
        <v>0.129542528153862</v>
      </c>
      <c r="R101" s="17"/>
      <c r="S101" s="17">
        <v>8.2474147225482602E-2</v>
      </c>
      <c r="T101" s="17">
        <v>7.7873907160742606E-2</v>
      </c>
      <c r="U101" s="17">
        <v>0.13653798374781201</v>
      </c>
      <c r="V101" s="17">
        <v>9.9730094750664605E-2</v>
      </c>
      <c r="W101" s="17">
        <v>8.5341890685344104E-2</v>
      </c>
      <c r="X101" s="17">
        <v>0.16236042456404301</v>
      </c>
      <c r="Y101" s="17">
        <v>8.5160808603752094E-2</v>
      </c>
      <c r="Z101" s="17">
        <v>9.1016374861525307E-2</v>
      </c>
      <c r="AA101" s="17">
        <v>0.10402978339651001</v>
      </c>
      <c r="AB101" s="17">
        <v>7.5108703067831906E-2</v>
      </c>
      <c r="AC101" s="17">
        <v>6.2988356712726803E-2</v>
      </c>
      <c r="AD101" s="17">
        <v>0.20462225376165999</v>
      </c>
      <c r="AE101" s="17"/>
      <c r="AF101" s="17">
        <v>9.8169697039485401E-2</v>
      </c>
      <c r="AG101" s="17">
        <v>8.8027362188091901E-2</v>
      </c>
      <c r="AH101" s="17">
        <v>0.160425443791926</v>
      </c>
      <c r="AI101" s="17"/>
      <c r="AJ101" s="17">
        <v>9.9095718965918997E-2</v>
      </c>
      <c r="AK101" s="17">
        <v>7.7443923929316594E-2</v>
      </c>
      <c r="AL101" s="17">
        <v>6.9113386093024906E-2</v>
      </c>
      <c r="AM101" s="17">
        <v>0.121438670441984</v>
      </c>
      <c r="AN101" s="17">
        <v>0.14778203135648399</v>
      </c>
      <c r="AO101" s="17"/>
      <c r="AP101" s="17">
        <v>9.1625212090918395E-2</v>
      </c>
      <c r="AQ101" s="17">
        <v>8.0519331493676002E-2</v>
      </c>
      <c r="AR101" s="17">
        <v>6.7075186198446005E-2</v>
      </c>
      <c r="AS101" s="17">
        <v>9.9323372803034202E-2</v>
      </c>
      <c r="AT101" s="17">
        <v>0.113042241841285</v>
      </c>
      <c r="AU101" s="17"/>
      <c r="AV101" s="17">
        <v>7.5948473166564695E-2</v>
      </c>
      <c r="AW101" s="17">
        <v>9.31392518597247E-2</v>
      </c>
      <c r="AX101" s="17">
        <v>5.1722432976918101E-2</v>
      </c>
      <c r="AY101" s="17">
        <v>8.3113010508935298E-2</v>
      </c>
      <c r="AZ101" s="17">
        <v>0.123328388810389</v>
      </c>
      <c r="BA101" s="17">
        <v>0.20784249766982801</v>
      </c>
      <c r="BB101" s="17"/>
      <c r="BC101" s="17">
        <v>0.13057571935485901</v>
      </c>
      <c r="BD101" s="17">
        <v>0.10466699822315501</v>
      </c>
      <c r="BE101" s="17">
        <v>8.0908128300638496E-2</v>
      </c>
      <c r="BF101" s="17">
        <v>9.5473294975538303E-2</v>
      </c>
      <c r="BG101" s="17">
        <v>2.5955474896765099E-2</v>
      </c>
    </row>
    <row r="102" spans="2:59" x14ac:dyDescent="0.35">
      <c r="B102" t="s">
        <v>86</v>
      </c>
      <c r="C102" s="17">
        <v>0.45273909557154901</v>
      </c>
      <c r="D102" s="17">
        <v>0.49204143252476701</v>
      </c>
      <c r="E102" s="17">
        <v>0.41378910379654799</v>
      </c>
      <c r="F102" s="17"/>
      <c r="G102" s="17">
        <v>0.50038043396631504</v>
      </c>
      <c r="H102" s="17">
        <v>0.50677087040314095</v>
      </c>
      <c r="I102" s="17">
        <v>0.485405811690654</v>
      </c>
      <c r="J102" s="17">
        <v>0.43334801795550998</v>
      </c>
      <c r="K102" s="17">
        <v>0.43276266709278399</v>
      </c>
      <c r="L102" s="17">
        <v>0.37957098960531899</v>
      </c>
      <c r="M102" s="17"/>
      <c r="N102" s="17">
        <v>0.467246712326366</v>
      </c>
      <c r="O102" s="17">
        <v>0.45934896128883002</v>
      </c>
      <c r="P102" s="17">
        <v>0.43604257090182302</v>
      </c>
      <c r="Q102" s="17">
        <v>0.44454714661544997</v>
      </c>
      <c r="R102" s="17"/>
      <c r="S102" s="17">
        <v>0.48985261691206</v>
      </c>
      <c r="T102" s="17">
        <v>0.48216089217654901</v>
      </c>
      <c r="U102" s="17">
        <v>0.44456770375891802</v>
      </c>
      <c r="V102" s="17">
        <v>0.43596478775210601</v>
      </c>
      <c r="W102" s="17">
        <v>0.45934250737093202</v>
      </c>
      <c r="X102" s="17">
        <v>0.379522031908056</v>
      </c>
      <c r="Y102" s="17">
        <v>0.47212434503094097</v>
      </c>
      <c r="Z102" s="17">
        <v>0.41323101946819302</v>
      </c>
      <c r="AA102" s="17">
        <v>0.469558430306459</v>
      </c>
      <c r="AB102" s="17">
        <v>0.43126602478765402</v>
      </c>
      <c r="AC102" s="17">
        <v>0.443146064546802</v>
      </c>
      <c r="AD102" s="17">
        <v>0.44844707614166901</v>
      </c>
      <c r="AE102" s="17"/>
      <c r="AF102" s="17">
        <v>0.36478615990913998</v>
      </c>
      <c r="AG102" s="17">
        <v>0.53304208026748701</v>
      </c>
      <c r="AH102" s="17">
        <v>0.42557097077903</v>
      </c>
      <c r="AI102" s="17"/>
      <c r="AJ102" s="17">
        <v>0.35732840908930902</v>
      </c>
      <c r="AK102" s="17">
        <v>0.56848716901338203</v>
      </c>
      <c r="AL102" s="17">
        <v>0.58318044981216199</v>
      </c>
      <c r="AM102" s="17">
        <v>0.27635926123426602</v>
      </c>
      <c r="AN102" s="17">
        <v>0.40738532886593898</v>
      </c>
      <c r="AO102" s="17"/>
      <c r="AP102" s="17">
        <v>0.34005433608633001</v>
      </c>
      <c r="AQ102" s="17">
        <v>0.53676672277114001</v>
      </c>
      <c r="AR102" s="17">
        <v>0.58912872476883704</v>
      </c>
      <c r="AS102" s="17">
        <v>0.31208202133326302</v>
      </c>
      <c r="AT102" s="17">
        <v>0.56029540083948803</v>
      </c>
      <c r="AU102" s="17"/>
      <c r="AV102" s="17">
        <v>0.54168246137420595</v>
      </c>
      <c r="AW102" s="17">
        <v>0.35859224479872798</v>
      </c>
      <c r="AX102" s="17">
        <v>0.60766901697359799</v>
      </c>
      <c r="AY102" s="17">
        <v>0.30386223273481699</v>
      </c>
      <c r="AZ102" s="17">
        <v>0.55068910842960805</v>
      </c>
      <c r="BA102" s="17">
        <v>0.36176885014071702</v>
      </c>
      <c r="BB102" s="17"/>
      <c r="BC102" s="17">
        <v>0.43876256546406001</v>
      </c>
      <c r="BD102" s="17">
        <v>0.448343508027364</v>
      </c>
      <c r="BE102" s="17">
        <v>0.46023317823140802</v>
      </c>
      <c r="BF102" s="17">
        <v>0.52090566492159496</v>
      </c>
      <c r="BG102" s="17">
        <v>0.617715744085089</v>
      </c>
    </row>
    <row r="103" spans="2:59" x14ac:dyDescent="0.35">
      <c r="B103" t="s">
        <v>87</v>
      </c>
      <c r="C103" s="17">
        <v>0.44717548969738502</v>
      </c>
      <c r="D103" s="17">
        <v>0.42177088078596098</v>
      </c>
      <c r="E103" s="17">
        <v>0.47207475936134302</v>
      </c>
      <c r="F103" s="17"/>
      <c r="G103" s="17">
        <v>0.41710052120447</v>
      </c>
      <c r="H103" s="17">
        <v>0.40240679402646801</v>
      </c>
      <c r="I103" s="17">
        <v>0.43526880740842999</v>
      </c>
      <c r="J103" s="17">
        <v>0.43639474307048198</v>
      </c>
      <c r="K103" s="17">
        <v>0.48536113395131097</v>
      </c>
      <c r="L103" s="17">
        <v>0.49642044235115401</v>
      </c>
      <c r="M103" s="17"/>
      <c r="N103" s="17">
        <v>0.452626606541572</v>
      </c>
      <c r="O103" s="17">
        <v>0.44603095090849398</v>
      </c>
      <c r="P103" s="17">
        <v>0.46939943413741803</v>
      </c>
      <c r="Q103" s="17">
        <v>0.425910325230688</v>
      </c>
      <c r="R103" s="17"/>
      <c r="S103" s="17">
        <v>0.42767323586245798</v>
      </c>
      <c r="T103" s="17">
        <v>0.439965200662708</v>
      </c>
      <c r="U103" s="17">
        <v>0.41889431249327003</v>
      </c>
      <c r="V103" s="17">
        <v>0.46430511749722903</v>
      </c>
      <c r="W103" s="17">
        <v>0.455315601943724</v>
      </c>
      <c r="X103" s="17">
        <v>0.45811754352790202</v>
      </c>
      <c r="Y103" s="17">
        <v>0.442714846365307</v>
      </c>
      <c r="Z103" s="17">
        <v>0.49575260567028201</v>
      </c>
      <c r="AA103" s="17">
        <v>0.42641178629703202</v>
      </c>
      <c r="AB103" s="17">
        <v>0.49362527214451402</v>
      </c>
      <c r="AC103" s="17">
        <v>0.49386557874047099</v>
      </c>
      <c r="AD103" s="17">
        <v>0.346930670096671</v>
      </c>
      <c r="AE103" s="17"/>
      <c r="AF103" s="17">
        <v>0.53704414305137405</v>
      </c>
      <c r="AG103" s="17">
        <v>0.37893055754442101</v>
      </c>
      <c r="AH103" s="17">
        <v>0.41400358542904397</v>
      </c>
      <c r="AI103" s="17"/>
      <c r="AJ103" s="17">
        <v>0.54357587194477197</v>
      </c>
      <c r="AK103" s="17">
        <v>0.35406890705730198</v>
      </c>
      <c r="AL103" s="17">
        <v>0.34770616409481298</v>
      </c>
      <c r="AM103" s="17">
        <v>0.60220206832375001</v>
      </c>
      <c r="AN103" s="17">
        <v>0.44483263977757698</v>
      </c>
      <c r="AO103" s="17"/>
      <c r="AP103" s="17">
        <v>0.56832045182275204</v>
      </c>
      <c r="AQ103" s="17">
        <v>0.38271394573518402</v>
      </c>
      <c r="AR103" s="17">
        <v>0.34379608903271602</v>
      </c>
      <c r="AS103" s="17">
        <v>0.58859460586370305</v>
      </c>
      <c r="AT103" s="17">
        <v>0.32666235731922699</v>
      </c>
      <c r="AU103" s="17"/>
      <c r="AV103" s="17">
        <v>0.38236906545923</v>
      </c>
      <c r="AW103" s="17">
        <v>0.54826850334154698</v>
      </c>
      <c r="AX103" s="17">
        <v>0.34060855004948398</v>
      </c>
      <c r="AY103" s="17">
        <v>0.61302475675624801</v>
      </c>
      <c r="AZ103" s="17">
        <v>0.32598250276000301</v>
      </c>
      <c r="BA103" s="17">
        <v>0.43038865218945499</v>
      </c>
      <c r="BB103" s="17"/>
      <c r="BC103" s="17">
        <v>0.43066171518108198</v>
      </c>
      <c r="BD103" s="17">
        <v>0.44698949374948099</v>
      </c>
      <c r="BE103" s="17">
        <v>0.45885869346795299</v>
      </c>
      <c r="BF103" s="17">
        <v>0.38362104010286702</v>
      </c>
      <c r="BG103" s="17">
        <v>0.35632878101814602</v>
      </c>
    </row>
    <row r="104" spans="2:59" x14ac:dyDescent="0.35">
      <c r="B104" t="s">
        <v>88</v>
      </c>
      <c r="C104" s="17">
        <v>5.5636058741640997E-3</v>
      </c>
      <c r="D104" s="17">
        <v>7.02705517388066E-2</v>
      </c>
      <c r="E104" s="17">
        <v>-5.8285655564795598E-2</v>
      </c>
      <c r="F104" s="17"/>
      <c r="G104" s="17">
        <v>8.3279912761845196E-2</v>
      </c>
      <c r="H104" s="17">
        <v>0.104364076376673</v>
      </c>
      <c r="I104" s="17">
        <v>5.01370042822245E-2</v>
      </c>
      <c r="J104" s="17">
        <v>-3.0467251149720602E-3</v>
      </c>
      <c r="K104" s="17">
        <v>-5.25984668585276E-2</v>
      </c>
      <c r="L104" s="17">
        <v>-0.116849452745835</v>
      </c>
      <c r="M104" s="17"/>
      <c r="N104" s="17">
        <v>1.46201057847939E-2</v>
      </c>
      <c r="O104" s="17">
        <v>1.3318010380336099E-2</v>
      </c>
      <c r="P104" s="17">
        <v>-3.3356863235595197E-2</v>
      </c>
      <c r="Q104" s="17">
        <v>1.86368213847617E-2</v>
      </c>
      <c r="R104" s="17"/>
      <c r="S104" s="17">
        <v>6.2179381049601898E-2</v>
      </c>
      <c r="T104" s="17">
        <v>4.2195691513840401E-2</v>
      </c>
      <c r="U104" s="17">
        <v>2.56733912656479E-2</v>
      </c>
      <c r="V104" s="17">
        <v>-2.8340329745122701E-2</v>
      </c>
      <c r="W104" s="17">
        <v>4.02690542720724E-3</v>
      </c>
      <c r="X104" s="17">
        <v>-7.85955116198465E-2</v>
      </c>
      <c r="Y104" s="17">
        <v>2.9409498665633499E-2</v>
      </c>
      <c r="Z104" s="17">
        <v>-8.25215862020892E-2</v>
      </c>
      <c r="AA104" s="17">
        <v>4.3146644009426902E-2</v>
      </c>
      <c r="AB104" s="17">
        <v>-6.2359247356859701E-2</v>
      </c>
      <c r="AC104" s="17">
        <v>-5.0719514193668401E-2</v>
      </c>
      <c r="AD104" s="17">
        <v>0.10151640604499899</v>
      </c>
      <c r="AE104" s="17"/>
      <c r="AF104" s="17">
        <v>-0.17225798314223401</v>
      </c>
      <c r="AG104" s="17">
        <v>0.154111522723066</v>
      </c>
      <c r="AH104" s="17">
        <v>1.1567385349985601E-2</v>
      </c>
      <c r="AI104" s="17"/>
      <c r="AJ104" s="17">
        <v>-0.18624746285546301</v>
      </c>
      <c r="AK104" s="17">
        <v>0.21441826195607999</v>
      </c>
      <c r="AL104" s="17">
        <v>0.23547428571734899</v>
      </c>
      <c r="AM104" s="17">
        <v>-0.32584280708948399</v>
      </c>
      <c r="AN104" s="17">
        <v>-3.7447310911637902E-2</v>
      </c>
      <c r="AO104" s="17"/>
      <c r="AP104" s="17">
        <v>-0.228266115736422</v>
      </c>
      <c r="AQ104" s="17">
        <v>0.15405277703595599</v>
      </c>
      <c r="AR104" s="17">
        <v>0.24533263573612099</v>
      </c>
      <c r="AS104" s="17">
        <v>-0.27651258453043998</v>
      </c>
      <c r="AT104" s="17">
        <v>0.23363304352026101</v>
      </c>
      <c r="AU104" s="17"/>
      <c r="AV104" s="17">
        <v>0.15931339591497601</v>
      </c>
      <c r="AW104" s="17">
        <v>-0.189676258542819</v>
      </c>
      <c r="AX104" s="17">
        <v>0.267060466924114</v>
      </c>
      <c r="AY104" s="17">
        <v>-0.30916252402143102</v>
      </c>
      <c r="AZ104" s="17">
        <v>0.22470660566960601</v>
      </c>
      <c r="BA104" s="17">
        <v>-6.8619802048737799E-2</v>
      </c>
      <c r="BB104" s="17"/>
      <c r="BC104" s="17">
        <v>8.1008502829783002E-3</v>
      </c>
      <c r="BD104" s="17">
        <v>1.3540142778836199E-3</v>
      </c>
      <c r="BE104" s="17">
        <v>1.37448476345448E-3</v>
      </c>
      <c r="BF104" s="17">
        <v>0.137284624818728</v>
      </c>
      <c r="BG104" s="17">
        <v>0.26138696306694298</v>
      </c>
    </row>
    <row r="105" spans="2:59" x14ac:dyDescent="0.35">
      <c r="C105" s="17"/>
      <c r="D105" s="17"/>
      <c r="E105" s="17"/>
      <c r="F105" s="17"/>
      <c r="G105" s="17"/>
      <c r="H105" s="17"/>
      <c r="I105" s="17"/>
      <c r="J105" s="17"/>
      <c r="K105" s="17"/>
      <c r="L105" s="17"/>
      <c r="M105" s="17"/>
      <c r="N105" s="17"/>
      <c r="O105" s="17"/>
      <c r="P105" s="17"/>
      <c r="Q105" s="17"/>
      <c r="R105" s="17"/>
      <c r="S105" s="17"/>
      <c r="T105" s="17"/>
      <c r="U105" s="17"/>
      <c r="V105" s="17"/>
      <c r="W105" s="17"/>
      <c r="X105" s="17"/>
      <c r="Y105" s="17"/>
      <c r="Z105" s="17"/>
      <c r="AA105" s="17"/>
      <c r="AB105" s="17"/>
      <c r="AC105" s="17"/>
      <c r="AD105" s="17"/>
      <c r="AE105" s="17"/>
      <c r="AF105" s="17"/>
      <c r="AG105" s="17"/>
      <c r="AH105" s="17"/>
      <c r="AI105" s="17"/>
      <c r="AJ105" s="17"/>
      <c r="AK105" s="17"/>
      <c r="AL105" s="17"/>
      <c r="AM105" s="17"/>
      <c r="AN105" s="17"/>
      <c r="AO105" s="17"/>
      <c r="AP105" s="17"/>
      <c r="AQ105" s="17"/>
      <c r="AR105" s="17"/>
      <c r="AS105" s="17"/>
      <c r="AT105" s="17"/>
      <c r="AU105" s="17"/>
      <c r="AV105" s="17"/>
      <c r="AW105" s="17"/>
      <c r="AX105" s="17"/>
      <c r="AY105" s="17"/>
      <c r="AZ105" s="17"/>
      <c r="BA105" s="17"/>
      <c r="BB105" s="17"/>
      <c r="BC105" s="17"/>
      <c r="BD105" s="17"/>
      <c r="BE105" s="17"/>
      <c r="BF105" s="17"/>
      <c r="BG105" s="17"/>
    </row>
    <row r="106" spans="2:59" x14ac:dyDescent="0.35">
      <c r="B106" s="6" t="s">
        <v>104</v>
      </c>
      <c r="C106" s="17"/>
      <c r="D106" s="17"/>
      <c r="E106" s="17"/>
      <c r="F106" s="17"/>
      <c r="G106" s="17"/>
      <c r="H106" s="17"/>
      <c r="I106" s="17"/>
      <c r="J106" s="17"/>
      <c r="K106" s="17"/>
      <c r="L106" s="17"/>
      <c r="M106" s="17"/>
      <c r="N106" s="17"/>
      <c r="O106" s="17"/>
      <c r="P106" s="17"/>
      <c r="Q106" s="17"/>
      <c r="R106" s="17"/>
      <c r="S106" s="17"/>
      <c r="T106" s="17"/>
      <c r="U106" s="17"/>
      <c r="V106" s="17"/>
      <c r="W106" s="17"/>
      <c r="X106" s="17"/>
      <c r="Y106" s="17"/>
      <c r="Z106" s="17"/>
      <c r="AA106" s="17"/>
      <c r="AB106" s="17"/>
      <c r="AC106" s="17"/>
      <c r="AD106" s="17"/>
      <c r="AE106" s="17"/>
      <c r="AF106" s="17"/>
      <c r="AG106" s="17"/>
      <c r="AH106" s="17"/>
      <c r="AI106" s="17"/>
      <c r="AJ106" s="17"/>
      <c r="AK106" s="17"/>
      <c r="AL106" s="17"/>
      <c r="AM106" s="17"/>
      <c r="AN106" s="17"/>
      <c r="AO106" s="17"/>
      <c r="AP106" s="17"/>
      <c r="AQ106" s="17"/>
      <c r="AR106" s="17"/>
      <c r="AS106" s="17"/>
      <c r="AT106" s="17"/>
      <c r="AU106" s="17"/>
      <c r="AV106" s="17"/>
      <c r="AW106" s="17"/>
      <c r="AX106" s="17"/>
      <c r="AY106" s="17"/>
      <c r="AZ106" s="17"/>
      <c r="BA106" s="17"/>
      <c r="BB106" s="17"/>
      <c r="BC106" s="17"/>
      <c r="BD106" s="17"/>
      <c r="BE106" s="17"/>
      <c r="BF106" s="17"/>
      <c r="BG106" s="17"/>
    </row>
    <row r="107" spans="2:59" x14ac:dyDescent="0.35">
      <c r="B107" s="24" t="s">
        <v>75</v>
      </c>
      <c r="C107" s="17"/>
      <c r="D107" s="17"/>
      <c r="E107" s="17"/>
      <c r="F107" s="17"/>
      <c r="G107" s="17"/>
      <c r="H107" s="17"/>
      <c r="I107" s="17"/>
      <c r="J107" s="17"/>
      <c r="K107" s="17"/>
      <c r="L107" s="17"/>
      <c r="M107" s="17"/>
      <c r="N107" s="17"/>
      <c r="O107" s="17"/>
      <c r="P107" s="17"/>
      <c r="Q107" s="17"/>
      <c r="R107" s="17"/>
      <c r="S107" s="17"/>
      <c r="T107" s="17"/>
      <c r="U107" s="17"/>
      <c r="V107" s="17"/>
      <c r="W107" s="17"/>
      <c r="X107" s="17"/>
      <c r="Y107" s="17"/>
      <c r="Z107" s="17"/>
      <c r="AA107" s="17"/>
      <c r="AB107" s="17"/>
      <c r="AC107" s="17"/>
      <c r="AD107" s="17"/>
      <c r="AE107" s="17"/>
      <c r="AF107" s="17"/>
      <c r="AG107" s="17"/>
      <c r="AH107" s="17"/>
      <c r="AI107" s="17"/>
      <c r="AJ107" s="17"/>
      <c r="AK107" s="17"/>
      <c r="AL107" s="17"/>
      <c r="AM107" s="17"/>
      <c r="AN107" s="17"/>
      <c r="AO107" s="17"/>
      <c r="AP107" s="17"/>
      <c r="AQ107" s="17"/>
      <c r="AR107" s="17"/>
      <c r="AS107" s="17"/>
      <c r="AT107" s="17"/>
      <c r="AU107" s="17"/>
      <c r="AV107" s="17"/>
      <c r="AW107" s="17"/>
      <c r="AX107" s="17"/>
      <c r="AY107" s="17"/>
      <c r="AZ107" s="17"/>
      <c r="BA107" s="17"/>
      <c r="BB107" s="17"/>
      <c r="BC107" s="17"/>
      <c r="BD107" s="17"/>
      <c r="BE107" s="17"/>
      <c r="BF107" s="17"/>
      <c r="BG107" s="17"/>
    </row>
    <row r="108" spans="2:59" x14ac:dyDescent="0.35">
      <c r="B108" t="s">
        <v>82</v>
      </c>
      <c r="C108" s="17">
        <v>0.23990173905880099</v>
      </c>
      <c r="D108" s="17">
        <v>0.29721141592424599</v>
      </c>
      <c r="E108" s="17">
        <v>0.185175669782182</v>
      </c>
      <c r="F108" s="17"/>
      <c r="G108" s="17">
        <v>0.230294839079379</v>
      </c>
      <c r="H108" s="17">
        <v>0.24217783130978801</v>
      </c>
      <c r="I108" s="17">
        <v>0.182175466666679</v>
      </c>
      <c r="J108" s="17">
        <v>0.24327465368829601</v>
      </c>
      <c r="K108" s="17">
        <v>0.264061239842248</v>
      </c>
      <c r="L108" s="17">
        <v>0.27228132865513299</v>
      </c>
      <c r="M108" s="17"/>
      <c r="N108" s="17">
        <v>0.26402305767159601</v>
      </c>
      <c r="O108" s="17">
        <v>0.25974384839965697</v>
      </c>
      <c r="P108" s="17">
        <v>0.197776038558689</v>
      </c>
      <c r="Q108" s="17">
        <v>0.23180648133477799</v>
      </c>
      <c r="R108" s="17"/>
      <c r="S108" s="17">
        <v>0.256277492740284</v>
      </c>
      <c r="T108" s="17">
        <v>0.23830872803964601</v>
      </c>
      <c r="U108" s="17">
        <v>0.29357026842804601</v>
      </c>
      <c r="V108" s="17">
        <v>0.20183104506701399</v>
      </c>
      <c r="W108" s="17">
        <v>0.18857424139950599</v>
      </c>
      <c r="X108" s="17">
        <v>0.196072713726514</v>
      </c>
      <c r="Y108" s="17">
        <v>0.223739261917832</v>
      </c>
      <c r="Z108" s="17">
        <v>0.17967050012913599</v>
      </c>
      <c r="AA108" s="17">
        <v>0.28239741220339998</v>
      </c>
      <c r="AB108" s="17">
        <v>0.24855823172152899</v>
      </c>
      <c r="AC108" s="17">
        <v>0.26998509201534598</v>
      </c>
      <c r="AD108" s="17">
        <v>0.28421337037120997</v>
      </c>
      <c r="AE108" s="17"/>
      <c r="AF108" s="17">
        <v>0.22701398772287201</v>
      </c>
      <c r="AG108" s="17">
        <v>0.272885352562449</v>
      </c>
      <c r="AH108" s="17">
        <v>0.177462284267773</v>
      </c>
      <c r="AI108" s="17"/>
      <c r="AJ108" s="17">
        <v>0.23279181230616999</v>
      </c>
      <c r="AK108" s="17">
        <v>0.26484301918250103</v>
      </c>
      <c r="AL108" s="17">
        <v>0.33517248656827098</v>
      </c>
      <c r="AM108" s="17">
        <v>0.18898299258453899</v>
      </c>
      <c r="AN108" s="17">
        <v>0.15597556394316101</v>
      </c>
      <c r="AO108" s="17"/>
      <c r="AP108" s="17">
        <v>0.24802674408494499</v>
      </c>
      <c r="AQ108" s="17">
        <v>0.25124474506230299</v>
      </c>
      <c r="AR108" s="17">
        <v>0.28841632012709201</v>
      </c>
      <c r="AS108" s="17">
        <v>0.20468785954561999</v>
      </c>
      <c r="AT108" s="17">
        <v>0.27155754958151801</v>
      </c>
      <c r="AU108" s="17"/>
      <c r="AV108" s="17">
        <v>0.26041937505068602</v>
      </c>
      <c r="AW108" s="17">
        <v>0.225812393447543</v>
      </c>
      <c r="AX108" s="17">
        <v>0.30872664628667101</v>
      </c>
      <c r="AY108" s="17">
        <v>0.20609927701858699</v>
      </c>
      <c r="AZ108" s="17">
        <v>0.223132029316775</v>
      </c>
      <c r="BA108" s="17">
        <v>0.193338929164491</v>
      </c>
      <c r="BB108" s="17"/>
      <c r="BC108" s="17">
        <v>0.220461494220871</v>
      </c>
      <c r="BD108" s="17">
        <v>0.20962211434129399</v>
      </c>
      <c r="BE108" s="17">
        <v>0.24105141588055201</v>
      </c>
      <c r="BF108" s="17">
        <v>0.26829295715345802</v>
      </c>
      <c r="BG108" s="17">
        <v>0.40746923670945601</v>
      </c>
    </row>
    <row r="109" spans="2:59" x14ac:dyDescent="0.35">
      <c r="B109" t="s">
        <v>83</v>
      </c>
      <c r="C109" s="17">
        <v>0.37299714121058603</v>
      </c>
      <c r="D109" s="17">
        <v>0.36879161408502398</v>
      </c>
      <c r="E109" s="17">
        <v>0.37609791091048</v>
      </c>
      <c r="F109" s="17"/>
      <c r="G109" s="17">
        <v>0.35039548270750298</v>
      </c>
      <c r="H109" s="17">
        <v>0.32597956531481997</v>
      </c>
      <c r="I109" s="17">
        <v>0.36035449102794997</v>
      </c>
      <c r="J109" s="17">
        <v>0.374107748442778</v>
      </c>
      <c r="K109" s="17">
        <v>0.35468150657389802</v>
      </c>
      <c r="L109" s="17">
        <v>0.44801524878162802</v>
      </c>
      <c r="M109" s="17"/>
      <c r="N109" s="17">
        <v>0.39661882112514302</v>
      </c>
      <c r="O109" s="17">
        <v>0.393549456799478</v>
      </c>
      <c r="P109" s="17">
        <v>0.37054604302980398</v>
      </c>
      <c r="Q109" s="17">
        <v>0.328013565535756</v>
      </c>
      <c r="R109" s="17"/>
      <c r="S109" s="17">
        <v>0.37477575824537901</v>
      </c>
      <c r="T109" s="17">
        <v>0.37188608029506198</v>
      </c>
      <c r="U109" s="17">
        <v>0.377417704956655</v>
      </c>
      <c r="V109" s="17">
        <v>0.35962018645482602</v>
      </c>
      <c r="W109" s="17">
        <v>0.40021296937881801</v>
      </c>
      <c r="X109" s="17">
        <v>0.37675957217762801</v>
      </c>
      <c r="Y109" s="17">
        <v>0.38303769222033002</v>
      </c>
      <c r="Z109" s="17">
        <v>0.40748388056365498</v>
      </c>
      <c r="AA109" s="17">
        <v>0.36184088323830998</v>
      </c>
      <c r="AB109" s="17">
        <v>0.42028027564884402</v>
      </c>
      <c r="AC109" s="17">
        <v>0.29962479369405798</v>
      </c>
      <c r="AD109" s="17">
        <v>0.271732357426136</v>
      </c>
      <c r="AE109" s="17"/>
      <c r="AF109" s="17">
        <v>0.36725246463427402</v>
      </c>
      <c r="AG109" s="17">
        <v>0.40432984883909401</v>
      </c>
      <c r="AH109" s="17">
        <v>0.30719185076530597</v>
      </c>
      <c r="AI109" s="17"/>
      <c r="AJ109" s="17">
        <v>0.41025551288296802</v>
      </c>
      <c r="AK109" s="17">
        <v>0.37248835140568498</v>
      </c>
      <c r="AL109" s="17">
        <v>0.41463409523493699</v>
      </c>
      <c r="AM109" s="17">
        <v>0.33890429724021798</v>
      </c>
      <c r="AN109" s="17">
        <v>0.32973904042239399</v>
      </c>
      <c r="AO109" s="17"/>
      <c r="AP109" s="17">
        <v>0.39996017039126103</v>
      </c>
      <c r="AQ109" s="17">
        <v>0.38657825984699801</v>
      </c>
      <c r="AR109" s="17">
        <v>0.446023649061558</v>
      </c>
      <c r="AS109" s="17">
        <v>0.33393835891115198</v>
      </c>
      <c r="AT109" s="17">
        <v>0.34474678973189499</v>
      </c>
      <c r="AU109" s="17"/>
      <c r="AV109" s="17">
        <v>0.38403648851954397</v>
      </c>
      <c r="AW109" s="17">
        <v>0.416154846026771</v>
      </c>
      <c r="AX109" s="17">
        <v>0.41430919499199897</v>
      </c>
      <c r="AY109" s="17">
        <v>0.35170066973442599</v>
      </c>
      <c r="AZ109" s="17">
        <v>0.365438186834947</v>
      </c>
      <c r="BA109" s="17">
        <v>0.36113562950415301</v>
      </c>
      <c r="BB109" s="17"/>
      <c r="BC109" s="17">
        <v>0.37774343257161602</v>
      </c>
      <c r="BD109" s="17">
        <v>0.37043131211491898</v>
      </c>
      <c r="BE109" s="17">
        <v>0.404613014164108</v>
      </c>
      <c r="BF109" s="17">
        <v>0.346993654992449</v>
      </c>
      <c r="BG109" s="17">
        <v>0.29419947917474698</v>
      </c>
    </row>
    <row r="110" spans="2:59" x14ac:dyDescent="0.35">
      <c r="B110" t="s">
        <v>84</v>
      </c>
      <c r="C110" s="17">
        <v>0.17225389861887</v>
      </c>
      <c r="D110" s="17">
        <v>0.15223548380638499</v>
      </c>
      <c r="E110" s="17">
        <v>0.19160398982481999</v>
      </c>
      <c r="F110" s="17"/>
      <c r="G110" s="17">
        <v>0.21839819915827299</v>
      </c>
      <c r="H110" s="17">
        <v>0.18187756495981</v>
      </c>
      <c r="I110" s="17">
        <v>0.21310460638276499</v>
      </c>
      <c r="J110" s="17">
        <v>0.145432629073078</v>
      </c>
      <c r="K110" s="17">
        <v>0.165138121744067</v>
      </c>
      <c r="L110" s="17">
        <v>0.126924867989056</v>
      </c>
      <c r="M110" s="17"/>
      <c r="N110" s="17">
        <v>0.17125310253793499</v>
      </c>
      <c r="O110" s="17">
        <v>0.15511780935215999</v>
      </c>
      <c r="P110" s="17">
        <v>0.190076898827817</v>
      </c>
      <c r="Q110" s="17">
        <v>0.174693891581717</v>
      </c>
      <c r="R110" s="17"/>
      <c r="S110" s="17">
        <v>0.20247664202761101</v>
      </c>
      <c r="T110" s="17">
        <v>0.17826076449678699</v>
      </c>
      <c r="U110" s="17">
        <v>0.16001282122506599</v>
      </c>
      <c r="V110" s="17">
        <v>0.17802764308654501</v>
      </c>
      <c r="W110" s="17">
        <v>0.184392865664991</v>
      </c>
      <c r="X110" s="17">
        <v>0.17720208535658399</v>
      </c>
      <c r="Y110" s="17">
        <v>0.141867477691246</v>
      </c>
      <c r="Z110" s="17">
        <v>0.172450337153772</v>
      </c>
      <c r="AA110" s="17">
        <v>0.165348446759152</v>
      </c>
      <c r="AB110" s="17">
        <v>0.155084157983922</v>
      </c>
      <c r="AC110" s="17">
        <v>0.15742456157264501</v>
      </c>
      <c r="AD110" s="17">
        <v>0.16001698368965001</v>
      </c>
      <c r="AE110" s="17"/>
      <c r="AF110" s="17">
        <v>0.18385498678505299</v>
      </c>
      <c r="AG110" s="17">
        <v>0.148294034728011</v>
      </c>
      <c r="AH110" s="17">
        <v>0.18871102601576101</v>
      </c>
      <c r="AI110" s="17"/>
      <c r="AJ110" s="17">
        <v>0.147721558196552</v>
      </c>
      <c r="AK110" s="17">
        <v>0.17613715885501399</v>
      </c>
      <c r="AL110" s="17">
        <v>0.12665681878535601</v>
      </c>
      <c r="AM110" s="17">
        <v>0.22731423794588401</v>
      </c>
      <c r="AN110" s="17">
        <v>0.23194228029054201</v>
      </c>
      <c r="AO110" s="17"/>
      <c r="AP110" s="17">
        <v>0.14030315287856099</v>
      </c>
      <c r="AQ110" s="17">
        <v>0.18299615091984101</v>
      </c>
      <c r="AR110" s="17">
        <v>0.134395353838417</v>
      </c>
      <c r="AS110" s="17">
        <v>0.19168707717196101</v>
      </c>
      <c r="AT110" s="17">
        <v>0.15324237474069999</v>
      </c>
      <c r="AU110" s="17"/>
      <c r="AV110" s="17">
        <v>0.188799328767744</v>
      </c>
      <c r="AW110" s="17">
        <v>0.143178523966459</v>
      </c>
      <c r="AX110" s="17">
        <v>0.12669989059706399</v>
      </c>
      <c r="AY110" s="17">
        <v>0.17611990435323199</v>
      </c>
      <c r="AZ110" s="17">
        <v>0.204313908723469</v>
      </c>
      <c r="BA110" s="17">
        <v>0.14311094714421499</v>
      </c>
      <c r="BB110" s="17"/>
      <c r="BC110" s="17">
        <v>0.14956665340257499</v>
      </c>
      <c r="BD110" s="17">
        <v>0.19995974581515499</v>
      </c>
      <c r="BE110" s="17">
        <v>0.18148660505204101</v>
      </c>
      <c r="BF110" s="17">
        <v>0.170570674909443</v>
      </c>
      <c r="BG110" s="17">
        <v>0.13746824561740101</v>
      </c>
    </row>
    <row r="111" spans="2:59" x14ac:dyDescent="0.35">
      <c r="B111" t="s">
        <v>85</v>
      </c>
      <c r="C111" s="17">
        <v>0.109313710891602</v>
      </c>
      <c r="D111" s="17">
        <v>0.104934984938986</v>
      </c>
      <c r="E111" s="17">
        <v>0.113064360347779</v>
      </c>
      <c r="F111" s="17"/>
      <c r="G111" s="17">
        <v>9.0549390428111803E-2</v>
      </c>
      <c r="H111" s="17">
        <v>0.11851561877818401</v>
      </c>
      <c r="I111" s="17">
        <v>0.114732933850185</v>
      </c>
      <c r="J111" s="17">
        <v>0.11859796865488501</v>
      </c>
      <c r="K111" s="17">
        <v>0.144117400022932</v>
      </c>
      <c r="L111" s="17">
        <v>7.9097215223552494E-2</v>
      </c>
      <c r="M111" s="17"/>
      <c r="N111" s="17">
        <v>0.100179654871754</v>
      </c>
      <c r="O111" s="17">
        <v>0.10594285721079599</v>
      </c>
      <c r="P111" s="17">
        <v>0.12163868614954</v>
      </c>
      <c r="Q111" s="17">
        <v>0.113612230187758</v>
      </c>
      <c r="R111" s="17"/>
      <c r="S111" s="17">
        <v>9.1529701414512193E-2</v>
      </c>
      <c r="T111" s="17">
        <v>0.111492814377363</v>
      </c>
      <c r="U111" s="17">
        <v>6.5006936183912803E-2</v>
      </c>
      <c r="V111" s="17">
        <v>0.144685465552717</v>
      </c>
      <c r="W111" s="17">
        <v>0.11316450837179701</v>
      </c>
      <c r="X111" s="17">
        <v>0.121371616286319</v>
      </c>
      <c r="Y111" s="17">
        <v>0.126324352709236</v>
      </c>
      <c r="Z111" s="17">
        <v>0.10343736462395001</v>
      </c>
      <c r="AA111" s="17">
        <v>8.9018987696104696E-2</v>
      </c>
      <c r="AB111" s="17">
        <v>9.5573024547508698E-2</v>
      </c>
      <c r="AC111" s="17">
        <v>0.16379575568188501</v>
      </c>
      <c r="AD111" s="17">
        <v>0.136569802182403</v>
      </c>
      <c r="AE111" s="17"/>
      <c r="AF111" s="17">
        <v>0.12884986079044999</v>
      </c>
      <c r="AG111" s="17">
        <v>9.1929655980794805E-2</v>
      </c>
      <c r="AH111" s="17">
        <v>0.121702386196435</v>
      </c>
      <c r="AI111" s="17"/>
      <c r="AJ111" s="17">
        <v>0.12734677568549099</v>
      </c>
      <c r="AK111" s="17">
        <v>9.0901943865626902E-2</v>
      </c>
      <c r="AL111" s="17">
        <v>8.00328496671356E-2</v>
      </c>
      <c r="AM111" s="17">
        <v>8.8553166824728594E-2</v>
      </c>
      <c r="AN111" s="17">
        <v>0.109324488152432</v>
      </c>
      <c r="AO111" s="17"/>
      <c r="AP111" s="17">
        <v>0.135500060231039</v>
      </c>
      <c r="AQ111" s="17">
        <v>8.5287508646618507E-2</v>
      </c>
      <c r="AR111" s="17">
        <v>7.2082805718757095E-2</v>
      </c>
      <c r="AS111" s="17">
        <v>0.16584448172657901</v>
      </c>
      <c r="AT111" s="17">
        <v>0.148327788333598</v>
      </c>
      <c r="AU111" s="17"/>
      <c r="AV111" s="17">
        <v>7.5563996340841294E-2</v>
      </c>
      <c r="AW111" s="17">
        <v>0.143232025297761</v>
      </c>
      <c r="AX111" s="17">
        <v>9.5957179842745099E-2</v>
      </c>
      <c r="AY111" s="17">
        <v>0.16100702640853801</v>
      </c>
      <c r="AZ111" s="17">
        <v>0.113274420457791</v>
      </c>
      <c r="BA111" s="17">
        <v>8.9964372771104195E-2</v>
      </c>
      <c r="BB111" s="17"/>
      <c r="BC111" s="17">
        <v>0.11825586652815399</v>
      </c>
      <c r="BD111" s="17">
        <v>0.106788771478556</v>
      </c>
      <c r="BE111" s="17">
        <v>9.1914501691504197E-2</v>
      </c>
      <c r="BF111" s="17">
        <v>0.122073752285579</v>
      </c>
      <c r="BG111" s="17">
        <v>0.16086303849839501</v>
      </c>
    </row>
    <row r="112" spans="2:59" x14ac:dyDescent="0.35">
      <c r="B112" t="s">
        <v>73</v>
      </c>
      <c r="C112" s="17">
        <v>0.105533510220141</v>
      </c>
      <c r="D112" s="17">
        <v>7.6826501245357795E-2</v>
      </c>
      <c r="E112" s="17">
        <v>0.134058069134739</v>
      </c>
      <c r="F112" s="17"/>
      <c r="G112" s="17">
        <v>0.110362088626733</v>
      </c>
      <c r="H112" s="17">
        <v>0.13144941963739801</v>
      </c>
      <c r="I112" s="17">
        <v>0.129632502072421</v>
      </c>
      <c r="J112" s="17">
        <v>0.118587000140963</v>
      </c>
      <c r="K112" s="17">
        <v>7.2001731816854805E-2</v>
      </c>
      <c r="L112" s="17">
        <v>7.3681339350630703E-2</v>
      </c>
      <c r="M112" s="17"/>
      <c r="N112" s="17">
        <v>6.7925363793572294E-2</v>
      </c>
      <c r="O112" s="17">
        <v>8.56460282379084E-2</v>
      </c>
      <c r="P112" s="17">
        <v>0.11996233343415</v>
      </c>
      <c r="Q112" s="17">
        <v>0.151873831359991</v>
      </c>
      <c r="R112" s="17"/>
      <c r="S112" s="17">
        <v>7.4940405572214694E-2</v>
      </c>
      <c r="T112" s="17">
        <v>0.100051612791143</v>
      </c>
      <c r="U112" s="17">
        <v>0.10399226920632</v>
      </c>
      <c r="V112" s="17">
        <v>0.115835659838897</v>
      </c>
      <c r="W112" s="17">
        <v>0.113655415184888</v>
      </c>
      <c r="X112" s="17">
        <v>0.12859401245295499</v>
      </c>
      <c r="Y112" s="17">
        <v>0.12503121546135501</v>
      </c>
      <c r="Z112" s="17">
        <v>0.13695791752948699</v>
      </c>
      <c r="AA112" s="17">
        <v>0.10139427010303299</v>
      </c>
      <c r="AB112" s="17">
        <v>8.0504310098196502E-2</v>
      </c>
      <c r="AC112" s="17">
        <v>0.109169797036066</v>
      </c>
      <c r="AD112" s="17">
        <v>0.147467486330601</v>
      </c>
      <c r="AE112" s="17"/>
      <c r="AF112" s="17">
        <v>9.30287000673512E-2</v>
      </c>
      <c r="AG112" s="17">
        <v>8.2561107889650695E-2</v>
      </c>
      <c r="AH112" s="17">
        <v>0.20493245275472499</v>
      </c>
      <c r="AI112" s="17"/>
      <c r="AJ112" s="17">
        <v>8.1884340928819105E-2</v>
      </c>
      <c r="AK112" s="17">
        <v>9.5629526691173694E-2</v>
      </c>
      <c r="AL112" s="17">
        <v>4.35037497443009E-2</v>
      </c>
      <c r="AM112" s="17">
        <v>0.15624530540463</v>
      </c>
      <c r="AN112" s="17">
        <v>0.17301862719146999</v>
      </c>
      <c r="AO112" s="17"/>
      <c r="AP112" s="17">
        <v>7.6209872414193802E-2</v>
      </c>
      <c r="AQ112" s="17">
        <v>9.3893335524240298E-2</v>
      </c>
      <c r="AR112" s="17">
        <v>5.9081871254176299E-2</v>
      </c>
      <c r="AS112" s="17">
        <v>0.103842222644688</v>
      </c>
      <c r="AT112" s="17">
        <v>8.21254976122891E-2</v>
      </c>
      <c r="AU112" s="17"/>
      <c r="AV112" s="17">
        <v>9.1180811321184593E-2</v>
      </c>
      <c r="AW112" s="17">
        <v>7.1622211261466201E-2</v>
      </c>
      <c r="AX112" s="17">
        <v>5.4307088281520602E-2</v>
      </c>
      <c r="AY112" s="17">
        <v>0.105073122485216</v>
      </c>
      <c r="AZ112" s="17">
        <v>9.3841454667018404E-2</v>
      </c>
      <c r="BA112" s="17">
        <v>0.212450121416038</v>
      </c>
      <c r="BB112" s="17"/>
      <c r="BC112" s="17">
        <v>0.13397255327678401</v>
      </c>
      <c r="BD112" s="17">
        <v>0.11319805625007601</v>
      </c>
      <c r="BE112" s="17">
        <v>8.0934463211795302E-2</v>
      </c>
      <c r="BF112" s="17">
        <v>9.2068960659070706E-2</v>
      </c>
      <c r="BG112" s="17">
        <v>0</v>
      </c>
    </row>
    <row r="113" spans="2:59" x14ac:dyDescent="0.35">
      <c r="B113" t="s">
        <v>86</v>
      </c>
      <c r="C113" s="17">
        <v>0.61289888026938599</v>
      </c>
      <c r="D113" s="17">
        <v>0.66600303000927097</v>
      </c>
      <c r="E113" s="17">
        <v>0.56127358069266198</v>
      </c>
      <c r="F113" s="17"/>
      <c r="G113" s="17">
        <v>0.58069032178688196</v>
      </c>
      <c r="H113" s="17">
        <v>0.56815739662460796</v>
      </c>
      <c r="I113" s="17">
        <v>0.54252995769462897</v>
      </c>
      <c r="J113" s="17">
        <v>0.61738240213107298</v>
      </c>
      <c r="K113" s="17">
        <v>0.61874274641614602</v>
      </c>
      <c r="L113" s="17">
        <v>0.72029657743676101</v>
      </c>
      <c r="M113" s="17"/>
      <c r="N113" s="17">
        <v>0.66064187879673897</v>
      </c>
      <c r="O113" s="17">
        <v>0.65329330519913498</v>
      </c>
      <c r="P113" s="17">
        <v>0.56832208158849296</v>
      </c>
      <c r="Q113" s="17">
        <v>0.55982004687053499</v>
      </c>
      <c r="R113" s="17"/>
      <c r="S113" s="17">
        <v>0.63105325098566301</v>
      </c>
      <c r="T113" s="17">
        <v>0.61019480833470696</v>
      </c>
      <c r="U113" s="17">
        <v>0.67098797338470095</v>
      </c>
      <c r="V113" s="17">
        <v>0.56145123152184095</v>
      </c>
      <c r="W113" s="17">
        <v>0.58878721077832397</v>
      </c>
      <c r="X113" s="17">
        <v>0.57283228590414303</v>
      </c>
      <c r="Y113" s="17">
        <v>0.60677695413816202</v>
      </c>
      <c r="Z113" s="17">
        <v>0.58715438069279102</v>
      </c>
      <c r="AA113" s="17">
        <v>0.64423829544170996</v>
      </c>
      <c r="AB113" s="17">
        <v>0.66883850737037298</v>
      </c>
      <c r="AC113" s="17">
        <v>0.56960988570940396</v>
      </c>
      <c r="AD113" s="17">
        <v>0.55594572779734597</v>
      </c>
      <c r="AE113" s="17"/>
      <c r="AF113" s="17">
        <v>0.59426645235714604</v>
      </c>
      <c r="AG113" s="17">
        <v>0.67721520140154301</v>
      </c>
      <c r="AH113" s="17">
        <v>0.48465413503308002</v>
      </c>
      <c r="AI113" s="17"/>
      <c r="AJ113" s="17">
        <v>0.64304732518913799</v>
      </c>
      <c r="AK113" s="17">
        <v>0.63733137058818501</v>
      </c>
      <c r="AL113" s="17">
        <v>0.74980658180320803</v>
      </c>
      <c r="AM113" s="17">
        <v>0.52788728982475697</v>
      </c>
      <c r="AN113" s="17">
        <v>0.48571460436555502</v>
      </c>
      <c r="AO113" s="17"/>
      <c r="AP113" s="17">
        <v>0.64798691447620604</v>
      </c>
      <c r="AQ113" s="17">
        <v>0.63782300490930099</v>
      </c>
      <c r="AR113" s="17">
        <v>0.73443996918864995</v>
      </c>
      <c r="AS113" s="17">
        <v>0.53862621845677205</v>
      </c>
      <c r="AT113" s="17">
        <v>0.616304339313413</v>
      </c>
      <c r="AU113" s="17"/>
      <c r="AV113" s="17">
        <v>0.64445586357022999</v>
      </c>
      <c r="AW113" s="17">
        <v>0.641967239474314</v>
      </c>
      <c r="AX113" s="17">
        <v>0.72303584127867004</v>
      </c>
      <c r="AY113" s="17">
        <v>0.55779994675301303</v>
      </c>
      <c r="AZ113" s="17">
        <v>0.588570216151721</v>
      </c>
      <c r="BA113" s="17">
        <v>0.55447455866864304</v>
      </c>
      <c r="BB113" s="17"/>
      <c r="BC113" s="17">
        <v>0.59820492679248705</v>
      </c>
      <c r="BD113" s="17">
        <v>0.58005342645621305</v>
      </c>
      <c r="BE113" s="17">
        <v>0.64566443004466001</v>
      </c>
      <c r="BF113" s="17">
        <v>0.61528661214590696</v>
      </c>
      <c r="BG113" s="17">
        <v>0.70166871588420399</v>
      </c>
    </row>
    <row r="114" spans="2:59" x14ac:dyDescent="0.35">
      <c r="B114" t="s">
        <v>87</v>
      </c>
      <c r="C114" s="17">
        <v>0.28156760951047199</v>
      </c>
      <c r="D114" s="17">
        <v>0.25717046874537097</v>
      </c>
      <c r="E114" s="17">
        <v>0.30466835017259902</v>
      </c>
      <c r="F114" s="17"/>
      <c r="G114" s="17">
        <v>0.30894758958638502</v>
      </c>
      <c r="H114" s="17">
        <v>0.30039318373799301</v>
      </c>
      <c r="I114" s="17">
        <v>0.32783754023294998</v>
      </c>
      <c r="J114" s="17">
        <v>0.264030597727963</v>
      </c>
      <c r="K114" s="17">
        <v>0.309255521766999</v>
      </c>
      <c r="L114" s="17">
        <v>0.20602208321260801</v>
      </c>
      <c r="M114" s="17"/>
      <c r="N114" s="17">
        <v>0.27143275740968897</v>
      </c>
      <c r="O114" s="17">
        <v>0.26106066656295601</v>
      </c>
      <c r="P114" s="17">
        <v>0.31171558497735702</v>
      </c>
      <c r="Q114" s="17">
        <v>0.28830612176947401</v>
      </c>
      <c r="R114" s="17"/>
      <c r="S114" s="17">
        <v>0.29400634344212301</v>
      </c>
      <c r="T114" s="17">
        <v>0.28975357887414999</v>
      </c>
      <c r="U114" s="17">
        <v>0.225019757408979</v>
      </c>
      <c r="V114" s="17">
        <v>0.322713108639263</v>
      </c>
      <c r="W114" s="17">
        <v>0.297557374036788</v>
      </c>
      <c r="X114" s="17">
        <v>0.29857370164290198</v>
      </c>
      <c r="Y114" s="17">
        <v>0.268191830400483</v>
      </c>
      <c r="Z114" s="17">
        <v>0.27588770177772198</v>
      </c>
      <c r="AA114" s="17">
        <v>0.254367434455256</v>
      </c>
      <c r="AB114" s="17">
        <v>0.25065718253143099</v>
      </c>
      <c r="AC114" s="17">
        <v>0.32122031725452999</v>
      </c>
      <c r="AD114" s="17">
        <v>0.296586785872053</v>
      </c>
      <c r="AE114" s="17"/>
      <c r="AF114" s="17">
        <v>0.31270484757550299</v>
      </c>
      <c r="AG114" s="17">
        <v>0.240223690708806</v>
      </c>
      <c r="AH114" s="17">
        <v>0.31041341221219598</v>
      </c>
      <c r="AI114" s="17"/>
      <c r="AJ114" s="17">
        <v>0.27506833388204299</v>
      </c>
      <c r="AK114" s="17">
        <v>0.26703910272064102</v>
      </c>
      <c r="AL114" s="17">
        <v>0.20668966845249101</v>
      </c>
      <c r="AM114" s="17">
        <v>0.31586740477061298</v>
      </c>
      <c r="AN114" s="17">
        <v>0.34126676844297499</v>
      </c>
      <c r="AO114" s="17"/>
      <c r="AP114" s="17">
        <v>0.27580321310959999</v>
      </c>
      <c r="AQ114" s="17">
        <v>0.268283659566459</v>
      </c>
      <c r="AR114" s="17">
        <v>0.206478159557174</v>
      </c>
      <c r="AS114" s="17">
        <v>0.35753155889853999</v>
      </c>
      <c r="AT114" s="17">
        <v>0.30157016307429801</v>
      </c>
      <c r="AU114" s="17"/>
      <c r="AV114" s="17">
        <v>0.26436332510858501</v>
      </c>
      <c r="AW114" s="17">
        <v>0.28641054926421999</v>
      </c>
      <c r="AX114" s="17">
        <v>0.22265707043980901</v>
      </c>
      <c r="AY114" s="17">
        <v>0.33712693076177103</v>
      </c>
      <c r="AZ114" s="17">
        <v>0.31758832918126001</v>
      </c>
      <c r="BA114" s="17">
        <v>0.23307531991531899</v>
      </c>
      <c r="BB114" s="17"/>
      <c r="BC114" s="17">
        <v>0.26782251993072898</v>
      </c>
      <c r="BD114" s="17">
        <v>0.306748517293712</v>
      </c>
      <c r="BE114" s="17">
        <v>0.27340110674354501</v>
      </c>
      <c r="BF114" s="17">
        <v>0.29264442719502198</v>
      </c>
      <c r="BG114" s="17">
        <v>0.29833128411579601</v>
      </c>
    </row>
    <row r="115" spans="2:59" x14ac:dyDescent="0.35">
      <c r="B115" t="s">
        <v>88</v>
      </c>
      <c r="C115" s="17">
        <v>0.331331270758914</v>
      </c>
      <c r="D115" s="17">
        <v>0.4088325612639</v>
      </c>
      <c r="E115" s="17">
        <v>0.25660523052006301</v>
      </c>
      <c r="F115" s="17"/>
      <c r="G115" s="17">
        <v>0.27174273220049699</v>
      </c>
      <c r="H115" s="17">
        <v>0.26776421288661501</v>
      </c>
      <c r="I115" s="17">
        <v>0.214692417461679</v>
      </c>
      <c r="J115" s="17">
        <v>0.35335180440310998</v>
      </c>
      <c r="K115" s="17">
        <v>0.30948722464914802</v>
      </c>
      <c r="L115" s="17">
        <v>0.51427449422415294</v>
      </c>
      <c r="M115" s="17"/>
      <c r="N115" s="17">
        <v>0.389209121387049</v>
      </c>
      <c r="O115" s="17">
        <v>0.39223263863617902</v>
      </c>
      <c r="P115" s="17">
        <v>0.25660649661113499</v>
      </c>
      <c r="Q115" s="17">
        <v>0.27151392510105998</v>
      </c>
      <c r="R115" s="17"/>
      <c r="S115" s="17">
        <v>0.33704690754354</v>
      </c>
      <c r="T115" s="17">
        <v>0.32044122946055698</v>
      </c>
      <c r="U115" s="17">
        <v>0.445968215975722</v>
      </c>
      <c r="V115" s="17">
        <v>0.23873812288257801</v>
      </c>
      <c r="W115" s="17">
        <v>0.29122983674153602</v>
      </c>
      <c r="X115" s="17">
        <v>0.27425858426124</v>
      </c>
      <c r="Y115" s="17">
        <v>0.33858512373768002</v>
      </c>
      <c r="Z115" s="17">
        <v>0.31126667891506898</v>
      </c>
      <c r="AA115" s="17">
        <v>0.38987086098645402</v>
      </c>
      <c r="AB115" s="17">
        <v>0.41818132483894199</v>
      </c>
      <c r="AC115" s="17">
        <v>0.248389568454874</v>
      </c>
      <c r="AD115" s="17">
        <v>0.25935894192529302</v>
      </c>
      <c r="AE115" s="17"/>
      <c r="AF115" s="17">
        <v>0.28156160478164299</v>
      </c>
      <c r="AG115" s="17">
        <v>0.43699151069273701</v>
      </c>
      <c r="AH115" s="17">
        <v>0.17424072282088399</v>
      </c>
      <c r="AI115" s="17"/>
      <c r="AJ115" s="17">
        <v>0.36797899130709499</v>
      </c>
      <c r="AK115" s="17">
        <v>0.37029226786754499</v>
      </c>
      <c r="AL115" s="17">
        <v>0.54311691335071699</v>
      </c>
      <c r="AM115" s="17">
        <v>0.21201988505414401</v>
      </c>
      <c r="AN115" s="17">
        <v>0.14444783592258101</v>
      </c>
      <c r="AO115" s="17"/>
      <c r="AP115" s="17">
        <v>0.372183701366606</v>
      </c>
      <c r="AQ115" s="17">
        <v>0.369539345342842</v>
      </c>
      <c r="AR115" s="17">
        <v>0.52796180963147599</v>
      </c>
      <c r="AS115" s="17">
        <v>0.18109465955823201</v>
      </c>
      <c r="AT115" s="17">
        <v>0.31473417623911498</v>
      </c>
      <c r="AU115" s="17"/>
      <c r="AV115" s="17">
        <v>0.38009253846164498</v>
      </c>
      <c r="AW115" s="17">
        <v>0.35555669021009401</v>
      </c>
      <c r="AX115" s="17">
        <v>0.50037877083885995</v>
      </c>
      <c r="AY115" s="17">
        <v>0.220673015991243</v>
      </c>
      <c r="AZ115" s="17">
        <v>0.27098188697046099</v>
      </c>
      <c r="BA115" s="17">
        <v>0.32139923875332399</v>
      </c>
      <c r="BB115" s="17"/>
      <c r="BC115" s="17">
        <v>0.33038240686175802</v>
      </c>
      <c r="BD115" s="17">
        <v>0.273304909162501</v>
      </c>
      <c r="BE115" s="17">
        <v>0.372263323301115</v>
      </c>
      <c r="BF115" s="17">
        <v>0.32264218495088498</v>
      </c>
      <c r="BG115" s="17">
        <v>0.40333743176840697</v>
      </c>
    </row>
    <row r="116" spans="2:59" x14ac:dyDescent="0.35">
      <c r="C116" s="17"/>
      <c r="D116" s="17"/>
      <c r="E116" s="17"/>
      <c r="F116" s="17"/>
      <c r="G116" s="17"/>
      <c r="H116" s="17"/>
      <c r="I116" s="17"/>
      <c r="J116" s="17"/>
      <c r="K116" s="17"/>
      <c r="L116" s="17"/>
      <c r="M116" s="17"/>
      <c r="N116" s="17"/>
      <c r="O116" s="17"/>
      <c r="P116" s="17"/>
      <c r="Q116" s="17"/>
      <c r="R116" s="17"/>
      <c r="S116" s="17"/>
      <c r="T116" s="17"/>
      <c r="U116" s="17"/>
      <c r="V116" s="17"/>
      <c r="W116" s="17"/>
      <c r="X116" s="17"/>
      <c r="Y116" s="17"/>
      <c r="Z116" s="17"/>
      <c r="AA116" s="17"/>
      <c r="AB116" s="17"/>
      <c r="AC116" s="17"/>
      <c r="AD116" s="17"/>
      <c r="AE116" s="17"/>
      <c r="AF116" s="17"/>
      <c r="AG116" s="17"/>
      <c r="AH116" s="17"/>
      <c r="AI116" s="17"/>
      <c r="AJ116" s="17"/>
      <c r="AK116" s="17"/>
      <c r="AL116" s="17"/>
      <c r="AM116" s="17"/>
      <c r="AN116" s="17"/>
      <c r="AO116" s="17"/>
      <c r="AP116" s="17"/>
      <c r="AQ116" s="17"/>
      <c r="AR116" s="17"/>
      <c r="AS116" s="17"/>
      <c r="AT116" s="17"/>
      <c r="AU116" s="17"/>
      <c r="AV116" s="17"/>
      <c r="AW116" s="17"/>
      <c r="AX116" s="17"/>
      <c r="AY116" s="17"/>
      <c r="AZ116" s="17"/>
      <c r="BA116" s="17"/>
      <c r="BB116" s="17"/>
      <c r="BC116" s="17"/>
      <c r="BD116" s="17"/>
      <c r="BE116" s="17"/>
      <c r="BF116" s="17"/>
      <c r="BG116" s="17"/>
    </row>
    <row r="117" spans="2:59" x14ac:dyDescent="0.35">
      <c r="B117" s="6" t="s">
        <v>119</v>
      </c>
      <c r="C117" s="17"/>
      <c r="D117" s="17"/>
      <c r="E117" s="17"/>
      <c r="F117" s="17"/>
      <c r="G117" s="17"/>
      <c r="H117" s="17"/>
      <c r="I117" s="17"/>
      <c r="J117" s="17"/>
      <c r="K117" s="17"/>
      <c r="L117" s="17"/>
      <c r="M117" s="17"/>
      <c r="N117" s="17"/>
      <c r="O117" s="17"/>
      <c r="P117" s="17"/>
      <c r="Q117" s="17"/>
      <c r="R117" s="17"/>
      <c r="S117" s="17"/>
      <c r="T117" s="17"/>
      <c r="U117" s="17"/>
      <c r="V117" s="17"/>
      <c r="W117" s="17"/>
      <c r="X117" s="17"/>
      <c r="Y117" s="17"/>
      <c r="Z117" s="17"/>
      <c r="AA117" s="17"/>
      <c r="AB117" s="17"/>
      <c r="AC117" s="17"/>
      <c r="AD117" s="17"/>
      <c r="AE117" s="17"/>
      <c r="AF117" s="17"/>
      <c r="AG117" s="17"/>
      <c r="AH117" s="17"/>
      <c r="AI117" s="17"/>
      <c r="AJ117" s="17"/>
      <c r="AK117" s="17"/>
      <c r="AL117" s="17"/>
      <c r="AM117" s="17"/>
      <c r="AN117" s="17"/>
      <c r="AO117" s="17"/>
      <c r="AP117" s="17"/>
      <c r="AQ117" s="17"/>
      <c r="AR117" s="17"/>
      <c r="AS117" s="17"/>
      <c r="AT117" s="17"/>
      <c r="AU117" s="17"/>
      <c r="AV117" s="17"/>
      <c r="AW117" s="17"/>
      <c r="AX117" s="17"/>
      <c r="AY117" s="17"/>
      <c r="AZ117" s="17"/>
      <c r="BA117" s="17"/>
      <c r="BB117" s="17"/>
      <c r="BC117" s="17"/>
      <c r="BD117" s="17"/>
      <c r="BE117" s="17"/>
      <c r="BF117" s="17"/>
      <c r="BG117" s="17"/>
    </row>
    <row r="118" spans="2:59" x14ac:dyDescent="0.35">
      <c r="B118" s="24" t="s">
        <v>75</v>
      </c>
      <c r="C118" s="17"/>
      <c r="D118" s="17"/>
      <c r="E118" s="17"/>
      <c r="F118" s="17"/>
      <c r="G118" s="17"/>
      <c r="H118" s="17"/>
      <c r="I118" s="17"/>
      <c r="J118" s="17"/>
      <c r="K118" s="17"/>
      <c r="L118" s="17"/>
      <c r="M118" s="17"/>
      <c r="N118" s="17"/>
      <c r="O118" s="17"/>
      <c r="P118" s="17"/>
      <c r="Q118" s="17"/>
      <c r="R118" s="17"/>
      <c r="S118" s="17"/>
      <c r="T118" s="17"/>
      <c r="U118" s="17"/>
      <c r="V118" s="17"/>
      <c r="W118" s="17"/>
      <c r="X118" s="17"/>
      <c r="Y118" s="17"/>
      <c r="Z118" s="17"/>
      <c r="AA118" s="17"/>
      <c r="AB118" s="17"/>
      <c r="AC118" s="17"/>
      <c r="AD118" s="17"/>
      <c r="AE118" s="17"/>
      <c r="AF118" s="17"/>
      <c r="AG118" s="17"/>
      <c r="AH118" s="17"/>
      <c r="AI118" s="17"/>
      <c r="AJ118" s="17"/>
      <c r="AK118" s="17"/>
      <c r="AL118" s="17"/>
      <c r="AM118" s="17"/>
      <c r="AN118" s="17"/>
      <c r="AO118" s="17"/>
      <c r="AP118" s="17"/>
      <c r="AQ118" s="17"/>
      <c r="AR118" s="17"/>
      <c r="AS118" s="17"/>
      <c r="AT118" s="17"/>
      <c r="AU118" s="17"/>
      <c r="AV118" s="17"/>
      <c r="AW118" s="17"/>
      <c r="AX118" s="17"/>
      <c r="AY118" s="17"/>
      <c r="AZ118" s="17"/>
      <c r="BA118" s="17"/>
      <c r="BB118" s="17"/>
      <c r="BC118" s="17"/>
      <c r="BD118" s="17"/>
      <c r="BE118" s="17"/>
      <c r="BF118" s="17"/>
      <c r="BG118" s="17"/>
    </row>
    <row r="119" spans="2:59" x14ac:dyDescent="0.35">
      <c r="B119" t="s">
        <v>112</v>
      </c>
      <c r="C119" s="17">
        <v>4.5973074174784703E-2</v>
      </c>
      <c r="D119" s="17">
        <v>5.39694651900346E-2</v>
      </c>
      <c r="E119" s="17">
        <v>3.83987403097997E-2</v>
      </c>
      <c r="F119" s="17"/>
      <c r="G119" s="17">
        <v>7.3810094956878805E-2</v>
      </c>
      <c r="H119" s="17">
        <v>8.8109451933518407E-2</v>
      </c>
      <c r="I119" s="17">
        <v>6.6706149444583293E-2</v>
      </c>
      <c r="J119" s="17">
        <v>2.79783878313846E-2</v>
      </c>
      <c r="K119" s="17">
        <v>2.4521863951596799E-2</v>
      </c>
      <c r="L119" s="17">
        <v>5.2726147118523003E-3</v>
      </c>
      <c r="M119" s="17"/>
      <c r="N119" s="17">
        <v>4.4257509003190497E-2</v>
      </c>
      <c r="O119" s="17">
        <v>4.0833100711660901E-2</v>
      </c>
      <c r="P119" s="17">
        <v>4.6911031663638601E-2</v>
      </c>
      <c r="Q119" s="17">
        <v>5.3095334635630001E-2</v>
      </c>
      <c r="R119" s="17"/>
      <c r="S119" s="17">
        <v>6.7527085574299497E-2</v>
      </c>
      <c r="T119" s="17">
        <v>4.08337027532358E-2</v>
      </c>
      <c r="U119" s="17">
        <v>4.4506542592924803E-2</v>
      </c>
      <c r="V119" s="17">
        <v>2.2879838056025701E-2</v>
      </c>
      <c r="W119" s="17">
        <v>2.13590728816558E-2</v>
      </c>
      <c r="X119" s="17">
        <v>4.4298056573887697E-2</v>
      </c>
      <c r="Y119" s="17">
        <v>2.0998094052864801E-2</v>
      </c>
      <c r="Z119" s="17">
        <v>6.6870421584776005E-2</v>
      </c>
      <c r="AA119" s="17">
        <v>5.38019809804215E-2</v>
      </c>
      <c r="AB119" s="17">
        <v>5.4321367011305501E-2</v>
      </c>
      <c r="AC119" s="17">
        <v>4.1396937513070602E-2</v>
      </c>
      <c r="AD119" s="17">
        <v>9.6710984504727704E-2</v>
      </c>
      <c r="AE119" s="17"/>
      <c r="AF119" s="17">
        <v>4.0966910278819997E-2</v>
      </c>
      <c r="AG119" s="17">
        <v>5.85162915031993E-2</v>
      </c>
      <c r="AH119" s="17">
        <v>3.8877907106416802E-2</v>
      </c>
      <c r="AI119" s="17"/>
      <c r="AJ119" s="17">
        <v>2.7897776104711801E-2</v>
      </c>
      <c r="AK119" s="17">
        <v>7.7699270222243599E-2</v>
      </c>
      <c r="AL119" s="17">
        <v>4.38732469797877E-2</v>
      </c>
      <c r="AM119" s="17">
        <v>4.2853528144961399E-2</v>
      </c>
      <c r="AN119" s="17">
        <v>3.1302766964875897E-2</v>
      </c>
      <c r="AO119" s="17"/>
      <c r="AP119" s="17">
        <v>3.57932196347149E-2</v>
      </c>
      <c r="AQ119" s="17">
        <v>6.2357951479197697E-2</v>
      </c>
      <c r="AR119" s="17">
        <v>4.3111889865616197E-2</v>
      </c>
      <c r="AS119" s="17">
        <v>4.0985237240674703E-2</v>
      </c>
      <c r="AT119" s="17">
        <v>5.1321859853377699E-2</v>
      </c>
      <c r="AU119" s="17"/>
      <c r="AV119" s="17">
        <v>6.4466562971498706E-2</v>
      </c>
      <c r="AW119" s="17">
        <v>3.92857206647306E-2</v>
      </c>
      <c r="AX119" s="17">
        <v>3.5436379857598801E-2</v>
      </c>
      <c r="AY119" s="17">
        <v>3.8196697024141302E-2</v>
      </c>
      <c r="AZ119" s="17">
        <v>2.6390864099239401E-2</v>
      </c>
      <c r="BA119" s="17">
        <v>2.01198982905543E-2</v>
      </c>
      <c r="BB119" s="17"/>
      <c r="BC119" s="17">
        <v>4.6124741640052203E-2</v>
      </c>
      <c r="BD119" s="17">
        <v>2.6393532390533402E-2</v>
      </c>
      <c r="BE119" s="17">
        <v>4.94730621678654E-2</v>
      </c>
      <c r="BF119" s="17">
        <v>7.1975585649602297E-2</v>
      </c>
      <c r="BG119" s="17">
        <v>0.19672676085051899</v>
      </c>
    </row>
    <row r="120" spans="2:59" x14ac:dyDescent="0.35">
      <c r="B120" t="s">
        <v>113</v>
      </c>
      <c r="C120" s="17">
        <v>0.10874551184086401</v>
      </c>
      <c r="D120" s="17">
        <v>0.11642948707299799</v>
      </c>
      <c r="E120" s="17">
        <v>0.10178513864135801</v>
      </c>
      <c r="F120" s="17"/>
      <c r="G120" s="17">
        <v>0.168412513203652</v>
      </c>
      <c r="H120" s="17">
        <v>0.18524043225137299</v>
      </c>
      <c r="I120" s="17">
        <v>0.13026336566222099</v>
      </c>
      <c r="J120" s="17">
        <v>6.0872639260095597E-2</v>
      </c>
      <c r="K120" s="17">
        <v>7.7778225245466001E-2</v>
      </c>
      <c r="L120" s="17">
        <v>4.8753098731759897E-2</v>
      </c>
      <c r="M120" s="17"/>
      <c r="N120" s="17">
        <v>0.13083292750588099</v>
      </c>
      <c r="O120" s="17">
        <v>0.11245512559671</v>
      </c>
      <c r="P120" s="17">
        <v>9.2378059641001403E-2</v>
      </c>
      <c r="Q120" s="17">
        <v>9.7124796683057998E-2</v>
      </c>
      <c r="R120" s="17"/>
      <c r="S120" s="17">
        <v>0.15142696119461699</v>
      </c>
      <c r="T120" s="17">
        <v>7.2771218919631897E-2</v>
      </c>
      <c r="U120" s="17">
        <v>0.116543461681046</v>
      </c>
      <c r="V120" s="17">
        <v>0.12613680517893699</v>
      </c>
      <c r="W120" s="17">
        <v>0.15054008749912601</v>
      </c>
      <c r="X120" s="17">
        <v>0.108116295346324</v>
      </c>
      <c r="Y120" s="17">
        <v>0.105295125790309</v>
      </c>
      <c r="Z120" s="17">
        <v>8.9328792793721898E-2</v>
      </c>
      <c r="AA120" s="17">
        <v>0.115976399480749</v>
      </c>
      <c r="AB120" s="17">
        <v>5.1164621839887403E-2</v>
      </c>
      <c r="AC120" s="17">
        <v>9.0737792924161606E-2</v>
      </c>
      <c r="AD120" s="17">
        <v>0.108145598581531</v>
      </c>
      <c r="AE120" s="17"/>
      <c r="AF120" s="17">
        <v>0.112730165873712</v>
      </c>
      <c r="AG120" s="17">
        <v>0.102625009889248</v>
      </c>
      <c r="AH120" s="17">
        <v>9.8229840062936599E-2</v>
      </c>
      <c r="AI120" s="17"/>
      <c r="AJ120" s="17">
        <v>0.113985694313276</v>
      </c>
      <c r="AK120" s="17">
        <v>0.147365995369547</v>
      </c>
      <c r="AL120" s="17">
        <v>6.75023313517501E-2</v>
      </c>
      <c r="AM120" s="17">
        <v>0.17973159153799201</v>
      </c>
      <c r="AN120" s="17">
        <v>8.0747779474115294E-2</v>
      </c>
      <c r="AO120" s="17"/>
      <c r="AP120" s="17">
        <v>0.14058918876130599</v>
      </c>
      <c r="AQ120" s="17">
        <v>0.132447903331812</v>
      </c>
      <c r="AR120" s="17">
        <v>7.1679027159366596E-2</v>
      </c>
      <c r="AS120" s="17">
        <v>6.9893379677435294E-2</v>
      </c>
      <c r="AT120" s="17">
        <v>0.113226697008733</v>
      </c>
      <c r="AU120" s="17"/>
      <c r="AV120" s="17">
        <v>0.12932464379599901</v>
      </c>
      <c r="AW120" s="17">
        <v>0.14194923364853401</v>
      </c>
      <c r="AX120" s="17">
        <v>7.9819923449302499E-2</v>
      </c>
      <c r="AY120" s="17">
        <v>8.7846322119418396E-2</v>
      </c>
      <c r="AZ120" s="17">
        <v>0.10149873557877601</v>
      </c>
      <c r="BA120" s="17">
        <v>3.9685122019971701E-2</v>
      </c>
      <c r="BB120" s="17"/>
      <c r="BC120" s="17">
        <v>8.2215999198310602E-2</v>
      </c>
      <c r="BD120" s="17">
        <v>9.7111914643270597E-2</v>
      </c>
      <c r="BE120" s="17">
        <v>0.124521607522278</v>
      </c>
      <c r="BF120" s="17">
        <v>0.149926022577061</v>
      </c>
      <c r="BG120" s="17">
        <v>0.144700393828056</v>
      </c>
    </row>
    <row r="121" spans="2:59" x14ac:dyDescent="0.35">
      <c r="B121" t="s">
        <v>114</v>
      </c>
      <c r="C121" s="17">
        <v>0.307617446070303</v>
      </c>
      <c r="D121" s="17">
        <v>0.313488739616198</v>
      </c>
      <c r="E121" s="17">
        <v>0.30340496058570698</v>
      </c>
      <c r="F121" s="17"/>
      <c r="G121" s="17">
        <v>0.27807462501638103</v>
      </c>
      <c r="H121" s="17">
        <v>0.30459847262138401</v>
      </c>
      <c r="I121" s="17">
        <v>0.31306242904023002</v>
      </c>
      <c r="J121" s="17">
        <v>0.27102355666899802</v>
      </c>
      <c r="K121" s="17">
        <v>0.33707927455669301</v>
      </c>
      <c r="L121" s="17">
        <v>0.33528756404613003</v>
      </c>
      <c r="M121" s="17"/>
      <c r="N121" s="17">
        <v>0.362846838008684</v>
      </c>
      <c r="O121" s="17">
        <v>0.273615002252589</v>
      </c>
      <c r="P121" s="17">
        <v>0.31175037419316298</v>
      </c>
      <c r="Q121" s="17">
        <v>0.28033528972721899</v>
      </c>
      <c r="R121" s="17"/>
      <c r="S121" s="17">
        <v>0.28789475945704501</v>
      </c>
      <c r="T121" s="17">
        <v>0.30228019310124299</v>
      </c>
      <c r="U121" s="17">
        <v>0.27617551853608302</v>
      </c>
      <c r="V121" s="17">
        <v>0.30921858761294602</v>
      </c>
      <c r="W121" s="17">
        <v>0.253115929979984</v>
      </c>
      <c r="X121" s="17">
        <v>0.28309723754466698</v>
      </c>
      <c r="Y121" s="17">
        <v>0.31035554022086898</v>
      </c>
      <c r="Z121" s="17">
        <v>0.37792884608914801</v>
      </c>
      <c r="AA121" s="17">
        <v>0.33371356788754802</v>
      </c>
      <c r="AB121" s="17">
        <v>0.40116380964043602</v>
      </c>
      <c r="AC121" s="17">
        <v>0.27208855201024301</v>
      </c>
      <c r="AD121" s="17">
        <v>0.28521044212644497</v>
      </c>
      <c r="AE121" s="17"/>
      <c r="AF121" s="17">
        <v>0.297197090136335</v>
      </c>
      <c r="AG121" s="17">
        <v>0.30893119591394003</v>
      </c>
      <c r="AH121" s="17">
        <v>0.349713627460018</v>
      </c>
      <c r="AI121" s="17"/>
      <c r="AJ121" s="17">
        <v>0.326286529645748</v>
      </c>
      <c r="AK121" s="17">
        <v>0.28604665935302598</v>
      </c>
      <c r="AL121" s="17">
        <v>0.36160884804752302</v>
      </c>
      <c r="AM121" s="17">
        <v>0.33981119587894598</v>
      </c>
      <c r="AN121" s="17">
        <v>0.315981199738534</v>
      </c>
      <c r="AO121" s="17"/>
      <c r="AP121" s="17">
        <v>0.34011912014693202</v>
      </c>
      <c r="AQ121" s="17">
        <v>0.31718254017744002</v>
      </c>
      <c r="AR121" s="17">
        <v>0.27126577344797198</v>
      </c>
      <c r="AS121" s="17">
        <v>0.31484484147124397</v>
      </c>
      <c r="AT121" s="17">
        <v>0.212745521879317</v>
      </c>
      <c r="AU121" s="17"/>
      <c r="AV121" s="17">
        <v>0.31120647809865098</v>
      </c>
      <c r="AW121" s="17">
        <v>0.35925395049252701</v>
      </c>
      <c r="AX121" s="17">
        <v>0.32262039638365198</v>
      </c>
      <c r="AY121" s="17">
        <v>0.29915445857165901</v>
      </c>
      <c r="AZ121" s="17">
        <v>0.248278750641625</v>
      </c>
      <c r="BA121" s="17">
        <v>0.223199734489129</v>
      </c>
      <c r="BB121" s="17"/>
      <c r="BC121" s="17">
        <v>0.32835570422853599</v>
      </c>
      <c r="BD121" s="17">
        <v>0.27089493350295901</v>
      </c>
      <c r="BE121" s="17">
        <v>0.32556145986921903</v>
      </c>
      <c r="BF121" s="17">
        <v>0.356108727902472</v>
      </c>
      <c r="BG121" s="17">
        <v>0.30690971842158399</v>
      </c>
    </row>
    <row r="122" spans="2:59" x14ac:dyDescent="0.35">
      <c r="B122" t="s">
        <v>115</v>
      </c>
      <c r="C122" s="17">
        <v>0.480905945936206</v>
      </c>
      <c r="D122" s="17">
        <v>0.46795955632763803</v>
      </c>
      <c r="E122" s="17">
        <v>0.49179266038591701</v>
      </c>
      <c r="F122" s="17"/>
      <c r="G122" s="17">
        <v>0.44528775640880502</v>
      </c>
      <c r="H122" s="17">
        <v>0.375201137317621</v>
      </c>
      <c r="I122" s="17">
        <v>0.42824429709962802</v>
      </c>
      <c r="J122" s="17">
        <v>0.58951439508142101</v>
      </c>
      <c r="K122" s="17">
        <v>0.52021067349596095</v>
      </c>
      <c r="L122" s="17">
        <v>0.51895697879080205</v>
      </c>
      <c r="M122" s="17"/>
      <c r="N122" s="17">
        <v>0.41127666427749998</v>
      </c>
      <c r="O122" s="17">
        <v>0.51868513685399198</v>
      </c>
      <c r="P122" s="17">
        <v>0.498166813862088</v>
      </c>
      <c r="Q122" s="17">
        <v>0.497623246227618</v>
      </c>
      <c r="R122" s="17"/>
      <c r="S122" s="17">
        <v>0.45608965050272499</v>
      </c>
      <c r="T122" s="17">
        <v>0.55012317928236898</v>
      </c>
      <c r="U122" s="17">
        <v>0.51385045035945998</v>
      </c>
      <c r="V122" s="17">
        <v>0.48454301315127501</v>
      </c>
      <c r="W122" s="17">
        <v>0.50515025941817304</v>
      </c>
      <c r="X122" s="17">
        <v>0.47920728553936898</v>
      </c>
      <c r="Y122" s="17">
        <v>0.486041400743218</v>
      </c>
      <c r="Z122" s="17">
        <v>0.39700364089792101</v>
      </c>
      <c r="AA122" s="17">
        <v>0.44306483223667398</v>
      </c>
      <c r="AB122" s="17">
        <v>0.42950422255556697</v>
      </c>
      <c r="AC122" s="17">
        <v>0.54047308722570098</v>
      </c>
      <c r="AD122" s="17">
        <v>0.43706614633304097</v>
      </c>
      <c r="AE122" s="17"/>
      <c r="AF122" s="17">
        <v>0.48210257802312401</v>
      </c>
      <c r="AG122" s="17">
        <v>0.486908607623457</v>
      </c>
      <c r="AH122" s="17">
        <v>0.424483841072962</v>
      </c>
      <c r="AI122" s="17"/>
      <c r="AJ122" s="17">
        <v>0.46281636864450498</v>
      </c>
      <c r="AK122" s="17">
        <v>0.45687473705131199</v>
      </c>
      <c r="AL122" s="17">
        <v>0.46911235776861099</v>
      </c>
      <c r="AM122" s="17">
        <v>0.37165706212662702</v>
      </c>
      <c r="AN122" s="17">
        <v>0.481783466999264</v>
      </c>
      <c r="AO122" s="17"/>
      <c r="AP122" s="17">
        <v>0.41588677241535299</v>
      </c>
      <c r="AQ122" s="17">
        <v>0.441353003111422</v>
      </c>
      <c r="AR122" s="17">
        <v>0.57693005498884498</v>
      </c>
      <c r="AS122" s="17">
        <v>0.53401596594506795</v>
      </c>
      <c r="AT122" s="17">
        <v>0.584269523125023</v>
      </c>
      <c r="AU122" s="17"/>
      <c r="AV122" s="17">
        <v>0.45106325870845099</v>
      </c>
      <c r="AW122" s="17">
        <v>0.40076775882521798</v>
      </c>
      <c r="AX122" s="17">
        <v>0.51959138888163203</v>
      </c>
      <c r="AY122" s="17">
        <v>0.53222824312871797</v>
      </c>
      <c r="AZ122" s="17">
        <v>0.59236891354811505</v>
      </c>
      <c r="BA122" s="17">
        <v>0.58504884754194297</v>
      </c>
      <c r="BB122" s="17"/>
      <c r="BC122" s="17">
        <v>0.47654888314962102</v>
      </c>
      <c r="BD122" s="17">
        <v>0.54697860114891805</v>
      </c>
      <c r="BE122" s="17">
        <v>0.45742572190021602</v>
      </c>
      <c r="BF122" s="17">
        <v>0.36786953859115001</v>
      </c>
      <c r="BG122" s="17">
        <v>0.31475668659431699</v>
      </c>
    </row>
    <row r="123" spans="2:59" x14ac:dyDescent="0.35">
      <c r="B123" t="s">
        <v>73</v>
      </c>
      <c r="C123" s="17">
        <v>5.6758021977841799E-2</v>
      </c>
      <c r="D123" s="17">
        <v>4.8152751793131998E-2</v>
      </c>
      <c r="E123" s="17">
        <v>6.4618500077218505E-2</v>
      </c>
      <c r="F123" s="17"/>
      <c r="G123" s="17">
        <v>3.4415010414283402E-2</v>
      </c>
      <c r="H123" s="17">
        <v>4.6850505876102497E-2</v>
      </c>
      <c r="I123" s="17">
        <v>6.17237587533375E-2</v>
      </c>
      <c r="J123" s="17">
        <v>5.0611021158100199E-2</v>
      </c>
      <c r="K123" s="17">
        <v>4.0409962750283697E-2</v>
      </c>
      <c r="L123" s="17">
        <v>9.1729743719455803E-2</v>
      </c>
      <c r="M123" s="17"/>
      <c r="N123" s="17">
        <v>5.0786061204744097E-2</v>
      </c>
      <c r="O123" s="17">
        <v>5.4411634585048503E-2</v>
      </c>
      <c r="P123" s="17">
        <v>5.07937206401083E-2</v>
      </c>
      <c r="Q123" s="17">
        <v>7.1821332726475104E-2</v>
      </c>
      <c r="R123" s="17"/>
      <c r="S123" s="17">
        <v>3.7061543271313897E-2</v>
      </c>
      <c r="T123" s="17">
        <v>3.3991705943520599E-2</v>
      </c>
      <c r="U123" s="17">
        <v>4.8924026830486203E-2</v>
      </c>
      <c r="V123" s="17">
        <v>5.7221756000815797E-2</v>
      </c>
      <c r="W123" s="17">
        <v>6.9834650221060807E-2</v>
      </c>
      <c r="X123" s="17">
        <v>8.5281124995752605E-2</v>
      </c>
      <c r="Y123" s="17">
        <v>7.7309839192738997E-2</v>
      </c>
      <c r="Z123" s="17">
        <v>6.8868298634432404E-2</v>
      </c>
      <c r="AA123" s="17">
        <v>5.3443219414608403E-2</v>
      </c>
      <c r="AB123" s="17">
        <v>6.3845978952804E-2</v>
      </c>
      <c r="AC123" s="17">
        <v>5.5303630326824803E-2</v>
      </c>
      <c r="AD123" s="17">
        <v>7.2866828454254906E-2</v>
      </c>
      <c r="AE123" s="17"/>
      <c r="AF123" s="17">
        <v>6.7003255688009397E-2</v>
      </c>
      <c r="AG123" s="17">
        <v>4.3018895070156597E-2</v>
      </c>
      <c r="AH123" s="17">
        <v>8.8694784297666807E-2</v>
      </c>
      <c r="AI123" s="17"/>
      <c r="AJ123" s="17">
        <v>6.9013631291758595E-2</v>
      </c>
      <c r="AK123" s="17">
        <v>3.2013338003870802E-2</v>
      </c>
      <c r="AL123" s="17">
        <v>5.7903215852328001E-2</v>
      </c>
      <c r="AM123" s="17">
        <v>6.5946622311473899E-2</v>
      </c>
      <c r="AN123" s="17">
        <v>9.01847868232101E-2</v>
      </c>
      <c r="AO123" s="17"/>
      <c r="AP123" s="17">
        <v>6.7611699041694007E-2</v>
      </c>
      <c r="AQ123" s="17">
        <v>4.6658601900127501E-2</v>
      </c>
      <c r="AR123" s="17">
        <v>3.7013254538201E-2</v>
      </c>
      <c r="AS123" s="17">
        <v>4.0260575665577898E-2</v>
      </c>
      <c r="AT123" s="17">
        <v>3.8436398133549397E-2</v>
      </c>
      <c r="AU123" s="17"/>
      <c r="AV123" s="17">
        <v>4.3939056425399997E-2</v>
      </c>
      <c r="AW123" s="17">
        <v>5.8743336368989499E-2</v>
      </c>
      <c r="AX123" s="17">
        <v>4.2531911427814199E-2</v>
      </c>
      <c r="AY123" s="17">
        <v>4.2574279156063002E-2</v>
      </c>
      <c r="AZ123" s="17">
        <v>3.1462736132244602E-2</v>
      </c>
      <c r="BA123" s="17">
        <v>0.13194639765840199</v>
      </c>
      <c r="BB123" s="17"/>
      <c r="BC123" s="17">
        <v>6.6754671783479699E-2</v>
      </c>
      <c r="BD123" s="17">
        <v>5.8621018314318103E-2</v>
      </c>
      <c r="BE123" s="17">
        <v>4.3018148540420999E-2</v>
      </c>
      <c r="BF123" s="17">
        <v>5.4120125279714403E-2</v>
      </c>
      <c r="BG123" s="17">
        <v>3.6906440305524403E-2</v>
      </c>
    </row>
    <row r="124" spans="2:59" x14ac:dyDescent="0.35">
      <c r="B124" t="s">
        <v>116</v>
      </c>
      <c r="C124" s="17">
        <v>0.154718586015649</v>
      </c>
      <c r="D124" s="17">
        <v>0.170398952263033</v>
      </c>
      <c r="E124" s="17">
        <v>0.140183878951157</v>
      </c>
      <c r="F124" s="17"/>
      <c r="G124" s="17">
        <v>0.24222260816053101</v>
      </c>
      <c r="H124" s="17">
        <v>0.27334988418489198</v>
      </c>
      <c r="I124" s="17">
        <v>0.19696951510680399</v>
      </c>
      <c r="J124" s="17">
        <v>8.8851027091480198E-2</v>
      </c>
      <c r="K124" s="17">
        <v>0.102300089197063</v>
      </c>
      <c r="L124" s="17">
        <v>5.4025713443612199E-2</v>
      </c>
      <c r="M124" s="17"/>
      <c r="N124" s="17">
        <v>0.17509043650907199</v>
      </c>
      <c r="O124" s="17">
        <v>0.153288226308371</v>
      </c>
      <c r="P124" s="17">
        <v>0.13928909130464001</v>
      </c>
      <c r="Q124" s="17">
        <v>0.150220131318688</v>
      </c>
      <c r="R124" s="17"/>
      <c r="S124" s="17">
        <v>0.218954046768916</v>
      </c>
      <c r="T124" s="17">
        <v>0.113604921672868</v>
      </c>
      <c r="U124" s="17">
        <v>0.16105000427397101</v>
      </c>
      <c r="V124" s="17">
        <v>0.149016643234963</v>
      </c>
      <c r="W124" s="17">
        <v>0.17189916038078201</v>
      </c>
      <c r="X124" s="17">
        <v>0.15241435192021199</v>
      </c>
      <c r="Y124" s="17">
        <v>0.12629321984317399</v>
      </c>
      <c r="Z124" s="17">
        <v>0.15619921437849801</v>
      </c>
      <c r="AA124" s="17">
        <v>0.16977838046117</v>
      </c>
      <c r="AB124" s="17">
        <v>0.10548598885119299</v>
      </c>
      <c r="AC124" s="17">
        <v>0.13213473043723201</v>
      </c>
      <c r="AD124" s="17">
        <v>0.20485658308625901</v>
      </c>
      <c r="AE124" s="17"/>
      <c r="AF124" s="17">
        <v>0.153697076152532</v>
      </c>
      <c r="AG124" s="17">
        <v>0.16114130139244701</v>
      </c>
      <c r="AH124" s="17">
        <v>0.13710774716935301</v>
      </c>
      <c r="AI124" s="17"/>
      <c r="AJ124" s="17">
        <v>0.14188347041798799</v>
      </c>
      <c r="AK124" s="17">
        <v>0.22506526559179099</v>
      </c>
      <c r="AL124" s="17">
        <v>0.11137557833153799</v>
      </c>
      <c r="AM124" s="17">
        <v>0.222585119682953</v>
      </c>
      <c r="AN124" s="17">
        <v>0.112050546438991</v>
      </c>
      <c r="AO124" s="17"/>
      <c r="AP124" s="17">
        <v>0.17638240839602101</v>
      </c>
      <c r="AQ124" s="17">
        <v>0.19480585481101001</v>
      </c>
      <c r="AR124" s="17">
        <v>0.11479091702498299</v>
      </c>
      <c r="AS124" s="17">
        <v>0.11087861691811</v>
      </c>
      <c r="AT124" s="17">
        <v>0.16454855686211001</v>
      </c>
      <c r="AU124" s="17"/>
      <c r="AV124" s="17">
        <v>0.193791206767498</v>
      </c>
      <c r="AW124" s="17">
        <v>0.181234954313265</v>
      </c>
      <c r="AX124" s="17">
        <v>0.115256303306901</v>
      </c>
      <c r="AY124" s="17">
        <v>0.12604301914356</v>
      </c>
      <c r="AZ124" s="17">
        <v>0.127889599678015</v>
      </c>
      <c r="BA124" s="17">
        <v>5.9805020310525897E-2</v>
      </c>
      <c r="BB124" s="17"/>
      <c r="BC124" s="17">
        <v>0.128340740838363</v>
      </c>
      <c r="BD124" s="17">
        <v>0.12350544703380401</v>
      </c>
      <c r="BE124" s="17">
        <v>0.17399466969014399</v>
      </c>
      <c r="BF124" s="17">
        <v>0.22190160822666299</v>
      </c>
      <c r="BG124" s="17">
        <v>0.34142715467857498</v>
      </c>
    </row>
    <row r="125" spans="2:59" x14ac:dyDescent="0.35">
      <c r="B125" t="s">
        <v>117</v>
      </c>
      <c r="C125" s="17">
        <v>0.78852339200650901</v>
      </c>
      <c r="D125" s="17">
        <v>0.78144829594383503</v>
      </c>
      <c r="E125" s="17">
        <v>0.79519762097162405</v>
      </c>
      <c r="F125" s="17"/>
      <c r="G125" s="17">
        <v>0.72336238142518505</v>
      </c>
      <c r="H125" s="17">
        <v>0.67979960993900601</v>
      </c>
      <c r="I125" s="17">
        <v>0.74130672613985904</v>
      </c>
      <c r="J125" s="17">
        <v>0.86053795175041903</v>
      </c>
      <c r="K125" s="17">
        <v>0.85728994805265302</v>
      </c>
      <c r="L125" s="17">
        <v>0.85424454283693196</v>
      </c>
      <c r="M125" s="17"/>
      <c r="N125" s="17">
        <v>0.77412350228618398</v>
      </c>
      <c r="O125" s="17">
        <v>0.79230013910658104</v>
      </c>
      <c r="P125" s="17">
        <v>0.80991718805525204</v>
      </c>
      <c r="Q125" s="17">
        <v>0.77795853595483699</v>
      </c>
      <c r="R125" s="17"/>
      <c r="S125" s="17">
        <v>0.74398440995977</v>
      </c>
      <c r="T125" s="17">
        <v>0.85240337238361197</v>
      </c>
      <c r="U125" s="17">
        <v>0.790025968895543</v>
      </c>
      <c r="V125" s="17">
        <v>0.79376160076422098</v>
      </c>
      <c r="W125" s="17">
        <v>0.75826618939815704</v>
      </c>
      <c r="X125" s="17">
        <v>0.76230452308403496</v>
      </c>
      <c r="Y125" s="17">
        <v>0.79639694096408697</v>
      </c>
      <c r="Z125" s="17">
        <v>0.77493248698706996</v>
      </c>
      <c r="AA125" s="17">
        <v>0.77677840012422095</v>
      </c>
      <c r="AB125" s="17">
        <v>0.83066803219600305</v>
      </c>
      <c r="AC125" s="17">
        <v>0.81256163923594305</v>
      </c>
      <c r="AD125" s="17">
        <v>0.72227658845948695</v>
      </c>
      <c r="AE125" s="17"/>
      <c r="AF125" s="17">
        <v>0.77929966815945795</v>
      </c>
      <c r="AG125" s="17">
        <v>0.79583980353739603</v>
      </c>
      <c r="AH125" s="17">
        <v>0.77419746853297999</v>
      </c>
      <c r="AI125" s="17"/>
      <c r="AJ125" s="17">
        <v>0.78910289829025304</v>
      </c>
      <c r="AK125" s="17">
        <v>0.74292139640433796</v>
      </c>
      <c r="AL125" s="17">
        <v>0.83072120581613396</v>
      </c>
      <c r="AM125" s="17">
        <v>0.71146825800557301</v>
      </c>
      <c r="AN125" s="17">
        <v>0.797764666737799</v>
      </c>
      <c r="AO125" s="17"/>
      <c r="AP125" s="17">
        <v>0.75600589256228501</v>
      </c>
      <c r="AQ125" s="17">
        <v>0.75853554328886297</v>
      </c>
      <c r="AR125" s="17">
        <v>0.84819582843681596</v>
      </c>
      <c r="AS125" s="17">
        <v>0.84886080741631198</v>
      </c>
      <c r="AT125" s="17">
        <v>0.79701504500433995</v>
      </c>
      <c r="AU125" s="17"/>
      <c r="AV125" s="17">
        <v>0.76226973680710197</v>
      </c>
      <c r="AW125" s="17">
        <v>0.76002170931774504</v>
      </c>
      <c r="AX125" s="17">
        <v>0.84221178526528395</v>
      </c>
      <c r="AY125" s="17">
        <v>0.83138270170037698</v>
      </c>
      <c r="AZ125" s="17">
        <v>0.84064766418974002</v>
      </c>
      <c r="BA125" s="17">
        <v>0.80824858203107197</v>
      </c>
      <c r="BB125" s="17"/>
      <c r="BC125" s="17">
        <v>0.80490458737815795</v>
      </c>
      <c r="BD125" s="17">
        <v>0.81787353465187795</v>
      </c>
      <c r="BE125" s="17">
        <v>0.78298718176943505</v>
      </c>
      <c r="BF125" s="17">
        <v>0.72397826649362196</v>
      </c>
      <c r="BG125" s="17">
        <v>0.62166640501590098</v>
      </c>
    </row>
    <row r="126" spans="2:59" x14ac:dyDescent="0.35">
      <c r="B126" t="s">
        <v>88</v>
      </c>
      <c r="C126" s="17">
        <v>-0.63380480599085998</v>
      </c>
      <c r="D126" s="17">
        <v>-0.61104934368080299</v>
      </c>
      <c r="E126" s="17">
        <v>-0.65501374202046703</v>
      </c>
      <c r="F126" s="17"/>
      <c r="G126" s="17">
        <v>-0.48113977326465401</v>
      </c>
      <c r="H126" s="17">
        <v>-0.40644972575411398</v>
      </c>
      <c r="I126" s="17">
        <v>-0.54433721103305499</v>
      </c>
      <c r="J126" s="17">
        <v>-0.77168692465893896</v>
      </c>
      <c r="K126" s="17">
        <v>-0.754989858855591</v>
      </c>
      <c r="L126" s="17">
        <v>-0.80021882939332001</v>
      </c>
      <c r="M126" s="17"/>
      <c r="N126" s="17">
        <v>-0.59903306577711302</v>
      </c>
      <c r="O126" s="17">
        <v>-0.63901191279821001</v>
      </c>
      <c r="P126" s="17">
        <v>-0.67062809675061197</v>
      </c>
      <c r="Q126" s="17">
        <v>-0.62773840463614905</v>
      </c>
      <c r="R126" s="17"/>
      <c r="S126" s="17">
        <v>-0.52503036319085306</v>
      </c>
      <c r="T126" s="17">
        <v>-0.73879845071074401</v>
      </c>
      <c r="U126" s="17">
        <v>-0.62897596462157301</v>
      </c>
      <c r="V126" s="17">
        <v>-0.64474495752925798</v>
      </c>
      <c r="W126" s="17">
        <v>-0.58636702901737503</v>
      </c>
      <c r="X126" s="17">
        <v>-0.60989017116382305</v>
      </c>
      <c r="Y126" s="17">
        <v>-0.67010372112091399</v>
      </c>
      <c r="Z126" s="17">
        <v>-0.61873327260857203</v>
      </c>
      <c r="AA126" s="17">
        <v>-0.60700001966305095</v>
      </c>
      <c r="AB126" s="17">
        <v>-0.72518204334480996</v>
      </c>
      <c r="AC126" s="17">
        <v>-0.68042690879871104</v>
      </c>
      <c r="AD126" s="17">
        <v>-0.51742000537322796</v>
      </c>
      <c r="AE126" s="17"/>
      <c r="AF126" s="17">
        <v>-0.62560259200692603</v>
      </c>
      <c r="AG126" s="17">
        <v>-0.63469850214494905</v>
      </c>
      <c r="AH126" s="17">
        <v>-0.63708972136362696</v>
      </c>
      <c r="AI126" s="17"/>
      <c r="AJ126" s="17">
        <v>-0.64721942787226505</v>
      </c>
      <c r="AK126" s="17">
        <v>-0.517856130812547</v>
      </c>
      <c r="AL126" s="17">
        <v>-0.71934562748459596</v>
      </c>
      <c r="AM126" s="17">
        <v>-0.48888313832261898</v>
      </c>
      <c r="AN126" s="17">
        <v>-0.68571412029880796</v>
      </c>
      <c r="AO126" s="17"/>
      <c r="AP126" s="17">
        <v>-0.57962348416626397</v>
      </c>
      <c r="AQ126" s="17">
        <v>-0.56372968847785299</v>
      </c>
      <c r="AR126" s="17">
        <v>-0.73340491141183395</v>
      </c>
      <c r="AS126" s="17">
        <v>-0.73798219049820202</v>
      </c>
      <c r="AT126" s="17">
        <v>-0.63246648814223005</v>
      </c>
      <c r="AU126" s="17"/>
      <c r="AV126" s="17">
        <v>-0.56847853003960402</v>
      </c>
      <c r="AW126" s="17">
        <v>-0.57878675500448096</v>
      </c>
      <c r="AX126" s="17">
        <v>-0.726955481958383</v>
      </c>
      <c r="AY126" s="17">
        <v>-0.705339682556817</v>
      </c>
      <c r="AZ126" s="17">
        <v>-0.71275806451172496</v>
      </c>
      <c r="BA126" s="17">
        <v>-0.74844356172054605</v>
      </c>
      <c r="BB126" s="17"/>
      <c r="BC126" s="17">
        <v>-0.67656384653979496</v>
      </c>
      <c r="BD126" s="17">
        <v>-0.694368087618074</v>
      </c>
      <c r="BE126" s="17">
        <v>-0.60899251207929195</v>
      </c>
      <c r="BF126" s="17">
        <v>-0.50207665826695902</v>
      </c>
      <c r="BG126" s="17">
        <v>-0.280239250337326</v>
      </c>
    </row>
    <row r="127" spans="2:59" x14ac:dyDescent="0.35">
      <c r="C127" s="17"/>
      <c r="D127" s="17"/>
      <c r="E127" s="17"/>
      <c r="F127" s="17"/>
      <c r="G127" s="17"/>
      <c r="H127" s="17"/>
      <c r="I127" s="17"/>
      <c r="J127" s="17"/>
      <c r="K127" s="17"/>
      <c r="L127" s="17"/>
      <c r="M127" s="17"/>
      <c r="N127" s="17"/>
      <c r="O127" s="17"/>
      <c r="P127" s="17"/>
      <c r="Q127" s="17"/>
      <c r="R127" s="17"/>
      <c r="S127" s="17"/>
      <c r="T127" s="17"/>
      <c r="U127" s="17"/>
      <c r="V127" s="17"/>
      <c r="W127" s="17"/>
      <c r="X127" s="17"/>
      <c r="Y127" s="17"/>
      <c r="Z127" s="17"/>
      <c r="AA127" s="17"/>
      <c r="AB127" s="17"/>
      <c r="AC127" s="17"/>
      <c r="AD127" s="17"/>
      <c r="AE127" s="17"/>
      <c r="AF127" s="17"/>
      <c r="AG127" s="17"/>
      <c r="AH127" s="17"/>
      <c r="AI127" s="17"/>
      <c r="AJ127" s="17"/>
      <c r="AK127" s="17"/>
      <c r="AL127" s="17"/>
      <c r="AM127" s="17"/>
      <c r="AN127" s="17"/>
      <c r="AO127" s="17"/>
      <c r="AP127" s="17"/>
      <c r="AQ127" s="17"/>
      <c r="AR127" s="17"/>
      <c r="AS127" s="17"/>
      <c r="AT127" s="17"/>
      <c r="AU127" s="17"/>
      <c r="AV127" s="17"/>
      <c r="AW127" s="17"/>
      <c r="AX127" s="17"/>
      <c r="AY127" s="17"/>
      <c r="AZ127" s="17"/>
      <c r="BA127" s="17"/>
      <c r="BB127" s="17"/>
      <c r="BC127" s="17"/>
      <c r="BD127" s="17"/>
      <c r="BE127" s="17"/>
      <c r="BF127" s="17"/>
      <c r="BG127" s="17"/>
    </row>
    <row r="128" spans="2:59" x14ac:dyDescent="0.35">
      <c r="B128" s="6" t="s">
        <v>120</v>
      </c>
      <c r="C128" s="17"/>
      <c r="D128" s="17"/>
      <c r="E128" s="17"/>
      <c r="F128" s="17"/>
      <c r="G128" s="17"/>
      <c r="H128" s="17"/>
      <c r="I128" s="17"/>
      <c r="J128" s="17"/>
      <c r="K128" s="17"/>
      <c r="L128" s="17"/>
      <c r="M128" s="17"/>
      <c r="N128" s="17"/>
      <c r="O128" s="17"/>
      <c r="P128" s="17"/>
      <c r="Q128" s="17"/>
      <c r="R128" s="17"/>
      <c r="S128" s="17"/>
      <c r="T128" s="17"/>
      <c r="U128" s="17"/>
      <c r="V128" s="17"/>
      <c r="W128" s="17"/>
      <c r="X128" s="17"/>
      <c r="Y128" s="17"/>
      <c r="Z128" s="17"/>
      <c r="AA128" s="17"/>
      <c r="AB128" s="17"/>
      <c r="AC128" s="17"/>
      <c r="AD128" s="17"/>
      <c r="AE128" s="17"/>
      <c r="AF128" s="17"/>
      <c r="AG128" s="17"/>
      <c r="AH128" s="17"/>
      <c r="AI128" s="17"/>
      <c r="AJ128" s="17"/>
      <c r="AK128" s="17"/>
      <c r="AL128" s="17"/>
      <c r="AM128" s="17"/>
      <c r="AN128" s="17"/>
      <c r="AO128" s="17"/>
      <c r="AP128" s="17"/>
      <c r="AQ128" s="17"/>
      <c r="AR128" s="17"/>
      <c r="AS128" s="17"/>
      <c r="AT128" s="17"/>
      <c r="AU128" s="17"/>
      <c r="AV128" s="17"/>
      <c r="AW128" s="17"/>
      <c r="AX128" s="17"/>
      <c r="AY128" s="17"/>
      <c r="AZ128" s="17"/>
      <c r="BA128" s="17"/>
      <c r="BB128" s="17"/>
      <c r="BC128" s="17"/>
      <c r="BD128" s="17"/>
      <c r="BE128" s="17"/>
      <c r="BF128" s="17"/>
      <c r="BG128" s="17"/>
    </row>
    <row r="129" spans="2:59" x14ac:dyDescent="0.35">
      <c r="B129" s="24" t="s">
        <v>75</v>
      </c>
      <c r="C129" s="17"/>
      <c r="D129" s="17"/>
      <c r="E129" s="17"/>
      <c r="F129" s="17"/>
      <c r="G129" s="17"/>
      <c r="H129" s="17"/>
      <c r="I129" s="17"/>
      <c r="J129" s="17"/>
      <c r="K129" s="17"/>
      <c r="L129" s="17"/>
      <c r="M129" s="17"/>
      <c r="N129" s="17"/>
      <c r="O129" s="17"/>
      <c r="P129" s="17"/>
      <c r="Q129" s="17"/>
      <c r="R129" s="17"/>
      <c r="S129" s="17"/>
      <c r="T129" s="17"/>
      <c r="U129" s="17"/>
      <c r="V129" s="17"/>
      <c r="W129" s="17"/>
      <c r="X129" s="17"/>
      <c r="Y129" s="17"/>
      <c r="Z129" s="17"/>
      <c r="AA129" s="17"/>
      <c r="AB129" s="17"/>
      <c r="AC129" s="17"/>
      <c r="AD129" s="17"/>
      <c r="AE129" s="17"/>
      <c r="AF129" s="17"/>
      <c r="AG129" s="17"/>
      <c r="AH129" s="17"/>
      <c r="AI129" s="17"/>
      <c r="AJ129" s="17"/>
      <c r="AK129" s="17"/>
      <c r="AL129" s="17"/>
      <c r="AM129" s="17"/>
      <c r="AN129" s="17"/>
      <c r="AO129" s="17"/>
      <c r="AP129" s="17"/>
      <c r="AQ129" s="17"/>
      <c r="AR129" s="17"/>
      <c r="AS129" s="17"/>
      <c r="AT129" s="17"/>
      <c r="AU129" s="17"/>
      <c r="AV129" s="17"/>
      <c r="AW129" s="17"/>
      <c r="AX129" s="17"/>
      <c r="AY129" s="17"/>
      <c r="AZ129" s="17"/>
      <c r="BA129" s="17"/>
      <c r="BB129" s="17"/>
      <c r="BC129" s="17"/>
      <c r="BD129" s="17"/>
      <c r="BE129" s="17"/>
      <c r="BF129" s="17"/>
      <c r="BG129" s="17"/>
    </row>
    <row r="130" spans="2:59" x14ac:dyDescent="0.35">
      <c r="B130" t="s">
        <v>112</v>
      </c>
      <c r="C130" s="17">
        <v>4.6667025260524603E-2</v>
      </c>
      <c r="D130" s="17">
        <v>5.8965919971336503E-2</v>
      </c>
      <c r="E130" s="17">
        <v>3.4898857763351297E-2</v>
      </c>
      <c r="F130" s="17"/>
      <c r="G130" s="17">
        <v>6.59783588014108E-2</v>
      </c>
      <c r="H130" s="17">
        <v>0.101395643269757</v>
      </c>
      <c r="I130" s="17">
        <v>7.2852252906810702E-2</v>
      </c>
      <c r="J130" s="17">
        <v>1.4944392150487099E-2</v>
      </c>
      <c r="K130" s="17">
        <v>2.62057856539025E-2</v>
      </c>
      <c r="L130" s="17">
        <v>7.48107089006699E-3</v>
      </c>
      <c r="M130" s="17"/>
      <c r="N130" s="17">
        <v>5.2695609006185799E-2</v>
      </c>
      <c r="O130" s="17">
        <v>3.4833454870441198E-2</v>
      </c>
      <c r="P130" s="17">
        <v>4.6888906614985203E-2</v>
      </c>
      <c r="Q130" s="17">
        <v>5.3026094806429003E-2</v>
      </c>
      <c r="R130" s="17"/>
      <c r="S130" s="17">
        <v>7.3143055772011398E-2</v>
      </c>
      <c r="T130" s="17">
        <v>2.8615867873390301E-2</v>
      </c>
      <c r="U130" s="17">
        <v>3.2487167905237001E-2</v>
      </c>
      <c r="V130" s="17">
        <v>6.1398007977703298E-2</v>
      </c>
      <c r="W130" s="17">
        <v>3.7282286269553898E-2</v>
      </c>
      <c r="X130" s="17">
        <v>4.0531798945571303E-2</v>
      </c>
      <c r="Y130" s="17">
        <v>5.4960892509691196E-3</v>
      </c>
      <c r="Z130" s="17">
        <v>8.9658569259675996E-2</v>
      </c>
      <c r="AA130" s="17">
        <v>4.6047344834684797E-2</v>
      </c>
      <c r="AB130" s="17">
        <v>5.9399683827146998E-2</v>
      </c>
      <c r="AC130" s="17">
        <v>5.8927479292566497E-2</v>
      </c>
      <c r="AD130" s="17">
        <v>3.1756892167517502E-2</v>
      </c>
      <c r="AE130" s="17"/>
      <c r="AF130" s="17">
        <v>4.2505036054006101E-2</v>
      </c>
      <c r="AG130" s="17">
        <v>5.5376574060993E-2</v>
      </c>
      <c r="AH130" s="17">
        <v>4.5889974668227002E-2</v>
      </c>
      <c r="AI130" s="17"/>
      <c r="AJ130" s="17">
        <v>3.7997131079913302E-2</v>
      </c>
      <c r="AK130" s="17">
        <v>6.6009595572794594E-2</v>
      </c>
      <c r="AL130" s="17">
        <v>4.76240527084991E-2</v>
      </c>
      <c r="AM130" s="17">
        <v>8.8175320037790994E-2</v>
      </c>
      <c r="AN130" s="17">
        <v>3.5435342994391598E-2</v>
      </c>
      <c r="AO130" s="17"/>
      <c r="AP130" s="17">
        <v>3.3261761840653201E-2</v>
      </c>
      <c r="AQ130" s="17">
        <v>5.7093214284716302E-2</v>
      </c>
      <c r="AR130" s="17">
        <v>3.3094361913211502E-2</v>
      </c>
      <c r="AS130" s="17">
        <v>3.3595952919322901E-2</v>
      </c>
      <c r="AT130" s="17">
        <v>6.6097109944221896E-2</v>
      </c>
      <c r="AU130" s="17"/>
      <c r="AV130" s="17">
        <v>6.1815304521901503E-2</v>
      </c>
      <c r="AW130" s="17">
        <v>4.0037314949576297E-2</v>
      </c>
      <c r="AX130" s="17">
        <v>1.96400747585544E-2</v>
      </c>
      <c r="AY130" s="17">
        <v>3.6129932415807003E-2</v>
      </c>
      <c r="AZ130" s="17">
        <v>3.9669657923802198E-2</v>
      </c>
      <c r="BA130" s="17">
        <v>1.3638584291316499E-2</v>
      </c>
      <c r="BB130" s="17"/>
      <c r="BC130" s="17">
        <v>4.4533006984280497E-2</v>
      </c>
      <c r="BD130" s="17">
        <v>3.1494894966538199E-2</v>
      </c>
      <c r="BE130" s="17">
        <v>4.1046641761560199E-2</v>
      </c>
      <c r="BF130" s="17">
        <v>8.7744415307624807E-2</v>
      </c>
      <c r="BG130" s="17">
        <v>0.153320481786336</v>
      </c>
    </row>
    <row r="131" spans="2:59" x14ac:dyDescent="0.35">
      <c r="B131" t="s">
        <v>113</v>
      </c>
      <c r="C131" s="17">
        <v>0.15727653290964699</v>
      </c>
      <c r="D131" s="17">
        <v>0.16239128987465601</v>
      </c>
      <c r="E131" s="17">
        <v>0.153061568266394</v>
      </c>
      <c r="F131" s="17"/>
      <c r="G131" s="17">
        <v>0.23165618000285801</v>
      </c>
      <c r="H131" s="17">
        <v>0.23429243327876201</v>
      </c>
      <c r="I131" s="17">
        <v>0.17804663177072899</v>
      </c>
      <c r="J131" s="17">
        <v>0.116839358592845</v>
      </c>
      <c r="K131" s="17">
        <v>0.126528084478706</v>
      </c>
      <c r="L131" s="17">
        <v>8.1438012459863304E-2</v>
      </c>
      <c r="M131" s="17"/>
      <c r="N131" s="17">
        <v>0.18242779244316801</v>
      </c>
      <c r="O131" s="17">
        <v>0.13949682306874001</v>
      </c>
      <c r="P131" s="17">
        <v>0.15225997521102999</v>
      </c>
      <c r="Q131" s="17">
        <v>0.15552032304994001</v>
      </c>
      <c r="R131" s="17"/>
      <c r="S131" s="17">
        <v>0.18378429894009499</v>
      </c>
      <c r="T131" s="17">
        <v>0.123876944691653</v>
      </c>
      <c r="U131" s="17">
        <v>0.13941887352320501</v>
      </c>
      <c r="V131" s="17">
        <v>0.13305773828402701</v>
      </c>
      <c r="W131" s="17">
        <v>0.155853433691228</v>
      </c>
      <c r="X131" s="17">
        <v>0.21739324905688501</v>
      </c>
      <c r="Y131" s="17">
        <v>0.136937434815149</v>
      </c>
      <c r="Z131" s="17">
        <v>0.14987846500606</v>
      </c>
      <c r="AA131" s="17">
        <v>0.18804632032103399</v>
      </c>
      <c r="AB131" s="17">
        <v>0.117671824790003</v>
      </c>
      <c r="AC131" s="17">
        <v>0.164758079592455</v>
      </c>
      <c r="AD131" s="17">
        <v>0.179356534178954</v>
      </c>
      <c r="AE131" s="17"/>
      <c r="AF131" s="17">
        <v>0.15190998041808401</v>
      </c>
      <c r="AG131" s="17">
        <v>0.157548380021063</v>
      </c>
      <c r="AH131" s="17">
        <v>0.137412652167967</v>
      </c>
      <c r="AI131" s="17"/>
      <c r="AJ131" s="17">
        <v>0.14381708720645001</v>
      </c>
      <c r="AK131" s="17">
        <v>0.19880040941683499</v>
      </c>
      <c r="AL131" s="17">
        <v>0.121628934169962</v>
      </c>
      <c r="AM131" s="17">
        <v>0.28330648938629599</v>
      </c>
      <c r="AN131" s="17">
        <v>0.14259685879991499</v>
      </c>
      <c r="AO131" s="17"/>
      <c r="AP131" s="17">
        <v>0.16813254933569899</v>
      </c>
      <c r="AQ131" s="17">
        <v>0.197629433353012</v>
      </c>
      <c r="AR131" s="17">
        <v>8.6322786647561101E-2</v>
      </c>
      <c r="AS131" s="17">
        <v>0.13444137696574299</v>
      </c>
      <c r="AT131" s="17">
        <v>0.140832000917015</v>
      </c>
      <c r="AU131" s="17"/>
      <c r="AV131" s="17">
        <v>0.18492306448670201</v>
      </c>
      <c r="AW131" s="17">
        <v>0.178378290463823</v>
      </c>
      <c r="AX131" s="17">
        <v>0.102011652550968</v>
      </c>
      <c r="AY131" s="17">
        <v>0.15354531411917399</v>
      </c>
      <c r="AZ131" s="17">
        <v>0.166187045636639</v>
      </c>
      <c r="BA131" s="17">
        <v>8.3544328338225393E-2</v>
      </c>
      <c r="BB131" s="17"/>
      <c r="BC131" s="17">
        <v>0.13286090358202299</v>
      </c>
      <c r="BD131" s="17">
        <v>0.152265280733723</v>
      </c>
      <c r="BE131" s="17">
        <v>0.168207426544522</v>
      </c>
      <c r="BF131" s="17">
        <v>0.17833760326741399</v>
      </c>
      <c r="BG131" s="17">
        <v>0.240935199996098</v>
      </c>
    </row>
    <row r="132" spans="2:59" x14ac:dyDescent="0.35">
      <c r="B132" t="s">
        <v>114</v>
      </c>
      <c r="C132" s="17">
        <v>0.414686540577756</v>
      </c>
      <c r="D132" s="17">
        <v>0.41482543625351997</v>
      </c>
      <c r="E132" s="17">
        <v>0.41349452955939903</v>
      </c>
      <c r="F132" s="17"/>
      <c r="G132" s="17">
        <v>0.42395133610560798</v>
      </c>
      <c r="H132" s="17">
        <v>0.349593895366138</v>
      </c>
      <c r="I132" s="17">
        <v>0.38906229015048699</v>
      </c>
      <c r="J132" s="17">
        <v>0.42761358140587302</v>
      </c>
      <c r="K132" s="17">
        <v>0.46221298401512401</v>
      </c>
      <c r="L132" s="17">
        <v>0.439720628017989</v>
      </c>
      <c r="M132" s="17"/>
      <c r="N132" s="17">
        <v>0.43744302489581499</v>
      </c>
      <c r="O132" s="17">
        <v>0.42542960362673399</v>
      </c>
      <c r="P132" s="17">
        <v>0.43004575052197103</v>
      </c>
      <c r="Q132" s="17">
        <v>0.36220181039256</v>
      </c>
      <c r="R132" s="17"/>
      <c r="S132" s="17">
        <v>0.383797301891593</v>
      </c>
      <c r="T132" s="17">
        <v>0.41560331368480802</v>
      </c>
      <c r="U132" s="17">
        <v>0.38224484207503001</v>
      </c>
      <c r="V132" s="17">
        <v>0.451150342116308</v>
      </c>
      <c r="W132" s="17">
        <v>0.45087253026760399</v>
      </c>
      <c r="X132" s="17">
        <v>0.38470564430540199</v>
      </c>
      <c r="Y132" s="17">
        <v>0.41599285797346502</v>
      </c>
      <c r="Z132" s="17">
        <v>0.38688684239344001</v>
      </c>
      <c r="AA132" s="17">
        <v>0.40030276741364201</v>
      </c>
      <c r="AB132" s="17">
        <v>0.48252043048466497</v>
      </c>
      <c r="AC132" s="17">
        <v>0.364755597225637</v>
      </c>
      <c r="AD132" s="17">
        <v>0.50381135661544496</v>
      </c>
      <c r="AE132" s="17"/>
      <c r="AF132" s="17">
        <v>0.39575164836899801</v>
      </c>
      <c r="AG132" s="17">
        <v>0.42692836567762998</v>
      </c>
      <c r="AH132" s="17">
        <v>0.40232542431143398</v>
      </c>
      <c r="AI132" s="17"/>
      <c r="AJ132" s="17">
        <v>0.44349726125348499</v>
      </c>
      <c r="AK132" s="17">
        <v>0.365828336227706</v>
      </c>
      <c r="AL132" s="17">
        <v>0.48577593832128402</v>
      </c>
      <c r="AM132" s="17">
        <v>0.26979371573125299</v>
      </c>
      <c r="AN132" s="17">
        <v>0.36117064286353401</v>
      </c>
      <c r="AO132" s="17"/>
      <c r="AP132" s="17">
        <v>0.43553870309026699</v>
      </c>
      <c r="AQ132" s="17">
        <v>0.40726149183892302</v>
      </c>
      <c r="AR132" s="17">
        <v>0.42699874841118901</v>
      </c>
      <c r="AS132" s="17">
        <v>0.38689701805211002</v>
      </c>
      <c r="AT132" s="17">
        <v>0.44451617796040999</v>
      </c>
      <c r="AU132" s="17"/>
      <c r="AV132" s="17">
        <v>0.40191448371533001</v>
      </c>
      <c r="AW132" s="17">
        <v>0.45672200368105198</v>
      </c>
      <c r="AX132" s="17">
        <v>0.44264695785416203</v>
      </c>
      <c r="AY132" s="17">
        <v>0.36828126339990203</v>
      </c>
      <c r="AZ132" s="17">
        <v>0.46916872890867201</v>
      </c>
      <c r="BA132" s="17">
        <v>0.40320989370531202</v>
      </c>
      <c r="BB132" s="17"/>
      <c r="BC132" s="17">
        <v>0.39742107335729898</v>
      </c>
      <c r="BD132" s="17">
        <v>0.41801682204547502</v>
      </c>
      <c r="BE132" s="17">
        <v>0.43585468949545197</v>
      </c>
      <c r="BF132" s="17">
        <v>0.43944993754890399</v>
      </c>
      <c r="BG132" s="17">
        <v>0.33997438162935301</v>
      </c>
    </row>
    <row r="133" spans="2:59" x14ac:dyDescent="0.35">
      <c r="B133" t="s">
        <v>115</v>
      </c>
      <c r="C133" s="17">
        <v>0.30454221421446898</v>
      </c>
      <c r="D133" s="17">
        <v>0.29594045281731901</v>
      </c>
      <c r="E133" s="17">
        <v>0.31342096211475501</v>
      </c>
      <c r="F133" s="17"/>
      <c r="G133" s="17">
        <v>0.209806272248969</v>
      </c>
      <c r="H133" s="17">
        <v>0.26025958467315302</v>
      </c>
      <c r="I133" s="17">
        <v>0.29035248646406497</v>
      </c>
      <c r="J133" s="17">
        <v>0.36469363744697098</v>
      </c>
      <c r="K133" s="17">
        <v>0.318439186243275</v>
      </c>
      <c r="L133" s="17">
        <v>0.35744609038352598</v>
      </c>
      <c r="M133" s="17"/>
      <c r="N133" s="17">
        <v>0.25266266919448199</v>
      </c>
      <c r="O133" s="17">
        <v>0.325374311813315</v>
      </c>
      <c r="P133" s="17">
        <v>0.32334833432097798</v>
      </c>
      <c r="Q133" s="17">
        <v>0.32107894831615802</v>
      </c>
      <c r="R133" s="17"/>
      <c r="S133" s="17">
        <v>0.309283894110505</v>
      </c>
      <c r="T133" s="17">
        <v>0.38537229441805998</v>
      </c>
      <c r="U133" s="17">
        <v>0.37189331226317501</v>
      </c>
      <c r="V133" s="17">
        <v>0.258976501582592</v>
      </c>
      <c r="W133" s="17">
        <v>0.26706463061722102</v>
      </c>
      <c r="X133" s="17">
        <v>0.26219514526040799</v>
      </c>
      <c r="Y133" s="17">
        <v>0.35962436325506297</v>
      </c>
      <c r="Z133" s="17">
        <v>0.228650935961103</v>
      </c>
      <c r="AA133" s="17">
        <v>0.29815767716151997</v>
      </c>
      <c r="AB133" s="17">
        <v>0.24486646548434901</v>
      </c>
      <c r="AC133" s="17">
        <v>0.34915779037014999</v>
      </c>
      <c r="AD133" s="17">
        <v>0.18507459312574201</v>
      </c>
      <c r="AE133" s="17"/>
      <c r="AF133" s="17">
        <v>0.318594812174949</v>
      </c>
      <c r="AG133" s="17">
        <v>0.30193552806205998</v>
      </c>
      <c r="AH133" s="17">
        <v>0.30876010649213798</v>
      </c>
      <c r="AI133" s="17"/>
      <c r="AJ133" s="17">
        <v>0.29338970545076398</v>
      </c>
      <c r="AK133" s="17">
        <v>0.31487603008170101</v>
      </c>
      <c r="AL133" s="17">
        <v>0.267473875456399</v>
      </c>
      <c r="AM133" s="17">
        <v>0.292777852533186</v>
      </c>
      <c r="AN133" s="17">
        <v>0.33126039901322002</v>
      </c>
      <c r="AO133" s="17"/>
      <c r="AP133" s="17">
        <v>0.25325179407623599</v>
      </c>
      <c r="AQ133" s="17">
        <v>0.287790431998587</v>
      </c>
      <c r="AR133" s="17">
        <v>0.40732172424565199</v>
      </c>
      <c r="AS133" s="17">
        <v>0.389709063815662</v>
      </c>
      <c r="AT133" s="17">
        <v>0.24383878895811401</v>
      </c>
      <c r="AU133" s="17"/>
      <c r="AV133" s="17">
        <v>0.30202954582688002</v>
      </c>
      <c r="AW133" s="17">
        <v>0.22713589846750101</v>
      </c>
      <c r="AX133" s="17">
        <v>0.37602708252021</v>
      </c>
      <c r="AY133" s="17">
        <v>0.38891635208981701</v>
      </c>
      <c r="AZ133" s="17">
        <v>0.239257653625152</v>
      </c>
      <c r="BA133" s="17">
        <v>0.34271420927313401</v>
      </c>
      <c r="BB133" s="17"/>
      <c r="BC133" s="17">
        <v>0.33276418560733301</v>
      </c>
      <c r="BD133" s="17">
        <v>0.32560663596295603</v>
      </c>
      <c r="BE133" s="17">
        <v>0.290641724426427</v>
      </c>
      <c r="BF133" s="17">
        <v>0.236118582764167</v>
      </c>
      <c r="BG133" s="17">
        <v>0.22886349628268801</v>
      </c>
    </row>
    <row r="134" spans="2:59" x14ac:dyDescent="0.35">
      <c r="B134" t="s">
        <v>73</v>
      </c>
      <c r="C134" s="17">
        <v>7.6827687037603301E-2</v>
      </c>
      <c r="D134" s="17">
        <v>6.7876901083168198E-2</v>
      </c>
      <c r="E134" s="17">
        <v>8.51240822961008E-2</v>
      </c>
      <c r="F134" s="17"/>
      <c r="G134" s="17">
        <v>6.8607852841153796E-2</v>
      </c>
      <c r="H134" s="17">
        <v>5.4458443412189098E-2</v>
      </c>
      <c r="I134" s="17">
        <v>6.9686338707908496E-2</v>
      </c>
      <c r="J134" s="17">
        <v>7.5909030403823699E-2</v>
      </c>
      <c r="K134" s="17">
        <v>6.6613959608992898E-2</v>
      </c>
      <c r="L134" s="17">
        <v>0.113914198248555</v>
      </c>
      <c r="M134" s="17"/>
      <c r="N134" s="17">
        <v>7.4770904460350202E-2</v>
      </c>
      <c r="O134" s="17">
        <v>7.4865806620769304E-2</v>
      </c>
      <c r="P134" s="17">
        <v>4.7457033331035597E-2</v>
      </c>
      <c r="Q134" s="17">
        <v>0.10817282343491399</v>
      </c>
      <c r="R134" s="17"/>
      <c r="S134" s="17">
        <v>4.9991449285796401E-2</v>
      </c>
      <c r="T134" s="17">
        <v>4.6531579332088201E-2</v>
      </c>
      <c r="U134" s="17">
        <v>7.3955804233353795E-2</v>
      </c>
      <c r="V134" s="17">
        <v>9.5417410039370001E-2</v>
      </c>
      <c r="W134" s="17">
        <v>8.8927119154392401E-2</v>
      </c>
      <c r="X134" s="17">
        <v>9.51741624317341E-2</v>
      </c>
      <c r="Y134" s="17">
        <v>8.1949254705353802E-2</v>
      </c>
      <c r="Z134" s="17">
        <v>0.14492518737972099</v>
      </c>
      <c r="AA134" s="17">
        <v>6.74458902691185E-2</v>
      </c>
      <c r="AB134" s="17">
        <v>9.55415954138365E-2</v>
      </c>
      <c r="AC134" s="17">
        <v>6.2401053519191098E-2</v>
      </c>
      <c r="AD134" s="17">
        <v>0.10000062391234101</v>
      </c>
      <c r="AE134" s="17"/>
      <c r="AF134" s="17">
        <v>9.1238522983962594E-2</v>
      </c>
      <c r="AG134" s="17">
        <v>5.82111521782539E-2</v>
      </c>
      <c r="AH134" s="17">
        <v>0.10561184236023401</v>
      </c>
      <c r="AI134" s="17"/>
      <c r="AJ134" s="17">
        <v>8.1298815009388001E-2</v>
      </c>
      <c r="AK134" s="17">
        <v>5.4485628700963497E-2</v>
      </c>
      <c r="AL134" s="17">
        <v>7.7497199343855405E-2</v>
      </c>
      <c r="AM134" s="17">
        <v>6.5946622311473899E-2</v>
      </c>
      <c r="AN134" s="17">
        <v>0.12953675632893899</v>
      </c>
      <c r="AO134" s="17"/>
      <c r="AP134" s="17">
        <v>0.109815191657145</v>
      </c>
      <c r="AQ134" s="17">
        <v>5.0225428524761598E-2</v>
      </c>
      <c r="AR134" s="17">
        <v>4.6262378782386301E-2</v>
      </c>
      <c r="AS134" s="17">
        <v>5.5356588247162303E-2</v>
      </c>
      <c r="AT134" s="17">
        <v>0.104715922220239</v>
      </c>
      <c r="AU134" s="17"/>
      <c r="AV134" s="17">
        <v>4.93176014491866E-2</v>
      </c>
      <c r="AW134" s="17">
        <v>9.7726492438047805E-2</v>
      </c>
      <c r="AX134" s="17">
        <v>5.96742323161049E-2</v>
      </c>
      <c r="AY134" s="17">
        <v>5.3127137975299402E-2</v>
      </c>
      <c r="AZ134" s="17">
        <v>8.5716913905735603E-2</v>
      </c>
      <c r="BA134" s="17">
        <v>0.15689298439201099</v>
      </c>
      <c r="BB134" s="17"/>
      <c r="BC134" s="17">
        <v>9.2420830469064796E-2</v>
      </c>
      <c r="BD134" s="17">
        <v>7.2616366291307494E-2</v>
      </c>
      <c r="BE134" s="17">
        <v>6.4249517772038606E-2</v>
      </c>
      <c r="BF134" s="17">
        <v>5.8349461111889898E-2</v>
      </c>
      <c r="BG134" s="17">
        <v>3.6906440305524403E-2</v>
      </c>
    </row>
    <row r="135" spans="2:59" x14ac:dyDescent="0.35">
      <c r="B135" t="s">
        <v>116</v>
      </c>
      <c r="C135" s="17">
        <v>0.20394355817017201</v>
      </c>
      <c r="D135" s="17">
        <v>0.221357209845993</v>
      </c>
      <c r="E135" s="17">
        <v>0.187960426029745</v>
      </c>
      <c r="F135" s="17"/>
      <c r="G135" s="17">
        <v>0.29763453880426799</v>
      </c>
      <c r="H135" s="17">
        <v>0.33568807654852001</v>
      </c>
      <c r="I135" s="17">
        <v>0.25089888467754001</v>
      </c>
      <c r="J135" s="17">
        <v>0.13178375074333201</v>
      </c>
      <c r="K135" s="17">
        <v>0.152733870132608</v>
      </c>
      <c r="L135" s="17">
        <v>8.8919083349930303E-2</v>
      </c>
      <c r="M135" s="17"/>
      <c r="N135" s="17">
        <v>0.23512340144935301</v>
      </c>
      <c r="O135" s="17">
        <v>0.17433027793918099</v>
      </c>
      <c r="P135" s="17">
        <v>0.19914888182601601</v>
      </c>
      <c r="Q135" s="17">
        <v>0.20854641785636899</v>
      </c>
      <c r="R135" s="17"/>
      <c r="S135" s="17">
        <v>0.25692735471210598</v>
      </c>
      <c r="T135" s="17">
        <v>0.15249281256504399</v>
      </c>
      <c r="U135" s="17">
        <v>0.17190604142844201</v>
      </c>
      <c r="V135" s="17">
        <v>0.19445574626173001</v>
      </c>
      <c r="W135" s="17">
        <v>0.19313571996078199</v>
      </c>
      <c r="X135" s="17">
        <v>0.25792504800245603</v>
      </c>
      <c r="Y135" s="17">
        <v>0.14243352406611801</v>
      </c>
      <c r="Z135" s="17">
        <v>0.239537034265736</v>
      </c>
      <c r="AA135" s="17">
        <v>0.234093665155719</v>
      </c>
      <c r="AB135" s="17">
        <v>0.17707150861714999</v>
      </c>
      <c r="AC135" s="17">
        <v>0.22368555888502201</v>
      </c>
      <c r="AD135" s="17">
        <v>0.21111342634647201</v>
      </c>
      <c r="AE135" s="17"/>
      <c r="AF135" s="17">
        <v>0.19441501647209</v>
      </c>
      <c r="AG135" s="17">
        <v>0.212924954082056</v>
      </c>
      <c r="AH135" s="17">
        <v>0.183302626836194</v>
      </c>
      <c r="AI135" s="17"/>
      <c r="AJ135" s="17">
        <v>0.18181421828636399</v>
      </c>
      <c r="AK135" s="17">
        <v>0.26481000498962998</v>
      </c>
      <c r="AL135" s="17">
        <v>0.16925298687846099</v>
      </c>
      <c r="AM135" s="17">
        <v>0.37148180942408698</v>
      </c>
      <c r="AN135" s="17">
        <v>0.17803220179430701</v>
      </c>
      <c r="AO135" s="17"/>
      <c r="AP135" s="17">
        <v>0.20139431117635201</v>
      </c>
      <c r="AQ135" s="17">
        <v>0.25472264763772801</v>
      </c>
      <c r="AR135" s="17">
        <v>0.119417148560773</v>
      </c>
      <c r="AS135" s="17">
        <v>0.16803732988506501</v>
      </c>
      <c r="AT135" s="17">
        <v>0.206929110861237</v>
      </c>
      <c r="AU135" s="17"/>
      <c r="AV135" s="17">
        <v>0.24673836900860299</v>
      </c>
      <c r="AW135" s="17">
        <v>0.21841560541339899</v>
      </c>
      <c r="AX135" s="17">
        <v>0.12165172730952201</v>
      </c>
      <c r="AY135" s="17">
        <v>0.189675246534981</v>
      </c>
      <c r="AZ135" s="17">
        <v>0.205856703560441</v>
      </c>
      <c r="BA135" s="17">
        <v>9.7182912629541998E-2</v>
      </c>
      <c r="BB135" s="17"/>
      <c r="BC135" s="17">
        <v>0.17739391056630399</v>
      </c>
      <c r="BD135" s="17">
        <v>0.18376017570026101</v>
      </c>
      <c r="BE135" s="17">
        <v>0.20925406830608201</v>
      </c>
      <c r="BF135" s="17">
        <v>0.26608201857503899</v>
      </c>
      <c r="BG135" s="17">
        <v>0.39425568178243398</v>
      </c>
    </row>
    <row r="136" spans="2:59" x14ac:dyDescent="0.35">
      <c r="B136" t="s">
        <v>117</v>
      </c>
      <c r="C136" s="17">
        <v>0.71922875479222503</v>
      </c>
      <c r="D136" s="17">
        <v>0.71076588907083904</v>
      </c>
      <c r="E136" s="17">
        <v>0.72691549167415404</v>
      </c>
      <c r="F136" s="17"/>
      <c r="G136" s="17">
        <v>0.63375760835457795</v>
      </c>
      <c r="H136" s="17">
        <v>0.60985348003929096</v>
      </c>
      <c r="I136" s="17">
        <v>0.67941477661455196</v>
      </c>
      <c r="J136" s="17">
        <v>0.79230721885284405</v>
      </c>
      <c r="K136" s="17">
        <v>0.78065217025839895</v>
      </c>
      <c r="L136" s="17">
        <v>0.79716671840151498</v>
      </c>
      <c r="M136" s="17"/>
      <c r="N136" s="17">
        <v>0.69010569409029698</v>
      </c>
      <c r="O136" s="17">
        <v>0.75080391544004899</v>
      </c>
      <c r="P136" s="17">
        <v>0.75339408484294901</v>
      </c>
      <c r="Q136" s="17">
        <v>0.68328075870871796</v>
      </c>
      <c r="R136" s="17"/>
      <c r="S136" s="17">
        <v>0.69308119600209706</v>
      </c>
      <c r="T136" s="17">
        <v>0.80097560810286805</v>
      </c>
      <c r="U136" s="17">
        <v>0.75413815433820397</v>
      </c>
      <c r="V136" s="17">
        <v>0.7101268436989</v>
      </c>
      <c r="W136" s="17">
        <v>0.71793716088482595</v>
      </c>
      <c r="X136" s="17">
        <v>0.64690078956580999</v>
      </c>
      <c r="Y136" s="17">
        <v>0.77561722122852805</v>
      </c>
      <c r="Z136" s="17">
        <v>0.61553777835454304</v>
      </c>
      <c r="AA136" s="17">
        <v>0.69846044457516199</v>
      </c>
      <c r="AB136" s="17">
        <v>0.72738689596901396</v>
      </c>
      <c r="AC136" s="17">
        <v>0.71391338759578704</v>
      </c>
      <c r="AD136" s="17">
        <v>0.688885949741187</v>
      </c>
      <c r="AE136" s="17"/>
      <c r="AF136" s="17">
        <v>0.71434646054394701</v>
      </c>
      <c r="AG136" s="17">
        <v>0.72886389373968996</v>
      </c>
      <c r="AH136" s="17">
        <v>0.71108553080357195</v>
      </c>
      <c r="AI136" s="17"/>
      <c r="AJ136" s="17">
        <v>0.73688696670424803</v>
      </c>
      <c r="AK136" s="17">
        <v>0.68070436630940701</v>
      </c>
      <c r="AL136" s="17">
        <v>0.75324981377768396</v>
      </c>
      <c r="AM136" s="17">
        <v>0.56257156826443899</v>
      </c>
      <c r="AN136" s="17">
        <v>0.69243104187675397</v>
      </c>
      <c r="AO136" s="17"/>
      <c r="AP136" s="17">
        <v>0.68879049716650398</v>
      </c>
      <c r="AQ136" s="17">
        <v>0.69505192383751102</v>
      </c>
      <c r="AR136" s="17">
        <v>0.83432047265684095</v>
      </c>
      <c r="AS136" s="17">
        <v>0.77660608186777202</v>
      </c>
      <c r="AT136" s="17">
        <v>0.68835496691852405</v>
      </c>
      <c r="AU136" s="17"/>
      <c r="AV136" s="17">
        <v>0.70394402954221102</v>
      </c>
      <c r="AW136" s="17">
        <v>0.68385790214855302</v>
      </c>
      <c r="AX136" s="17">
        <v>0.81867404037437297</v>
      </c>
      <c r="AY136" s="17">
        <v>0.75719761548971998</v>
      </c>
      <c r="AZ136" s="17">
        <v>0.70842638253382395</v>
      </c>
      <c r="BA136" s="17">
        <v>0.74592410297844702</v>
      </c>
      <c r="BB136" s="17"/>
      <c r="BC136" s="17">
        <v>0.73018525896463105</v>
      </c>
      <c r="BD136" s="17">
        <v>0.74362345800843099</v>
      </c>
      <c r="BE136" s="17">
        <v>0.72649641392187903</v>
      </c>
      <c r="BF136" s="17">
        <v>0.67556852031307102</v>
      </c>
      <c r="BG136" s="17">
        <v>0.56883787791204199</v>
      </c>
    </row>
    <row r="137" spans="2:59" x14ac:dyDescent="0.35">
      <c r="B137" t="s">
        <v>88</v>
      </c>
      <c r="C137" s="17">
        <v>-0.51528519662205297</v>
      </c>
      <c r="D137" s="17">
        <v>-0.48940867922484699</v>
      </c>
      <c r="E137" s="17">
        <v>-0.53895506564440898</v>
      </c>
      <c r="F137" s="17"/>
      <c r="G137" s="17">
        <v>-0.33612306955030902</v>
      </c>
      <c r="H137" s="17">
        <v>-0.27416540349077101</v>
      </c>
      <c r="I137" s="17">
        <v>-0.42851589193701101</v>
      </c>
      <c r="J137" s="17">
        <v>-0.66052346810951201</v>
      </c>
      <c r="K137" s="17">
        <v>-0.62791830012579097</v>
      </c>
      <c r="L137" s="17">
        <v>-0.70824763505158495</v>
      </c>
      <c r="M137" s="17"/>
      <c r="N137" s="17">
        <v>-0.45498229264094298</v>
      </c>
      <c r="O137" s="17">
        <v>-0.576473637500868</v>
      </c>
      <c r="P137" s="17">
        <v>-0.55424520301693303</v>
      </c>
      <c r="Q137" s="17">
        <v>-0.474734340852349</v>
      </c>
      <c r="R137" s="17"/>
      <c r="S137" s="17">
        <v>-0.43615384128999102</v>
      </c>
      <c r="T137" s="17">
        <v>-0.64848279553782495</v>
      </c>
      <c r="U137" s="17">
        <v>-0.58223211290976196</v>
      </c>
      <c r="V137" s="17">
        <v>-0.51567109743716999</v>
      </c>
      <c r="W137" s="17">
        <v>-0.52480144092404402</v>
      </c>
      <c r="X137" s="17">
        <v>-0.38897574156335302</v>
      </c>
      <c r="Y137" s="17">
        <v>-0.63318369716240996</v>
      </c>
      <c r="Z137" s="17">
        <v>-0.37600074408880702</v>
      </c>
      <c r="AA137" s="17">
        <v>-0.46436677941944299</v>
      </c>
      <c r="AB137" s="17">
        <v>-0.55031538735186403</v>
      </c>
      <c r="AC137" s="17">
        <v>-0.49022782871076498</v>
      </c>
      <c r="AD137" s="17">
        <v>-0.47777252339471599</v>
      </c>
      <c r="AE137" s="17"/>
      <c r="AF137" s="17">
        <v>-0.51993144407185798</v>
      </c>
      <c r="AG137" s="17">
        <v>-0.51593893965763404</v>
      </c>
      <c r="AH137" s="17">
        <v>-0.52778290396737804</v>
      </c>
      <c r="AI137" s="17"/>
      <c r="AJ137" s="17">
        <v>-0.55507274841788501</v>
      </c>
      <c r="AK137" s="17">
        <v>-0.41589436131977697</v>
      </c>
      <c r="AL137" s="17">
        <v>-0.58399682689922205</v>
      </c>
      <c r="AM137" s="17">
        <v>-0.19108975884035201</v>
      </c>
      <c r="AN137" s="17">
        <v>-0.51439884008244796</v>
      </c>
      <c r="AO137" s="17"/>
      <c r="AP137" s="17">
        <v>-0.487396185990152</v>
      </c>
      <c r="AQ137" s="17">
        <v>-0.44032927619978302</v>
      </c>
      <c r="AR137" s="17">
        <v>-0.71490332409606905</v>
      </c>
      <c r="AS137" s="17">
        <v>-0.60856875198270699</v>
      </c>
      <c r="AT137" s="17">
        <v>-0.48142585605728699</v>
      </c>
      <c r="AU137" s="17"/>
      <c r="AV137" s="17">
        <v>-0.457205660533608</v>
      </c>
      <c r="AW137" s="17">
        <v>-0.46544229673515403</v>
      </c>
      <c r="AX137" s="17">
        <v>-0.69702231306484996</v>
      </c>
      <c r="AY137" s="17">
        <v>-0.56752236895473895</v>
      </c>
      <c r="AZ137" s="17">
        <v>-0.502569678973383</v>
      </c>
      <c r="BA137" s="17">
        <v>-0.64874119034890498</v>
      </c>
      <c r="BB137" s="17"/>
      <c r="BC137" s="17">
        <v>-0.552791348398328</v>
      </c>
      <c r="BD137" s="17">
        <v>-0.55986328230816995</v>
      </c>
      <c r="BE137" s="17">
        <v>-0.51724234561579796</v>
      </c>
      <c r="BF137" s="17">
        <v>-0.40948650173803203</v>
      </c>
      <c r="BG137" s="17">
        <v>-0.17458219612960699</v>
      </c>
    </row>
    <row r="138" spans="2:59" x14ac:dyDescent="0.35">
      <c r="C138" s="17"/>
      <c r="D138" s="17"/>
      <c r="E138" s="17"/>
      <c r="F138" s="17"/>
      <c r="G138" s="17"/>
      <c r="H138" s="17"/>
      <c r="I138" s="17"/>
      <c r="J138" s="17"/>
      <c r="K138" s="17"/>
      <c r="L138" s="17"/>
      <c r="M138" s="17"/>
      <c r="N138" s="17"/>
      <c r="O138" s="17"/>
      <c r="P138" s="17"/>
      <c r="Q138" s="17"/>
      <c r="R138" s="17"/>
      <c r="S138" s="17"/>
      <c r="T138" s="17"/>
      <c r="U138" s="17"/>
      <c r="V138" s="17"/>
      <c r="W138" s="17"/>
      <c r="X138" s="17"/>
      <c r="Y138" s="17"/>
      <c r="Z138" s="17"/>
      <c r="AA138" s="17"/>
      <c r="AB138" s="17"/>
      <c r="AC138" s="17"/>
      <c r="AD138" s="17"/>
      <c r="AE138" s="17"/>
      <c r="AF138" s="17"/>
      <c r="AG138" s="17"/>
      <c r="AH138" s="17"/>
      <c r="AI138" s="17"/>
      <c r="AJ138" s="17"/>
      <c r="AK138" s="17"/>
      <c r="AL138" s="17"/>
      <c r="AM138" s="17"/>
      <c r="AN138" s="17"/>
      <c r="AO138" s="17"/>
      <c r="AP138" s="17"/>
      <c r="AQ138" s="17"/>
      <c r="AR138" s="17"/>
      <c r="AS138" s="17"/>
      <c r="AT138" s="17"/>
      <c r="AU138" s="17"/>
      <c r="AV138" s="17"/>
      <c r="AW138" s="17"/>
      <c r="AX138" s="17"/>
      <c r="AY138" s="17"/>
      <c r="AZ138" s="17"/>
      <c r="BA138" s="17"/>
      <c r="BB138" s="17"/>
      <c r="BC138" s="17"/>
      <c r="BD138" s="17"/>
      <c r="BE138" s="17"/>
      <c r="BF138" s="17"/>
      <c r="BG138" s="17"/>
    </row>
    <row r="139" spans="2:59" x14ac:dyDescent="0.35">
      <c r="B139" s="6" t="s">
        <v>121</v>
      </c>
      <c r="C139" s="17"/>
      <c r="D139" s="17"/>
      <c r="E139" s="17"/>
      <c r="F139" s="17"/>
      <c r="G139" s="17"/>
      <c r="H139" s="17"/>
      <c r="I139" s="17"/>
      <c r="J139" s="17"/>
      <c r="K139" s="17"/>
      <c r="L139" s="17"/>
      <c r="M139" s="17"/>
      <c r="N139" s="17"/>
      <c r="O139" s="17"/>
      <c r="P139" s="17"/>
      <c r="Q139" s="17"/>
      <c r="R139" s="17"/>
      <c r="S139" s="17"/>
      <c r="T139" s="17"/>
      <c r="U139" s="17"/>
      <c r="V139" s="17"/>
      <c r="W139" s="17"/>
      <c r="X139" s="17"/>
      <c r="Y139" s="17"/>
      <c r="Z139" s="17"/>
      <c r="AA139" s="17"/>
      <c r="AB139" s="17"/>
      <c r="AC139" s="17"/>
      <c r="AD139" s="17"/>
      <c r="AE139" s="17"/>
      <c r="AF139" s="17"/>
      <c r="AG139" s="17"/>
      <c r="AH139" s="17"/>
      <c r="AI139" s="17"/>
      <c r="AJ139" s="17"/>
      <c r="AK139" s="17"/>
      <c r="AL139" s="17"/>
      <c r="AM139" s="17"/>
      <c r="AN139" s="17"/>
      <c r="AO139" s="17"/>
      <c r="AP139" s="17"/>
      <c r="AQ139" s="17"/>
      <c r="AR139" s="17"/>
      <c r="AS139" s="17"/>
      <c r="AT139" s="17"/>
      <c r="AU139" s="17"/>
      <c r="AV139" s="17"/>
      <c r="AW139" s="17"/>
      <c r="AX139" s="17"/>
      <c r="AY139" s="17"/>
      <c r="AZ139" s="17"/>
      <c r="BA139" s="17"/>
      <c r="BB139" s="17"/>
      <c r="BC139" s="17"/>
      <c r="BD139" s="17"/>
      <c r="BE139" s="17"/>
      <c r="BF139" s="17"/>
      <c r="BG139" s="17"/>
    </row>
    <row r="140" spans="2:59" x14ac:dyDescent="0.35">
      <c r="B140" s="24" t="s">
        <v>75</v>
      </c>
      <c r="C140" s="17"/>
      <c r="D140" s="17"/>
      <c r="E140" s="17"/>
      <c r="F140" s="17"/>
      <c r="G140" s="17"/>
      <c r="H140" s="17"/>
      <c r="I140" s="17"/>
      <c r="J140" s="17"/>
      <c r="K140" s="17"/>
      <c r="L140" s="17"/>
      <c r="M140" s="17"/>
      <c r="N140" s="17"/>
      <c r="O140" s="17"/>
      <c r="P140" s="17"/>
      <c r="Q140" s="17"/>
      <c r="R140" s="17"/>
      <c r="S140" s="17"/>
      <c r="T140" s="17"/>
      <c r="U140" s="17"/>
      <c r="V140" s="17"/>
      <c r="W140" s="17"/>
      <c r="X140" s="17"/>
      <c r="Y140" s="17"/>
      <c r="Z140" s="17"/>
      <c r="AA140" s="17"/>
      <c r="AB140" s="17"/>
      <c r="AC140" s="17"/>
      <c r="AD140" s="17"/>
      <c r="AE140" s="17"/>
      <c r="AF140" s="17"/>
      <c r="AG140" s="17"/>
      <c r="AH140" s="17"/>
      <c r="AI140" s="17"/>
      <c r="AJ140" s="17"/>
      <c r="AK140" s="17"/>
      <c r="AL140" s="17"/>
      <c r="AM140" s="17"/>
      <c r="AN140" s="17"/>
      <c r="AO140" s="17"/>
      <c r="AP140" s="17"/>
      <c r="AQ140" s="17"/>
      <c r="AR140" s="17"/>
      <c r="AS140" s="17"/>
      <c r="AT140" s="17"/>
      <c r="AU140" s="17"/>
      <c r="AV140" s="17"/>
      <c r="AW140" s="17"/>
      <c r="AX140" s="17"/>
      <c r="AY140" s="17"/>
      <c r="AZ140" s="17"/>
      <c r="BA140" s="17"/>
      <c r="BB140" s="17"/>
      <c r="BC140" s="17"/>
      <c r="BD140" s="17"/>
      <c r="BE140" s="17"/>
      <c r="BF140" s="17"/>
      <c r="BG140" s="17"/>
    </row>
    <row r="141" spans="2:59" x14ac:dyDescent="0.35">
      <c r="B141" t="s">
        <v>112</v>
      </c>
      <c r="C141" s="17">
        <v>7.1978757611155103E-2</v>
      </c>
      <c r="D141" s="17">
        <v>9.5243949582665494E-2</v>
      </c>
      <c r="E141" s="17">
        <v>4.9637234658680099E-2</v>
      </c>
      <c r="F141" s="17"/>
      <c r="G141" s="17">
        <v>0.12964705745721999</v>
      </c>
      <c r="H141" s="17">
        <v>0.13911506548528399</v>
      </c>
      <c r="I141" s="17">
        <v>9.4114073728907705E-2</v>
      </c>
      <c r="J141" s="17">
        <v>3.1609534756353599E-2</v>
      </c>
      <c r="K141" s="17">
        <v>3.4269037122665602E-2</v>
      </c>
      <c r="L141" s="17">
        <v>1.8887484395565101E-2</v>
      </c>
      <c r="M141" s="17"/>
      <c r="N141" s="17">
        <v>7.9914382360328204E-2</v>
      </c>
      <c r="O141" s="17">
        <v>6.3585428435772404E-2</v>
      </c>
      <c r="P141" s="17">
        <v>6.6426185360935794E-2</v>
      </c>
      <c r="Q141" s="17">
        <v>7.8176184335270002E-2</v>
      </c>
      <c r="R141" s="17"/>
      <c r="S141" s="17">
        <v>9.3651753423619005E-2</v>
      </c>
      <c r="T141" s="17">
        <v>7.3038904610642705E-2</v>
      </c>
      <c r="U141" s="17">
        <v>7.4224468832689905E-2</v>
      </c>
      <c r="V141" s="17">
        <v>8.4445852492937207E-2</v>
      </c>
      <c r="W141" s="17">
        <v>6.2112704356868699E-2</v>
      </c>
      <c r="X141" s="17">
        <v>8.2367756100582695E-2</v>
      </c>
      <c r="Y141" s="17">
        <v>7.9918598823729897E-2</v>
      </c>
      <c r="Z141" s="17">
        <v>8.6614750144699895E-2</v>
      </c>
      <c r="AA141" s="17">
        <v>4.3550908001052498E-2</v>
      </c>
      <c r="AB141" s="17">
        <v>4.2426013480809703E-2</v>
      </c>
      <c r="AC141" s="17">
        <v>7.0205491172148998E-2</v>
      </c>
      <c r="AD141" s="17">
        <v>7.0087484738387495E-2</v>
      </c>
      <c r="AE141" s="17"/>
      <c r="AF141" s="17">
        <v>6.4807687318301402E-2</v>
      </c>
      <c r="AG141" s="17">
        <v>6.8138396495693504E-2</v>
      </c>
      <c r="AH141" s="17">
        <v>5.3937912673507199E-2</v>
      </c>
      <c r="AI141" s="17"/>
      <c r="AJ141" s="17">
        <v>4.7326205978850303E-2</v>
      </c>
      <c r="AK141" s="17">
        <v>9.64578677343082E-2</v>
      </c>
      <c r="AL141" s="17">
        <v>7.1824034574709206E-2</v>
      </c>
      <c r="AM141" s="17">
        <v>0.138482612595375</v>
      </c>
      <c r="AN141" s="17">
        <v>5.2661150961798603E-2</v>
      </c>
      <c r="AO141" s="17"/>
      <c r="AP141" s="17">
        <v>5.7850164347690101E-2</v>
      </c>
      <c r="AQ141" s="17">
        <v>8.4656195322224598E-2</v>
      </c>
      <c r="AR141" s="17">
        <v>6.01541583398542E-2</v>
      </c>
      <c r="AS141" s="17">
        <v>6.0554371223054897E-2</v>
      </c>
      <c r="AT141" s="17">
        <v>0.113151657893565</v>
      </c>
      <c r="AU141" s="17"/>
      <c r="AV141" s="17">
        <v>9.0845748368653403E-2</v>
      </c>
      <c r="AW141" s="17">
        <v>5.6247953502646303E-2</v>
      </c>
      <c r="AX141" s="17">
        <v>6.8192100862021293E-2</v>
      </c>
      <c r="AY141" s="17">
        <v>6.0307667244876802E-2</v>
      </c>
      <c r="AZ141" s="17">
        <v>9.2884298527575307E-2</v>
      </c>
      <c r="BA141" s="17">
        <v>2.6275868877460098E-2</v>
      </c>
      <c r="BB141" s="17"/>
      <c r="BC141" s="17">
        <v>5.2486661695622903E-2</v>
      </c>
      <c r="BD141" s="17">
        <v>7.0050683422495305E-2</v>
      </c>
      <c r="BE141" s="17">
        <v>8.2150673201295196E-2</v>
      </c>
      <c r="BF141" s="17">
        <v>9.2978826470150294E-2</v>
      </c>
      <c r="BG141" s="17">
        <v>0.135300611659838</v>
      </c>
    </row>
    <row r="142" spans="2:59" x14ac:dyDescent="0.35">
      <c r="B142" t="s">
        <v>113</v>
      </c>
      <c r="C142" s="17">
        <v>0.26100257628290102</v>
      </c>
      <c r="D142" s="17">
        <v>0.26691207688545199</v>
      </c>
      <c r="E142" s="17">
        <v>0.25342415151926101</v>
      </c>
      <c r="F142" s="17"/>
      <c r="G142" s="17">
        <v>0.37787601740313098</v>
      </c>
      <c r="H142" s="17">
        <v>0.32156629248831398</v>
      </c>
      <c r="I142" s="17">
        <v>0.26040623198852098</v>
      </c>
      <c r="J142" s="17">
        <v>0.240240208257054</v>
      </c>
      <c r="K142" s="17">
        <v>0.20869982196407</v>
      </c>
      <c r="L142" s="17">
        <v>0.185928501186958</v>
      </c>
      <c r="M142" s="17"/>
      <c r="N142" s="17">
        <v>0.29088783492894099</v>
      </c>
      <c r="O142" s="17">
        <v>0.27948379065177797</v>
      </c>
      <c r="P142" s="17">
        <v>0.26245266739504503</v>
      </c>
      <c r="Q142" s="17">
        <v>0.210332338462483</v>
      </c>
      <c r="R142" s="17"/>
      <c r="S142" s="17">
        <v>0.23552244455704699</v>
      </c>
      <c r="T142" s="17">
        <v>0.29723147427421898</v>
      </c>
      <c r="U142" s="17">
        <v>0.21454930486986201</v>
      </c>
      <c r="V142" s="17">
        <v>0.28748548323369899</v>
      </c>
      <c r="W142" s="17">
        <v>0.27905586453090597</v>
      </c>
      <c r="X142" s="17">
        <v>0.287774475895962</v>
      </c>
      <c r="Y142" s="17">
        <v>0.25697254612202902</v>
      </c>
      <c r="Z142" s="17">
        <v>0.241061025487846</v>
      </c>
      <c r="AA142" s="17">
        <v>0.30040976505598599</v>
      </c>
      <c r="AB142" s="17">
        <v>0.238371578792691</v>
      </c>
      <c r="AC142" s="17">
        <v>0.20335746846764899</v>
      </c>
      <c r="AD142" s="17">
        <v>0.20187239028071999</v>
      </c>
      <c r="AE142" s="17"/>
      <c r="AF142" s="17">
        <v>0.23938531138037999</v>
      </c>
      <c r="AG142" s="17">
        <v>0.25282473397862498</v>
      </c>
      <c r="AH142" s="17">
        <v>0.27144913220716299</v>
      </c>
      <c r="AI142" s="17"/>
      <c r="AJ142" s="17">
        <v>0.24668157438955399</v>
      </c>
      <c r="AK142" s="17">
        <v>0.28285890592014101</v>
      </c>
      <c r="AL142" s="17">
        <v>0.27821184709017199</v>
      </c>
      <c r="AM142" s="17">
        <v>0.12875747300500401</v>
      </c>
      <c r="AN142" s="17">
        <v>0.25631927390953602</v>
      </c>
      <c r="AO142" s="17"/>
      <c r="AP142" s="17">
        <v>0.249253117597523</v>
      </c>
      <c r="AQ142" s="17">
        <v>0.26501248163445001</v>
      </c>
      <c r="AR142" s="17">
        <v>0.31852392744164898</v>
      </c>
      <c r="AS142" s="17">
        <v>0.27759375802875502</v>
      </c>
      <c r="AT142" s="17">
        <v>0.32946640372272301</v>
      </c>
      <c r="AU142" s="17"/>
      <c r="AV142" s="17">
        <v>0.26844118387250199</v>
      </c>
      <c r="AW142" s="17">
        <v>0.27844330291529401</v>
      </c>
      <c r="AX142" s="17">
        <v>0.28786042851296401</v>
      </c>
      <c r="AY142" s="17">
        <v>0.252131098881826</v>
      </c>
      <c r="AZ142" s="17">
        <v>0.344106694594287</v>
      </c>
      <c r="BA142" s="17">
        <v>0.158600452401785</v>
      </c>
      <c r="BB142" s="17"/>
      <c r="BC142" s="17">
        <v>0.236342261446471</v>
      </c>
      <c r="BD142" s="17">
        <v>0.25475872489333601</v>
      </c>
      <c r="BE142" s="17">
        <v>0.29388895582775898</v>
      </c>
      <c r="BF142" s="17">
        <v>0.31954397345079699</v>
      </c>
      <c r="BG142" s="17">
        <v>0.26031415654638501</v>
      </c>
    </row>
    <row r="143" spans="2:59" x14ac:dyDescent="0.35">
      <c r="B143" t="s">
        <v>114</v>
      </c>
      <c r="C143" s="17">
        <v>0.31269716305239698</v>
      </c>
      <c r="D143" s="17">
        <v>0.31157425569736102</v>
      </c>
      <c r="E143" s="17">
        <v>0.31432017927857903</v>
      </c>
      <c r="F143" s="17"/>
      <c r="G143" s="17">
        <v>0.29419270474119602</v>
      </c>
      <c r="H143" s="17">
        <v>0.27985816841376199</v>
      </c>
      <c r="I143" s="17">
        <v>0.30468186301758599</v>
      </c>
      <c r="J143" s="17">
        <v>0.32174639403974498</v>
      </c>
      <c r="K143" s="17">
        <v>0.38764191064581699</v>
      </c>
      <c r="L143" s="17">
        <v>0.30056316513058701</v>
      </c>
      <c r="M143" s="17"/>
      <c r="N143" s="17">
        <v>0.32316571053475202</v>
      </c>
      <c r="O143" s="17">
        <v>0.304942150032674</v>
      </c>
      <c r="P143" s="17">
        <v>0.324640817748302</v>
      </c>
      <c r="Q143" s="17">
        <v>0.29622902917460903</v>
      </c>
      <c r="R143" s="17"/>
      <c r="S143" s="17">
        <v>0.317455899889452</v>
      </c>
      <c r="T143" s="17">
        <v>0.33112139484942299</v>
      </c>
      <c r="U143" s="17">
        <v>0.30950162871075898</v>
      </c>
      <c r="V143" s="17">
        <v>0.28913870403632302</v>
      </c>
      <c r="W143" s="17">
        <v>0.25815062224549001</v>
      </c>
      <c r="X143" s="17">
        <v>0.31578088769625301</v>
      </c>
      <c r="Y143" s="17">
        <v>0.34266471183149999</v>
      </c>
      <c r="Z143" s="17">
        <v>0.32481974226003801</v>
      </c>
      <c r="AA143" s="17">
        <v>0.29487035425987002</v>
      </c>
      <c r="AB143" s="17">
        <v>0.34149670181223202</v>
      </c>
      <c r="AC143" s="17">
        <v>0.29344625907871802</v>
      </c>
      <c r="AD143" s="17">
        <v>0.323402205256828</v>
      </c>
      <c r="AE143" s="17"/>
      <c r="AF143" s="17">
        <v>0.31859489064616803</v>
      </c>
      <c r="AG143" s="17">
        <v>0.31127076066060499</v>
      </c>
      <c r="AH143" s="17">
        <v>0.31282840677485002</v>
      </c>
      <c r="AI143" s="17"/>
      <c r="AJ143" s="17">
        <v>0.33679681499908098</v>
      </c>
      <c r="AK143" s="17">
        <v>0.30182727954669603</v>
      </c>
      <c r="AL143" s="17">
        <v>0.313141681006674</v>
      </c>
      <c r="AM143" s="17">
        <v>0.40919439149742698</v>
      </c>
      <c r="AN143" s="17">
        <v>0.27432619402839098</v>
      </c>
      <c r="AO143" s="17"/>
      <c r="AP143" s="17">
        <v>0.32816835268938299</v>
      </c>
      <c r="AQ143" s="17">
        <v>0.31431329578983103</v>
      </c>
      <c r="AR143" s="17">
        <v>0.26612033311363298</v>
      </c>
      <c r="AS143" s="17">
        <v>0.32094757474424701</v>
      </c>
      <c r="AT143" s="17">
        <v>0.26053986002434298</v>
      </c>
      <c r="AU143" s="17"/>
      <c r="AV143" s="17">
        <v>0.31645091593576902</v>
      </c>
      <c r="AW143" s="17">
        <v>0.34642970695712999</v>
      </c>
      <c r="AX143" s="17">
        <v>0.250507222168184</v>
      </c>
      <c r="AY143" s="17">
        <v>0.31339317677712197</v>
      </c>
      <c r="AZ143" s="17">
        <v>0.27265121340125897</v>
      </c>
      <c r="BA143" s="17">
        <v>0.35421184465330302</v>
      </c>
      <c r="BB143" s="17"/>
      <c r="BC143" s="17">
        <v>0.292876666860381</v>
      </c>
      <c r="BD143" s="17">
        <v>0.33099856773087699</v>
      </c>
      <c r="BE143" s="17">
        <v>0.32578063789423101</v>
      </c>
      <c r="BF143" s="17">
        <v>0.293867354505218</v>
      </c>
      <c r="BG143" s="17">
        <v>0.254833426461615</v>
      </c>
    </row>
    <row r="144" spans="2:59" x14ac:dyDescent="0.35">
      <c r="B144" t="s">
        <v>115</v>
      </c>
      <c r="C144" s="17">
        <v>0.24846877592227601</v>
      </c>
      <c r="D144" s="17">
        <v>0.23208266712610001</v>
      </c>
      <c r="E144" s="17">
        <v>0.26567787225587802</v>
      </c>
      <c r="F144" s="17"/>
      <c r="G144" s="17">
        <v>0.11694562219735199</v>
      </c>
      <c r="H144" s="17">
        <v>0.18571094172076399</v>
      </c>
      <c r="I144" s="17">
        <v>0.24153849713122899</v>
      </c>
      <c r="J144" s="17">
        <v>0.31601991997016898</v>
      </c>
      <c r="K144" s="17">
        <v>0.27318165205307599</v>
      </c>
      <c r="L144" s="17">
        <v>0.32189239148104598</v>
      </c>
      <c r="M144" s="17"/>
      <c r="N144" s="17">
        <v>0.205554476167947</v>
      </c>
      <c r="O144" s="17">
        <v>0.250009567417528</v>
      </c>
      <c r="P144" s="17">
        <v>0.248819189881062</v>
      </c>
      <c r="Q144" s="17">
        <v>0.29495383385345503</v>
      </c>
      <c r="R144" s="17"/>
      <c r="S144" s="17">
        <v>0.27012682337236199</v>
      </c>
      <c r="T144" s="17">
        <v>0.24269778373042999</v>
      </c>
      <c r="U144" s="17">
        <v>0.27004213238309799</v>
      </c>
      <c r="V144" s="17">
        <v>0.21513456418858901</v>
      </c>
      <c r="W144" s="17">
        <v>0.28822907288913402</v>
      </c>
      <c r="X144" s="17">
        <v>0.158525189464227</v>
      </c>
      <c r="Y144" s="17">
        <v>0.21327483336952899</v>
      </c>
      <c r="Z144" s="17">
        <v>0.19909738311021699</v>
      </c>
      <c r="AA144" s="17">
        <v>0.24977714411733901</v>
      </c>
      <c r="AB144" s="17">
        <v>0.28646707769434498</v>
      </c>
      <c r="AC144" s="17">
        <v>0.32758562618612702</v>
      </c>
      <c r="AD144" s="17">
        <v>0.30035499280733202</v>
      </c>
      <c r="AE144" s="17"/>
      <c r="AF144" s="17">
        <v>0.27695013965523502</v>
      </c>
      <c r="AG144" s="17">
        <v>0.25620097490718302</v>
      </c>
      <c r="AH144" s="17">
        <v>0.24296747788086701</v>
      </c>
      <c r="AI144" s="17"/>
      <c r="AJ144" s="17">
        <v>0.26555998938207698</v>
      </c>
      <c r="AK144" s="17">
        <v>0.22748752597768501</v>
      </c>
      <c r="AL144" s="17">
        <v>0.18504211435613799</v>
      </c>
      <c r="AM144" s="17">
        <v>0.22495391136450901</v>
      </c>
      <c r="AN144" s="17">
        <v>0.29137061195407299</v>
      </c>
      <c r="AO144" s="17"/>
      <c r="AP144" s="17">
        <v>0.23608500999773399</v>
      </c>
      <c r="AQ144" s="17">
        <v>0.246145113377749</v>
      </c>
      <c r="AR144" s="17">
        <v>0.24804303608967301</v>
      </c>
      <c r="AS144" s="17">
        <v>0.27428770756781201</v>
      </c>
      <c r="AT144" s="17">
        <v>0.206560345559196</v>
      </c>
      <c r="AU144" s="17"/>
      <c r="AV144" s="17">
        <v>0.243383299281906</v>
      </c>
      <c r="AW144" s="17">
        <v>0.20552836022468299</v>
      </c>
      <c r="AX144" s="17">
        <v>0.260670389867041</v>
      </c>
      <c r="AY144" s="17">
        <v>0.30942213679036701</v>
      </c>
      <c r="AZ144" s="17">
        <v>0.183255948858567</v>
      </c>
      <c r="BA144" s="17">
        <v>0.25853461010466799</v>
      </c>
      <c r="BB144" s="17"/>
      <c r="BC144" s="17">
        <v>0.297208562517282</v>
      </c>
      <c r="BD144" s="17">
        <v>0.226241166974948</v>
      </c>
      <c r="BE144" s="17">
        <v>0.212167914891878</v>
      </c>
      <c r="BF144" s="17">
        <v>0.215445771319701</v>
      </c>
      <c r="BG144" s="17">
        <v>0.25778281789212998</v>
      </c>
    </row>
    <row r="145" spans="2:59" x14ac:dyDescent="0.35">
      <c r="B145" t="s">
        <v>73</v>
      </c>
      <c r="C145" s="17">
        <v>0.105852727131271</v>
      </c>
      <c r="D145" s="17">
        <v>9.4187050708422607E-2</v>
      </c>
      <c r="E145" s="17">
        <v>0.116940562287602</v>
      </c>
      <c r="F145" s="17"/>
      <c r="G145" s="17">
        <v>8.13385982011018E-2</v>
      </c>
      <c r="H145" s="17">
        <v>7.37495318918749E-2</v>
      </c>
      <c r="I145" s="17">
        <v>9.9259334133757496E-2</v>
      </c>
      <c r="J145" s="17">
        <v>9.0383942976677997E-2</v>
      </c>
      <c r="K145" s="17">
        <v>9.6207578214371203E-2</v>
      </c>
      <c r="L145" s="17">
        <v>0.17272845780584301</v>
      </c>
      <c r="M145" s="17"/>
      <c r="N145" s="17">
        <v>0.10047759600803099</v>
      </c>
      <c r="O145" s="17">
        <v>0.101979063462248</v>
      </c>
      <c r="P145" s="17">
        <v>9.7661139614654904E-2</v>
      </c>
      <c r="Q145" s="17">
        <v>0.12030861417418399</v>
      </c>
      <c r="R145" s="17"/>
      <c r="S145" s="17">
        <v>8.3243078757520197E-2</v>
      </c>
      <c r="T145" s="17">
        <v>5.59104425352853E-2</v>
      </c>
      <c r="U145" s="17">
        <v>0.13168246520359</v>
      </c>
      <c r="V145" s="17">
        <v>0.12379539604845199</v>
      </c>
      <c r="W145" s="17">
        <v>0.112451735977601</v>
      </c>
      <c r="X145" s="17">
        <v>0.15555169084297499</v>
      </c>
      <c r="Y145" s="17">
        <v>0.107169309853213</v>
      </c>
      <c r="Z145" s="17">
        <v>0.14840709899719901</v>
      </c>
      <c r="AA145" s="17">
        <v>0.111391828565752</v>
      </c>
      <c r="AB145" s="17">
        <v>9.1238628219922305E-2</v>
      </c>
      <c r="AC145" s="17">
        <v>0.105405155095357</v>
      </c>
      <c r="AD145" s="17">
        <v>0.10428292691673199</v>
      </c>
      <c r="AE145" s="17"/>
      <c r="AF145" s="17">
        <v>0.100261970999916</v>
      </c>
      <c r="AG145" s="17">
        <v>0.111565133957894</v>
      </c>
      <c r="AH145" s="17">
        <v>0.11881707046361301</v>
      </c>
      <c r="AI145" s="17"/>
      <c r="AJ145" s="17">
        <v>0.103635415250438</v>
      </c>
      <c r="AK145" s="17">
        <v>9.1368420821170193E-2</v>
      </c>
      <c r="AL145" s="17">
        <v>0.15178032297230801</v>
      </c>
      <c r="AM145" s="17">
        <v>9.8611611537684996E-2</v>
      </c>
      <c r="AN145" s="17">
        <v>0.125322769146201</v>
      </c>
      <c r="AO145" s="17"/>
      <c r="AP145" s="17">
        <v>0.12864335536766999</v>
      </c>
      <c r="AQ145" s="17">
        <v>8.9872913875744698E-2</v>
      </c>
      <c r="AR145" s="17">
        <v>0.10715854501519199</v>
      </c>
      <c r="AS145" s="17">
        <v>6.6616588436130594E-2</v>
      </c>
      <c r="AT145" s="17">
        <v>9.0281732800174194E-2</v>
      </c>
      <c r="AU145" s="17"/>
      <c r="AV145" s="17">
        <v>8.0878852541169305E-2</v>
      </c>
      <c r="AW145" s="17">
        <v>0.113350676400246</v>
      </c>
      <c r="AX145" s="17">
        <v>0.13276985858978901</v>
      </c>
      <c r="AY145" s="17">
        <v>6.4745920305807794E-2</v>
      </c>
      <c r="AZ145" s="17">
        <v>0.107101844618312</v>
      </c>
      <c r="BA145" s="17">
        <v>0.20237722396278399</v>
      </c>
      <c r="BB145" s="17"/>
      <c r="BC145" s="17">
        <v>0.12108584748024399</v>
      </c>
      <c r="BD145" s="17">
        <v>0.117950856978344</v>
      </c>
      <c r="BE145" s="17">
        <v>8.6011818184835998E-2</v>
      </c>
      <c r="BF145" s="17">
        <v>7.8164074254133797E-2</v>
      </c>
      <c r="BG145" s="17">
        <v>9.1768987440032104E-2</v>
      </c>
    </row>
    <row r="146" spans="2:59" x14ac:dyDescent="0.35">
      <c r="B146" t="s">
        <v>116</v>
      </c>
      <c r="C146" s="17">
        <v>0.33298133389405599</v>
      </c>
      <c r="D146" s="17">
        <v>0.36215602646811701</v>
      </c>
      <c r="E146" s="17">
        <v>0.30306138617794098</v>
      </c>
      <c r="F146" s="17"/>
      <c r="G146" s="17">
        <v>0.50752307486035098</v>
      </c>
      <c r="H146" s="17">
        <v>0.46068135797359899</v>
      </c>
      <c r="I146" s="17">
        <v>0.35452030571742799</v>
      </c>
      <c r="J146" s="17">
        <v>0.27184974301340697</v>
      </c>
      <c r="K146" s="17">
        <v>0.24296885908673599</v>
      </c>
      <c r="L146" s="17">
        <v>0.20481598558252401</v>
      </c>
      <c r="M146" s="17"/>
      <c r="N146" s="17">
        <v>0.37080221728926999</v>
      </c>
      <c r="O146" s="17">
        <v>0.34306921908755</v>
      </c>
      <c r="P146" s="17">
        <v>0.328878852755981</v>
      </c>
      <c r="Q146" s="17">
        <v>0.28850852279775302</v>
      </c>
      <c r="R146" s="17"/>
      <c r="S146" s="17">
        <v>0.32917419798066599</v>
      </c>
      <c r="T146" s="17">
        <v>0.37027037888486197</v>
      </c>
      <c r="U146" s="17">
        <v>0.28877377370255197</v>
      </c>
      <c r="V146" s="17">
        <v>0.371931335726636</v>
      </c>
      <c r="W146" s="17">
        <v>0.34116856888777403</v>
      </c>
      <c r="X146" s="17">
        <v>0.370142231996544</v>
      </c>
      <c r="Y146" s="17">
        <v>0.336891144945759</v>
      </c>
      <c r="Z146" s="17">
        <v>0.32767577563254602</v>
      </c>
      <c r="AA146" s="17">
        <v>0.34396067305703898</v>
      </c>
      <c r="AB146" s="17">
        <v>0.28079759227349999</v>
      </c>
      <c r="AC146" s="17">
        <v>0.27356295963979799</v>
      </c>
      <c r="AD146" s="17">
        <v>0.27195987501910801</v>
      </c>
      <c r="AE146" s="17"/>
      <c r="AF146" s="17">
        <v>0.30419299869868099</v>
      </c>
      <c r="AG146" s="17">
        <v>0.32096313047431801</v>
      </c>
      <c r="AH146" s="17">
        <v>0.32538704488067</v>
      </c>
      <c r="AI146" s="17"/>
      <c r="AJ146" s="17">
        <v>0.29400778036840403</v>
      </c>
      <c r="AK146" s="17">
        <v>0.37931677365444899</v>
      </c>
      <c r="AL146" s="17">
        <v>0.35003588166488098</v>
      </c>
      <c r="AM146" s="17">
        <v>0.26724008560037898</v>
      </c>
      <c r="AN146" s="17">
        <v>0.30898042487133498</v>
      </c>
      <c r="AO146" s="17"/>
      <c r="AP146" s="17">
        <v>0.30710328194521302</v>
      </c>
      <c r="AQ146" s="17">
        <v>0.34966867695667497</v>
      </c>
      <c r="AR146" s="17">
        <v>0.37867808578150303</v>
      </c>
      <c r="AS146" s="17">
        <v>0.33814812925180998</v>
      </c>
      <c r="AT146" s="17">
        <v>0.44261806161628803</v>
      </c>
      <c r="AU146" s="17"/>
      <c r="AV146" s="17">
        <v>0.35928693224115599</v>
      </c>
      <c r="AW146" s="17">
        <v>0.33469125641794101</v>
      </c>
      <c r="AX146" s="17">
        <v>0.35605252937498599</v>
      </c>
      <c r="AY146" s="17">
        <v>0.31243876612670302</v>
      </c>
      <c r="AZ146" s="17">
        <v>0.43699099312186201</v>
      </c>
      <c r="BA146" s="17">
        <v>0.184876321279245</v>
      </c>
      <c r="BB146" s="17"/>
      <c r="BC146" s="17">
        <v>0.28882892314209302</v>
      </c>
      <c r="BD146" s="17">
        <v>0.32480940831583099</v>
      </c>
      <c r="BE146" s="17">
        <v>0.37603962902905402</v>
      </c>
      <c r="BF146" s="17">
        <v>0.41252279992094698</v>
      </c>
      <c r="BG146" s="17">
        <v>0.39561476820622299</v>
      </c>
    </row>
    <row r="147" spans="2:59" x14ac:dyDescent="0.35">
      <c r="B147" t="s">
        <v>117</v>
      </c>
      <c r="C147" s="17">
        <v>0.56116593897467304</v>
      </c>
      <c r="D147" s="17">
        <v>0.54365692282346001</v>
      </c>
      <c r="E147" s="17">
        <v>0.57999805153445705</v>
      </c>
      <c r="F147" s="17"/>
      <c r="G147" s="17">
        <v>0.41113832693854802</v>
      </c>
      <c r="H147" s="17">
        <v>0.46556911013452601</v>
      </c>
      <c r="I147" s="17">
        <v>0.54622036014881403</v>
      </c>
      <c r="J147" s="17">
        <v>0.63776631400991501</v>
      </c>
      <c r="K147" s="17">
        <v>0.66082356269889297</v>
      </c>
      <c r="L147" s="17">
        <v>0.62245555661163299</v>
      </c>
      <c r="M147" s="17"/>
      <c r="N147" s="17">
        <v>0.52872018670269905</v>
      </c>
      <c r="O147" s="17">
        <v>0.554951717450202</v>
      </c>
      <c r="P147" s="17">
        <v>0.573460007629364</v>
      </c>
      <c r="Q147" s="17">
        <v>0.591182863028064</v>
      </c>
      <c r="R147" s="17"/>
      <c r="S147" s="17">
        <v>0.58758272326181404</v>
      </c>
      <c r="T147" s="17">
        <v>0.57381917857985298</v>
      </c>
      <c r="U147" s="17">
        <v>0.57954376109385697</v>
      </c>
      <c r="V147" s="17">
        <v>0.50427326822491203</v>
      </c>
      <c r="W147" s="17">
        <v>0.54637969513462403</v>
      </c>
      <c r="X147" s="17">
        <v>0.47430607716048001</v>
      </c>
      <c r="Y147" s="17">
        <v>0.55593954520102795</v>
      </c>
      <c r="Z147" s="17">
        <v>0.52391712537025503</v>
      </c>
      <c r="AA147" s="17">
        <v>0.54464749837720905</v>
      </c>
      <c r="AB147" s="17">
        <v>0.627963779506577</v>
      </c>
      <c r="AC147" s="17">
        <v>0.62103188526484498</v>
      </c>
      <c r="AD147" s="17">
        <v>0.62375719806415997</v>
      </c>
      <c r="AE147" s="17"/>
      <c r="AF147" s="17">
        <v>0.59554503030140304</v>
      </c>
      <c r="AG147" s="17">
        <v>0.56747173556778796</v>
      </c>
      <c r="AH147" s="17">
        <v>0.55579588465571705</v>
      </c>
      <c r="AI147" s="17"/>
      <c r="AJ147" s="17">
        <v>0.60235680438115802</v>
      </c>
      <c r="AK147" s="17">
        <v>0.52931480552438104</v>
      </c>
      <c r="AL147" s="17">
        <v>0.49818379536281099</v>
      </c>
      <c r="AM147" s="17">
        <v>0.63414830286193602</v>
      </c>
      <c r="AN147" s="17">
        <v>0.56569680598246397</v>
      </c>
      <c r="AO147" s="17"/>
      <c r="AP147" s="17">
        <v>0.56425336268711701</v>
      </c>
      <c r="AQ147" s="17">
        <v>0.56045840916758005</v>
      </c>
      <c r="AR147" s="17">
        <v>0.51416336920330497</v>
      </c>
      <c r="AS147" s="17">
        <v>0.59523528231205902</v>
      </c>
      <c r="AT147" s="17">
        <v>0.46710020558353799</v>
      </c>
      <c r="AU147" s="17"/>
      <c r="AV147" s="17">
        <v>0.55983421521767496</v>
      </c>
      <c r="AW147" s="17">
        <v>0.55195806718181395</v>
      </c>
      <c r="AX147" s="17">
        <v>0.51117761203522505</v>
      </c>
      <c r="AY147" s="17">
        <v>0.62281531356748898</v>
      </c>
      <c r="AZ147" s="17">
        <v>0.45590716225982603</v>
      </c>
      <c r="BA147" s="17">
        <v>0.61274645475797096</v>
      </c>
      <c r="BB147" s="17"/>
      <c r="BC147" s="17">
        <v>0.59008522937766295</v>
      </c>
      <c r="BD147" s="17">
        <v>0.557239734705825</v>
      </c>
      <c r="BE147" s="17">
        <v>0.53794855278610898</v>
      </c>
      <c r="BF147" s="17">
        <v>0.50931312582491906</v>
      </c>
      <c r="BG147" s="17">
        <v>0.51261624435374498</v>
      </c>
    </row>
    <row r="148" spans="2:59" x14ac:dyDescent="0.35">
      <c r="B148" t="s">
        <v>88</v>
      </c>
      <c r="C148" s="17">
        <v>-0.228184605080618</v>
      </c>
      <c r="D148" s="17">
        <v>-0.181500896355343</v>
      </c>
      <c r="E148" s="17">
        <v>-0.27693666535651601</v>
      </c>
      <c r="F148" s="17"/>
      <c r="G148" s="17">
        <v>9.6384747921803099E-2</v>
      </c>
      <c r="H148" s="17">
        <v>-4.8877521609279103E-3</v>
      </c>
      <c r="I148" s="17">
        <v>-0.19170005443138599</v>
      </c>
      <c r="J148" s="17">
        <v>-0.36591657099650698</v>
      </c>
      <c r="K148" s="17">
        <v>-0.41785470361215798</v>
      </c>
      <c r="L148" s="17">
        <v>-0.41763957102910898</v>
      </c>
      <c r="M148" s="17"/>
      <c r="N148" s="17">
        <v>-0.15791796941343</v>
      </c>
      <c r="O148" s="17">
        <v>-0.211882498362651</v>
      </c>
      <c r="P148" s="17">
        <v>-0.244581154873383</v>
      </c>
      <c r="Q148" s="17">
        <v>-0.30267434023031098</v>
      </c>
      <c r="R148" s="17"/>
      <c r="S148" s="17">
        <v>-0.25840852528114899</v>
      </c>
      <c r="T148" s="17">
        <v>-0.20354879969499101</v>
      </c>
      <c r="U148" s="17">
        <v>-0.290769987391305</v>
      </c>
      <c r="V148" s="17">
        <v>-0.132341932498275</v>
      </c>
      <c r="W148" s="17">
        <v>-0.20521112624685001</v>
      </c>
      <c r="X148" s="17">
        <v>-0.10416384516393599</v>
      </c>
      <c r="Y148" s="17">
        <v>-0.219048400255269</v>
      </c>
      <c r="Z148" s="17">
        <v>-0.19624134973770899</v>
      </c>
      <c r="AA148" s="17">
        <v>-0.20068682532016999</v>
      </c>
      <c r="AB148" s="17">
        <v>-0.34716618723307702</v>
      </c>
      <c r="AC148" s="17">
        <v>-0.347468925625047</v>
      </c>
      <c r="AD148" s="17">
        <v>-0.35179732304505301</v>
      </c>
      <c r="AE148" s="17"/>
      <c r="AF148" s="17">
        <v>-0.29135203160272199</v>
      </c>
      <c r="AG148" s="17">
        <v>-0.24650860509347</v>
      </c>
      <c r="AH148" s="17">
        <v>-0.230408839775048</v>
      </c>
      <c r="AI148" s="17"/>
      <c r="AJ148" s="17">
        <v>-0.30834902401275399</v>
      </c>
      <c r="AK148" s="17">
        <v>-0.14999803186993099</v>
      </c>
      <c r="AL148" s="17">
        <v>-0.14814791369793001</v>
      </c>
      <c r="AM148" s="17">
        <v>-0.36690821726155798</v>
      </c>
      <c r="AN148" s="17">
        <v>-0.25671638111112999</v>
      </c>
      <c r="AO148" s="17"/>
      <c r="AP148" s="17">
        <v>-0.25715008074190399</v>
      </c>
      <c r="AQ148" s="17">
        <v>-0.210789732210905</v>
      </c>
      <c r="AR148" s="17">
        <v>-0.13548528342180199</v>
      </c>
      <c r="AS148" s="17">
        <v>-0.25708715306024899</v>
      </c>
      <c r="AT148" s="17">
        <v>-2.44821439672506E-2</v>
      </c>
      <c r="AU148" s="17"/>
      <c r="AV148" s="17">
        <v>-0.200547282976519</v>
      </c>
      <c r="AW148" s="17">
        <v>-0.217266810763873</v>
      </c>
      <c r="AX148" s="17">
        <v>-0.155125082660239</v>
      </c>
      <c r="AY148" s="17">
        <v>-0.31037654744078602</v>
      </c>
      <c r="AZ148" s="17">
        <v>-1.8916169137963599E-2</v>
      </c>
      <c r="BA148" s="17">
        <v>-0.42787013347872599</v>
      </c>
      <c r="BB148" s="17"/>
      <c r="BC148" s="17">
        <v>-0.30125630623556898</v>
      </c>
      <c r="BD148" s="17">
        <v>-0.232430326389994</v>
      </c>
      <c r="BE148" s="17">
        <v>-0.16190892375705501</v>
      </c>
      <c r="BF148" s="17">
        <v>-9.6790325903971602E-2</v>
      </c>
      <c r="BG148" s="17">
        <v>-0.117001476147522</v>
      </c>
    </row>
    <row r="149" spans="2:59" x14ac:dyDescent="0.35">
      <c r="C149" s="17"/>
      <c r="D149" s="17"/>
      <c r="E149" s="17"/>
      <c r="F149" s="17"/>
      <c r="G149" s="17"/>
      <c r="H149" s="17"/>
      <c r="I149" s="17"/>
      <c r="J149" s="17"/>
      <c r="K149" s="17"/>
      <c r="L149" s="17"/>
      <c r="M149" s="17"/>
      <c r="N149" s="17"/>
      <c r="O149" s="17"/>
      <c r="P149" s="17"/>
      <c r="Q149" s="17"/>
      <c r="R149" s="17"/>
      <c r="S149" s="17"/>
      <c r="T149" s="17"/>
      <c r="U149" s="17"/>
      <c r="V149" s="17"/>
      <c r="W149" s="17"/>
      <c r="X149" s="17"/>
      <c r="Y149" s="17"/>
      <c r="Z149" s="17"/>
      <c r="AA149" s="17"/>
      <c r="AB149" s="17"/>
      <c r="AC149" s="17"/>
      <c r="AD149" s="17"/>
      <c r="AE149" s="17"/>
      <c r="AF149" s="17"/>
      <c r="AG149" s="17"/>
      <c r="AH149" s="17"/>
      <c r="AI149" s="17"/>
      <c r="AJ149" s="17"/>
      <c r="AK149" s="17"/>
      <c r="AL149" s="17"/>
      <c r="AM149" s="17"/>
      <c r="AN149" s="17"/>
      <c r="AO149" s="17"/>
      <c r="AP149" s="17"/>
      <c r="AQ149" s="17"/>
      <c r="AR149" s="17"/>
      <c r="AS149" s="17"/>
      <c r="AT149" s="17"/>
      <c r="AU149" s="17"/>
      <c r="AV149" s="17"/>
      <c r="AW149" s="17"/>
      <c r="AX149" s="17"/>
      <c r="AY149" s="17"/>
      <c r="AZ149" s="17"/>
      <c r="BA149" s="17"/>
      <c r="BB149" s="17"/>
      <c r="BC149" s="17"/>
      <c r="BD149" s="17"/>
      <c r="BE149" s="17"/>
      <c r="BF149" s="17"/>
      <c r="BG149" s="17"/>
    </row>
    <row r="150" spans="2:59" x14ac:dyDescent="0.35">
      <c r="B150" s="6" t="s">
        <v>122</v>
      </c>
      <c r="C150" s="17"/>
      <c r="D150" s="17"/>
      <c r="E150" s="17"/>
      <c r="F150" s="17"/>
      <c r="G150" s="17"/>
      <c r="H150" s="17"/>
      <c r="I150" s="17"/>
      <c r="J150" s="17"/>
      <c r="K150" s="17"/>
      <c r="L150" s="17"/>
      <c r="M150" s="17"/>
      <c r="N150" s="17"/>
      <c r="O150" s="17"/>
      <c r="P150" s="17"/>
      <c r="Q150" s="17"/>
      <c r="R150" s="17"/>
      <c r="S150" s="17"/>
      <c r="T150" s="17"/>
      <c r="U150" s="17"/>
      <c r="V150" s="17"/>
      <c r="W150" s="17"/>
      <c r="X150" s="17"/>
      <c r="Y150" s="17"/>
      <c r="Z150" s="17"/>
      <c r="AA150" s="17"/>
      <c r="AB150" s="17"/>
      <c r="AC150" s="17"/>
      <c r="AD150" s="17"/>
      <c r="AE150" s="17"/>
      <c r="AF150" s="17"/>
      <c r="AG150" s="17"/>
      <c r="AH150" s="17"/>
      <c r="AI150" s="17"/>
      <c r="AJ150" s="17"/>
      <c r="AK150" s="17"/>
      <c r="AL150" s="17"/>
      <c r="AM150" s="17"/>
      <c r="AN150" s="17"/>
      <c r="AO150" s="17"/>
      <c r="AP150" s="17"/>
      <c r="AQ150" s="17"/>
      <c r="AR150" s="17"/>
      <c r="AS150" s="17"/>
      <c r="AT150" s="17"/>
      <c r="AU150" s="17"/>
      <c r="AV150" s="17"/>
      <c r="AW150" s="17"/>
      <c r="AX150" s="17"/>
      <c r="AY150" s="17"/>
      <c r="AZ150" s="17"/>
      <c r="BA150" s="17"/>
      <c r="BB150" s="17"/>
      <c r="BC150" s="17"/>
      <c r="BD150" s="17"/>
      <c r="BE150" s="17"/>
      <c r="BF150" s="17"/>
      <c r="BG150" s="17"/>
    </row>
    <row r="151" spans="2:59" x14ac:dyDescent="0.35">
      <c r="B151" s="24" t="s">
        <v>75</v>
      </c>
      <c r="C151" s="17"/>
      <c r="D151" s="17"/>
      <c r="E151" s="17"/>
      <c r="F151" s="17"/>
      <c r="G151" s="17"/>
      <c r="H151" s="17"/>
      <c r="I151" s="17"/>
      <c r="J151" s="17"/>
      <c r="K151" s="17"/>
      <c r="L151" s="17"/>
      <c r="M151" s="17"/>
      <c r="N151" s="17"/>
      <c r="O151" s="17"/>
      <c r="P151" s="17"/>
      <c r="Q151" s="17"/>
      <c r="R151" s="17"/>
      <c r="S151" s="17"/>
      <c r="T151" s="17"/>
      <c r="U151" s="17"/>
      <c r="V151" s="17"/>
      <c r="W151" s="17"/>
      <c r="X151" s="17"/>
      <c r="Y151" s="17"/>
      <c r="Z151" s="17"/>
      <c r="AA151" s="17"/>
      <c r="AB151" s="17"/>
      <c r="AC151" s="17"/>
      <c r="AD151" s="17"/>
      <c r="AE151" s="17"/>
      <c r="AF151" s="17"/>
      <c r="AG151" s="17"/>
      <c r="AH151" s="17"/>
      <c r="AI151" s="17"/>
      <c r="AJ151" s="17"/>
      <c r="AK151" s="17"/>
      <c r="AL151" s="17"/>
      <c r="AM151" s="17"/>
      <c r="AN151" s="17"/>
      <c r="AO151" s="17"/>
      <c r="AP151" s="17"/>
      <c r="AQ151" s="17"/>
      <c r="AR151" s="17"/>
      <c r="AS151" s="17"/>
      <c r="AT151" s="17"/>
      <c r="AU151" s="17"/>
      <c r="AV151" s="17"/>
      <c r="AW151" s="17"/>
      <c r="AX151" s="17"/>
      <c r="AY151" s="17"/>
      <c r="AZ151" s="17"/>
      <c r="BA151" s="17"/>
      <c r="BB151" s="17"/>
      <c r="BC151" s="17"/>
      <c r="BD151" s="17"/>
      <c r="BE151" s="17"/>
      <c r="BF151" s="17"/>
      <c r="BG151" s="17"/>
    </row>
    <row r="152" spans="2:59" x14ac:dyDescent="0.35">
      <c r="B152" t="s">
        <v>112</v>
      </c>
      <c r="C152" s="17">
        <v>5.5198871565537801E-2</v>
      </c>
      <c r="D152" s="17">
        <v>7.2957928126806806E-2</v>
      </c>
      <c r="E152" s="17">
        <v>3.8146137814047798E-2</v>
      </c>
      <c r="F152" s="17"/>
      <c r="G152" s="17">
        <v>9.8357715029013401E-2</v>
      </c>
      <c r="H152" s="17">
        <v>9.3403921223949499E-2</v>
      </c>
      <c r="I152" s="17">
        <v>6.7394226056834206E-2</v>
      </c>
      <c r="J152" s="17">
        <v>3.9061982278386302E-2</v>
      </c>
      <c r="K152" s="17">
        <v>3.0299635521928998E-2</v>
      </c>
      <c r="L152" s="17">
        <v>1.5157493805071099E-2</v>
      </c>
      <c r="M152" s="17"/>
      <c r="N152" s="17">
        <v>5.43329707678359E-2</v>
      </c>
      <c r="O152" s="17">
        <v>5.0050656967412697E-2</v>
      </c>
      <c r="P152" s="17">
        <v>5.0266944820755E-2</v>
      </c>
      <c r="Q152" s="17">
        <v>6.6723493320355196E-2</v>
      </c>
      <c r="R152" s="17"/>
      <c r="S152" s="17">
        <v>8.8626923878560193E-2</v>
      </c>
      <c r="T152" s="17">
        <v>2.6280046583552302E-2</v>
      </c>
      <c r="U152" s="17">
        <v>4.0925832152876103E-2</v>
      </c>
      <c r="V152" s="17">
        <v>4.7395498447788197E-2</v>
      </c>
      <c r="W152" s="17">
        <v>8.6644437446766698E-2</v>
      </c>
      <c r="X152" s="17">
        <v>7.0792926524666094E-2</v>
      </c>
      <c r="Y152" s="17">
        <v>3.1949084373044598E-2</v>
      </c>
      <c r="Z152" s="17">
        <v>2.4703809882125699E-2</v>
      </c>
      <c r="AA152" s="17">
        <v>5.4606461755541402E-2</v>
      </c>
      <c r="AB152" s="17">
        <v>4.6171698206956303E-2</v>
      </c>
      <c r="AC152" s="17">
        <v>6.4714866022926795E-2</v>
      </c>
      <c r="AD152" s="17">
        <v>8.1777774192070399E-2</v>
      </c>
      <c r="AE152" s="17"/>
      <c r="AF152" s="17">
        <v>5.4929261255362197E-2</v>
      </c>
      <c r="AG152" s="17">
        <v>6.3098431730402194E-2</v>
      </c>
      <c r="AH152" s="17">
        <v>3.6670102246905201E-2</v>
      </c>
      <c r="AI152" s="17"/>
      <c r="AJ152" s="17">
        <v>3.7494594829518897E-2</v>
      </c>
      <c r="AK152" s="17">
        <v>9.8988863731196294E-2</v>
      </c>
      <c r="AL152" s="17">
        <v>3.8134506632513998E-2</v>
      </c>
      <c r="AM152" s="17">
        <v>6.2783421619732896E-2</v>
      </c>
      <c r="AN152" s="17">
        <v>1.8382721418804399E-2</v>
      </c>
      <c r="AO152" s="17"/>
      <c r="AP152" s="17">
        <v>5.3998602002856701E-2</v>
      </c>
      <c r="AQ152" s="17">
        <v>8.1984329009906695E-2</v>
      </c>
      <c r="AR152" s="17">
        <v>4.1218450297354103E-2</v>
      </c>
      <c r="AS152" s="17">
        <v>4.0284043116371397E-2</v>
      </c>
      <c r="AT152" s="17">
        <v>3.00165170222545E-2</v>
      </c>
      <c r="AU152" s="17"/>
      <c r="AV152" s="17">
        <v>8.0848279161098102E-2</v>
      </c>
      <c r="AW152" s="17">
        <v>6.0474450089950199E-2</v>
      </c>
      <c r="AX152" s="17">
        <v>2.68911044174126E-2</v>
      </c>
      <c r="AY152" s="17">
        <v>5.1684610075459797E-2</v>
      </c>
      <c r="AZ152" s="17">
        <v>2.6032556265398799E-2</v>
      </c>
      <c r="BA152" s="17">
        <v>6.89621839088076E-3</v>
      </c>
      <c r="BB152" s="17"/>
      <c r="BC152" s="17">
        <v>5.0244327985785597E-2</v>
      </c>
      <c r="BD152" s="17">
        <v>3.8175068210038902E-2</v>
      </c>
      <c r="BE152" s="17">
        <v>5.68252829066156E-2</v>
      </c>
      <c r="BF152" s="17">
        <v>8.7274635531804798E-2</v>
      </c>
      <c r="BG152" s="17">
        <v>0.21562415720070599</v>
      </c>
    </row>
    <row r="153" spans="2:59" x14ac:dyDescent="0.35">
      <c r="B153" t="s">
        <v>113</v>
      </c>
      <c r="C153" s="17">
        <v>0.19012132585043401</v>
      </c>
      <c r="D153" s="17">
        <v>0.19493493834376999</v>
      </c>
      <c r="E153" s="17">
        <v>0.18530252898885699</v>
      </c>
      <c r="F153" s="17"/>
      <c r="G153" s="17">
        <v>0.23167987642481999</v>
      </c>
      <c r="H153" s="17">
        <v>0.25769909561359799</v>
      </c>
      <c r="I153" s="17">
        <v>0.22044370927154999</v>
      </c>
      <c r="J153" s="17">
        <v>0.13683824531019301</v>
      </c>
      <c r="K153" s="17">
        <v>0.15074186241761001</v>
      </c>
      <c r="L153" s="17">
        <v>0.152415691620258</v>
      </c>
      <c r="M153" s="17"/>
      <c r="N153" s="17">
        <v>0.22136550839265401</v>
      </c>
      <c r="O153" s="17">
        <v>0.171349803154075</v>
      </c>
      <c r="P153" s="17">
        <v>0.20999361764282201</v>
      </c>
      <c r="Q153" s="17">
        <v>0.16142937142566499</v>
      </c>
      <c r="R153" s="17"/>
      <c r="S153" s="17">
        <v>0.237132399294358</v>
      </c>
      <c r="T153" s="17">
        <v>0.18088995935782901</v>
      </c>
      <c r="U153" s="17">
        <v>0.157387289562092</v>
      </c>
      <c r="V153" s="17">
        <v>0.17057391217488099</v>
      </c>
      <c r="W153" s="17">
        <v>0.199397034622778</v>
      </c>
      <c r="X153" s="17">
        <v>0.21268827400294599</v>
      </c>
      <c r="Y153" s="17">
        <v>0.176980449024154</v>
      </c>
      <c r="Z153" s="17">
        <v>0.16491602919069101</v>
      </c>
      <c r="AA153" s="17">
        <v>0.208118725395814</v>
      </c>
      <c r="AB153" s="17">
        <v>0.15391706373292699</v>
      </c>
      <c r="AC153" s="17">
        <v>0.19964726395950699</v>
      </c>
      <c r="AD153" s="17">
        <v>0.162779824012457</v>
      </c>
      <c r="AE153" s="17"/>
      <c r="AF153" s="17">
        <v>0.17579651456787401</v>
      </c>
      <c r="AG153" s="17">
        <v>0.19930130362314799</v>
      </c>
      <c r="AH153" s="17">
        <v>0.194035267590845</v>
      </c>
      <c r="AI153" s="17"/>
      <c r="AJ153" s="17">
        <v>0.19254551554882399</v>
      </c>
      <c r="AK153" s="17">
        <v>0.22996977176731101</v>
      </c>
      <c r="AL153" s="17">
        <v>0.15122771812957</v>
      </c>
      <c r="AM153" s="17">
        <v>0.132844230003307</v>
      </c>
      <c r="AN153" s="17">
        <v>0.18589871241328801</v>
      </c>
      <c r="AO153" s="17"/>
      <c r="AP153" s="17">
        <v>0.204749443828627</v>
      </c>
      <c r="AQ153" s="17">
        <v>0.23044359078098001</v>
      </c>
      <c r="AR153" s="17">
        <v>0.14208247912976399</v>
      </c>
      <c r="AS153" s="17">
        <v>0.133475159560065</v>
      </c>
      <c r="AT153" s="17">
        <v>0.179227293795689</v>
      </c>
      <c r="AU153" s="17"/>
      <c r="AV153" s="17">
        <v>0.233150531515188</v>
      </c>
      <c r="AW153" s="17">
        <v>0.21389855455929499</v>
      </c>
      <c r="AX153" s="17">
        <v>0.15226751577804701</v>
      </c>
      <c r="AY153" s="17">
        <v>0.13983915908776201</v>
      </c>
      <c r="AZ153" s="17">
        <v>0.143965508064966</v>
      </c>
      <c r="BA153" s="17">
        <v>0.10912909049972901</v>
      </c>
      <c r="BB153" s="17"/>
      <c r="BC153" s="17">
        <v>0.17821738644535301</v>
      </c>
      <c r="BD153" s="17">
        <v>0.18409202512115</v>
      </c>
      <c r="BE153" s="17">
        <v>0.19939614705452799</v>
      </c>
      <c r="BF153" s="17">
        <v>0.240664501120293</v>
      </c>
      <c r="BG153" s="17">
        <v>0.247885438328806</v>
      </c>
    </row>
    <row r="154" spans="2:59" x14ac:dyDescent="0.35">
      <c r="B154" t="s">
        <v>114</v>
      </c>
      <c r="C154" s="17">
        <v>0.38221412200756899</v>
      </c>
      <c r="D154" s="17">
        <v>0.37465897864477499</v>
      </c>
      <c r="E154" s="17">
        <v>0.38942737498394098</v>
      </c>
      <c r="F154" s="17"/>
      <c r="G154" s="17">
        <v>0.33256643104929301</v>
      </c>
      <c r="H154" s="17">
        <v>0.35516884011337102</v>
      </c>
      <c r="I154" s="17">
        <v>0.36459374873341999</v>
      </c>
      <c r="J154" s="17">
        <v>0.39956765078234102</v>
      </c>
      <c r="K154" s="17">
        <v>0.42292529478755703</v>
      </c>
      <c r="L154" s="17">
        <v>0.41031146854206801</v>
      </c>
      <c r="M154" s="17"/>
      <c r="N154" s="17">
        <v>0.39826312954864201</v>
      </c>
      <c r="O154" s="17">
        <v>0.38241118338150298</v>
      </c>
      <c r="P154" s="17">
        <v>0.38675071129643201</v>
      </c>
      <c r="Q154" s="17">
        <v>0.35283603098184402</v>
      </c>
      <c r="R154" s="17"/>
      <c r="S154" s="17">
        <v>0.291185917352212</v>
      </c>
      <c r="T154" s="17">
        <v>0.34926538865394502</v>
      </c>
      <c r="U154" s="17">
        <v>0.391353816846983</v>
      </c>
      <c r="V154" s="17">
        <v>0.41072793266804503</v>
      </c>
      <c r="W154" s="17">
        <v>0.39808846756519201</v>
      </c>
      <c r="X154" s="17">
        <v>0.36519846597073202</v>
      </c>
      <c r="Y154" s="17">
        <v>0.42151522788364099</v>
      </c>
      <c r="Z154" s="17">
        <v>0.44010197548073998</v>
      </c>
      <c r="AA154" s="17">
        <v>0.362627698676034</v>
      </c>
      <c r="AB154" s="17">
        <v>0.47708073304489301</v>
      </c>
      <c r="AC154" s="17">
        <v>0.406210512217343</v>
      </c>
      <c r="AD154" s="17">
        <v>0.41830797253880098</v>
      </c>
      <c r="AE154" s="17"/>
      <c r="AF154" s="17">
        <v>0.38799922597558401</v>
      </c>
      <c r="AG154" s="17">
        <v>0.38286320904070797</v>
      </c>
      <c r="AH154" s="17">
        <v>0.35469057164224699</v>
      </c>
      <c r="AI154" s="17"/>
      <c r="AJ154" s="17">
        <v>0.40014537001959999</v>
      </c>
      <c r="AK154" s="17">
        <v>0.34473158654372299</v>
      </c>
      <c r="AL154" s="17">
        <v>0.44481799320619902</v>
      </c>
      <c r="AM154" s="17">
        <v>0.35094774738162099</v>
      </c>
      <c r="AN154" s="17">
        <v>0.34020254833511898</v>
      </c>
      <c r="AO154" s="17"/>
      <c r="AP154" s="17">
        <v>0.38367990551967202</v>
      </c>
      <c r="AQ154" s="17">
        <v>0.38346294721573199</v>
      </c>
      <c r="AR154" s="17">
        <v>0.38676246425690403</v>
      </c>
      <c r="AS154" s="17">
        <v>0.40081309030964901</v>
      </c>
      <c r="AT154" s="17">
        <v>0.39985204023687798</v>
      </c>
      <c r="AU154" s="17"/>
      <c r="AV154" s="17">
        <v>0.370795556130326</v>
      </c>
      <c r="AW154" s="17">
        <v>0.38408357081523797</v>
      </c>
      <c r="AX154" s="17">
        <v>0.409152456249678</v>
      </c>
      <c r="AY154" s="17">
        <v>0.38696908808191899</v>
      </c>
      <c r="AZ154" s="17">
        <v>0.44128063239705501</v>
      </c>
      <c r="BA154" s="17">
        <v>0.36233667431601502</v>
      </c>
      <c r="BB154" s="17"/>
      <c r="BC154" s="17">
        <v>0.394615162809342</v>
      </c>
      <c r="BD154" s="17">
        <v>0.355904508158219</v>
      </c>
      <c r="BE154" s="17">
        <v>0.40297487034118501</v>
      </c>
      <c r="BF154" s="17">
        <v>0.38393280618588899</v>
      </c>
      <c r="BG154" s="17">
        <v>0.31286930985137201</v>
      </c>
    </row>
    <row r="155" spans="2:59" x14ac:dyDescent="0.35">
      <c r="B155" t="s">
        <v>115</v>
      </c>
      <c r="C155" s="17">
        <v>0.25886002835531302</v>
      </c>
      <c r="D155" s="17">
        <v>0.24499661997133301</v>
      </c>
      <c r="E155" s="17">
        <v>0.27264669881192</v>
      </c>
      <c r="F155" s="17"/>
      <c r="G155" s="17">
        <v>0.28042147339322898</v>
      </c>
      <c r="H155" s="17">
        <v>0.214446084926181</v>
      </c>
      <c r="I155" s="17">
        <v>0.24849031436459601</v>
      </c>
      <c r="J155" s="17">
        <v>0.30758020274452402</v>
      </c>
      <c r="K155" s="17">
        <v>0.250243887066392</v>
      </c>
      <c r="L155" s="17">
        <v>0.255243685658192</v>
      </c>
      <c r="M155" s="17"/>
      <c r="N155" s="17">
        <v>0.24212185194433899</v>
      </c>
      <c r="O155" s="17">
        <v>0.28271722711672997</v>
      </c>
      <c r="P155" s="17">
        <v>0.25685778462141101</v>
      </c>
      <c r="Q155" s="17">
        <v>0.25594622335467698</v>
      </c>
      <c r="R155" s="17"/>
      <c r="S155" s="17">
        <v>0.30956561588501402</v>
      </c>
      <c r="T155" s="17">
        <v>0.35306391448845298</v>
      </c>
      <c r="U155" s="17">
        <v>0.25098267728723</v>
      </c>
      <c r="V155" s="17">
        <v>0.21032474026127401</v>
      </c>
      <c r="W155" s="17">
        <v>0.22636736051010201</v>
      </c>
      <c r="X155" s="17">
        <v>0.24090334524117599</v>
      </c>
      <c r="Y155" s="17">
        <v>0.26094417798906799</v>
      </c>
      <c r="Z155" s="17">
        <v>0.19502306142357601</v>
      </c>
      <c r="AA155" s="17">
        <v>0.24704562213912401</v>
      </c>
      <c r="AB155" s="17">
        <v>0.21980531324251701</v>
      </c>
      <c r="AC155" s="17">
        <v>0.21536490450374801</v>
      </c>
      <c r="AD155" s="17">
        <v>0.223728042592723</v>
      </c>
      <c r="AE155" s="17"/>
      <c r="AF155" s="17">
        <v>0.24827530947885901</v>
      </c>
      <c r="AG155" s="17">
        <v>0.26087460334968199</v>
      </c>
      <c r="AH155" s="17">
        <v>0.26305962348560202</v>
      </c>
      <c r="AI155" s="17"/>
      <c r="AJ155" s="17">
        <v>0.245975995419876</v>
      </c>
      <c r="AK155" s="17">
        <v>0.254699052539827</v>
      </c>
      <c r="AL155" s="17">
        <v>0.226189755143579</v>
      </c>
      <c r="AM155" s="17">
        <v>0.27473991117625002</v>
      </c>
      <c r="AN155" s="17">
        <v>0.26568983390759099</v>
      </c>
      <c r="AO155" s="17"/>
      <c r="AP155" s="17">
        <v>0.23591738023547501</v>
      </c>
      <c r="AQ155" s="17">
        <v>0.228701277552874</v>
      </c>
      <c r="AR155" s="17">
        <v>0.318487967324182</v>
      </c>
      <c r="AS155" s="17">
        <v>0.28115079855905301</v>
      </c>
      <c r="AT155" s="17">
        <v>0.27048637809086101</v>
      </c>
      <c r="AU155" s="17"/>
      <c r="AV155" s="17">
        <v>0.24188996101527799</v>
      </c>
      <c r="AW155" s="17">
        <v>0.218310015086458</v>
      </c>
      <c r="AX155" s="17">
        <v>0.31153797077314299</v>
      </c>
      <c r="AY155" s="17">
        <v>0.28991322812201598</v>
      </c>
      <c r="AZ155" s="17">
        <v>0.27318639079539198</v>
      </c>
      <c r="BA155" s="17">
        <v>0.31061445604430499</v>
      </c>
      <c r="BB155" s="17"/>
      <c r="BC155" s="17">
        <v>0.22630814727969301</v>
      </c>
      <c r="BD155" s="17">
        <v>0.324842244487899</v>
      </c>
      <c r="BE155" s="17">
        <v>0.24846491779844901</v>
      </c>
      <c r="BF155" s="17">
        <v>0.21712222695154301</v>
      </c>
      <c r="BG155" s="17">
        <v>0.18671465431359099</v>
      </c>
    </row>
    <row r="156" spans="2:59" x14ac:dyDescent="0.35">
      <c r="B156" t="s">
        <v>73</v>
      </c>
      <c r="C156" s="17">
        <v>0.11360565222114601</v>
      </c>
      <c r="D156" s="17">
        <v>0.112451534913315</v>
      </c>
      <c r="E156" s="17">
        <v>0.114477259401235</v>
      </c>
      <c r="F156" s="17"/>
      <c r="G156" s="17">
        <v>5.69745041036454E-2</v>
      </c>
      <c r="H156" s="17">
        <v>7.9282058122900595E-2</v>
      </c>
      <c r="I156" s="17">
        <v>9.9078001573600097E-2</v>
      </c>
      <c r="J156" s="17">
        <v>0.116951918884556</v>
      </c>
      <c r="K156" s="17">
        <v>0.145789320206513</v>
      </c>
      <c r="L156" s="17">
        <v>0.16687166037441101</v>
      </c>
      <c r="M156" s="17"/>
      <c r="N156" s="17">
        <v>8.39165393465299E-2</v>
      </c>
      <c r="O156" s="17">
        <v>0.11347112938028001</v>
      </c>
      <c r="P156" s="17">
        <v>9.6130941618579893E-2</v>
      </c>
      <c r="Q156" s="17">
        <v>0.16306488091745899</v>
      </c>
      <c r="R156" s="17"/>
      <c r="S156" s="17">
        <v>7.3489143589856101E-2</v>
      </c>
      <c r="T156" s="17">
        <v>9.0500690916220206E-2</v>
      </c>
      <c r="U156" s="17">
        <v>0.15935038415082001</v>
      </c>
      <c r="V156" s="17">
        <v>0.16097791644801199</v>
      </c>
      <c r="W156" s="17">
        <v>8.9502699855161502E-2</v>
      </c>
      <c r="X156" s="17">
        <v>0.11041698826048001</v>
      </c>
      <c r="Y156" s="17">
        <v>0.108611060730093</v>
      </c>
      <c r="Z156" s="17">
        <v>0.175255124022867</v>
      </c>
      <c r="AA156" s="17">
        <v>0.127601492033487</v>
      </c>
      <c r="AB156" s="17">
        <v>0.103025191772706</v>
      </c>
      <c r="AC156" s="17">
        <v>0.114062453296476</v>
      </c>
      <c r="AD156" s="17">
        <v>0.113406386663949</v>
      </c>
      <c r="AE156" s="17"/>
      <c r="AF156" s="17">
        <v>0.13299968872232101</v>
      </c>
      <c r="AG156" s="17">
        <v>9.38624522560597E-2</v>
      </c>
      <c r="AH156" s="17">
        <v>0.15154443503440099</v>
      </c>
      <c r="AI156" s="17"/>
      <c r="AJ156" s="17">
        <v>0.123838524182182</v>
      </c>
      <c r="AK156" s="17">
        <v>7.1610725417943305E-2</v>
      </c>
      <c r="AL156" s="17">
        <v>0.139630026888138</v>
      </c>
      <c r="AM156" s="17">
        <v>0.178684689819089</v>
      </c>
      <c r="AN156" s="17">
        <v>0.18982618392519801</v>
      </c>
      <c r="AO156" s="17"/>
      <c r="AP156" s="17">
        <v>0.121654668413369</v>
      </c>
      <c r="AQ156" s="17">
        <v>7.5407855440507696E-2</v>
      </c>
      <c r="AR156" s="17">
        <v>0.111448638991796</v>
      </c>
      <c r="AS156" s="17">
        <v>0.14427690845486099</v>
      </c>
      <c r="AT156" s="17">
        <v>0.120417770854317</v>
      </c>
      <c r="AU156" s="17"/>
      <c r="AV156" s="17">
        <v>7.3315672178110303E-2</v>
      </c>
      <c r="AW156" s="17">
        <v>0.123233409449059</v>
      </c>
      <c r="AX156" s="17">
        <v>0.10015095278172</v>
      </c>
      <c r="AY156" s="17">
        <v>0.13159391463284401</v>
      </c>
      <c r="AZ156" s="17">
        <v>0.115534912477188</v>
      </c>
      <c r="BA156" s="17">
        <v>0.21102356074907</v>
      </c>
      <c r="BB156" s="17"/>
      <c r="BC156" s="17">
        <v>0.150614975479826</v>
      </c>
      <c r="BD156" s="17">
        <v>9.6986154022692006E-2</v>
      </c>
      <c r="BE156" s="17">
        <v>9.2338781899222094E-2</v>
      </c>
      <c r="BF156" s="17">
        <v>7.1005830210470203E-2</v>
      </c>
      <c r="BG156" s="17">
        <v>3.6906440305524403E-2</v>
      </c>
    </row>
    <row r="157" spans="2:59" x14ac:dyDescent="0.35">
      <c r="B157" t="s">
        <v>116</v>
      </c>
      <c r="C157" s="17">
        <v>0.245320197415972</v>
      </c>
      <c r="D157" s="17">
        <v>0.26789286647057697</v>
      </c>
      <c r="E157" s="17">
        <v>0.22344866680290501</v>
      </c>
      <c r="F157" s="17"/>
      <c r="G157" s="17">
        <v>0.33003759145383299</v>
      </c>
      <c r="H157" s="17">
        <v>0.35110301683754702</v>
      </c>
      <c r="I157" s="17">
        <v>0.28783793532838398</v>
      </c>
      <c r="J157" s="17">
        <v>0.17590022758858001</v>
      </c>
      <c r="K157" s="17">
        <v>0.181041497939539</v>
      </c>
      <c r="L157" s="17">
        <v>0.16757318542532901</v>
      </c>
      <c r="M157" s="17"/>
      <c r="N157" s="17">
        <v>0.27569847916049001</v>
      </c>
      <c r="O157" s="17">
        <v>0.22140046012148701</v>
      </c>
      <c r="P157" s="17">
        <v>0.26026056246357698</v>
      </c>
      <c r="Q157" s="17">
        <v>0.22815286474602001</v>
      </c>
      <c r="R157" s="17"/>
      <c r="S157" s="17">
        <v>0.325759323172918</v>
      </c>
      <c r="T157" s="17">
        <v>0.20717000594138199</v>
      </c>
      <c r="U157" s="17">
        <v>0.19831312171496801</v>
      </c>
      <c r="V157" s="17">
        <v>0.217969410622669</v>
      </c>
      <c r="W157" s="17">
        <v>0.286041472069545</v>
      </c>
      <c r="X157" s="17">
        <v>0.283481200527612</v>
      </c>
      <c r="Y157" s="17">
        <v>0.208929533397199</v>
      </c>
      <c r="Z157" s="17">
        <v>0.18961983907281699</v>
      </c>
      <c r="AA157" s="17">
        <v>0.26272518715135601</v>
      </c>
      <c r="AB157" s="17">
        <v>0.20008876193988401</v>
      </c>
      <c r="AC157" s="17">
        <v>0.26436212998243402</v>
      </c>
      <c r="AD157" s="17">
        <v>0.24455759820452699</v>
      </c>
      <c r="AE157" s="17"/>
      <c r="AF157" s="17">
        <v>0.230725775823236</v>
      </c>
      <c r="AG157" s="17">
        <v>0.26239973535354999</v>
      </c>
      <c r="AH157" s="17">
        <v>0.23070536983775</v>
      </c>
      <c r="AI157" s="17"/>
      <c r="AJ157" s="17">
        <v>0.23004011037834299</v>
      </c>
      <c r="AK157" s="17">
        <v>0.32895863549850701</v>
      </c>
      <c r="AL157" s="17">
        <v>0.189362224762084</v>
      </c>
      <c r="AM157" s="17">
        <v>0.195627651623039</v>
      </c>
      <c r="AN157" s="17">
        <v>0.20428143383209199</v>
      </c>
      <c r="AO157" s="17"/>
      <c r="AP157" s="17">
        <v>0.25874804583148397</v>
      </c>
      <c r="AQ157" s="17">
        <v>0.31242791979088602</v>
      </c>
      <c r="AR157" s="17">
        <v>0.18330092942711801</v>
      </c>
      <c r="AS157" s="17">
        <v>0.17375920267643699</v>
      </c>
      <c r="AT157" s="17">
        <v>0.20924381081794399</v>
      </c>
      <c r="AU157" s="17"/>
      <c r="AV157" s="17">
        <v>0.31399881067628699</v>
      </c>
      <c r="AW157" s="17">
        <v>0.27437300464924602</v>
      </c>
      <c r="AX157" s="17">
        <v>0.179158620195459</v>
      </c>
      <c r="AY157" s="17">
        <v>0.191523769163222</v>
      </c>
      <c r="AZ157" s="17">
        <v>0.16999806433036499</v>
      </c>
      <c r="BA157" s="17">
        <v>0.11602530889061</v>
      </c>
      <c r="BB157" s="17"/>
      <c r="BC157" s="17">
        <v>0.228461714431139</v>
      </c>
      <c r="BD157" s="17">
        <v>0.22226709333118899</v>
      </c>
      <c r="BE157" s="17">
        <v>0.256221429961143</v>
      </c>
      <c r="BF157" s="17">
        <v>0.32793913665209801</v>
      </c>
      <c r="BG157" s="17">
        <v>0.46350959552951199</v>
      </c>
    </row>
    <row r="158" spans="2:59" x14ac:dyDescent="0.35">
      <c r="B158" t="s">
        <v>117</v>
      </c>
      <c r="C158" s="17">
        <v>0.64107415036288196</v>
      </c>
      <c r="D158" s="17">
        <v>0.61965559861610797</v>
      </c>
      <c r="E158" s="17">
        <v>0.66207407379586003</v>
      </c>
      <c r="F158" s="17"/>
      <c r="G158" s="17">
        <v>0.61298790444252205</v>
      </c>
      <c r="H158" s="17">
        <v>0.56961492503955202</v>
      </c>
      <c r="I158" s="17">
        <v>0.613084063098016</v>
      </c>
      <c r="J158" s="17">
        <v>0.70714785352686405</v>
      </c>
      <c r="K158" s="17">
        <v>0.67316918185394903</v>
      </c>
      <c r="L158" s="17">
        <v>0.66555515420026001</v>
      </c>
      <c r="M158" s="17"/>
      <c r="N158" s="17">
        <v>0.64038498149298095</v>
      </c>
      <c r="O158" s="17">
        <v>0.66512841049823301</v>
      </c>
      <c r="P158" s="17">
        <v>0.64360849591784297</v>
      </c>
      <c r="Q158" s="17">
        <v>0.608782254336521</v>
      </c>
      <c r="R158" s="17"/>
      <c r="S158" s="17">
        <v>0.60075153323722597</v>
      </c>
      <c r="T158" s="17">
        <v>0.70232930314239805</v>
      </c>
      <c r="U158" s="17">
        <v>0.64233649413421201</v>
      </c>
      <c r="V158" s="17">
        <v>0.62105267292931898</v>
      </c>
      <c r="W158" s="17">
        <v>0.62445582807529398</v>
      </c>
      <c r="X158" s="17">
        <v>0.60610181121190798</v>
      </c>
      <c r="Y158" s="17">
        <v>0.68245940587270904</v>
      </c>
      <c r="Z158" s="17">
        <v>0.63512503690431599</v>
      </c>
      <c r="AA158" s="17">
        <v>0.60967332081515802</v>
      </c>
      <c r="AB158" s="17">
        <v>0.69688604628741002</v>
      </c>
      <c r="AC158" s="17">
        <v>0.62157541672109096</v>
      </c>
      <c r="AD158" s="17">
        <v>0.64203601513152397</v>
      </c>
      <c r="AE158" s="17"/>
      <c r="AF158" s="17">
        <v>0.63627453545444301</v>
      </c>
      <c r="AG158" s="17">
        <v>0.64373781239038996</v>
      </c>
      <c r="AH158" s="17">
        <v>0.61775019512784901</v>
      </c>
      <c r="AI158" s="17"/>
      <c r="AJ158" s="17">
        <v>0.64612136543947496</v>
      </c>
      <c r="AK158" s="17">
        <v>0.59943063908354999</v>
      </c>
      <c r="AL158" s="17">
        <v>0.67100774834977805</v>
      </c>
      <c r="AM158" s="17">
        <v>0.62568765855787101</v>
      </c>
      <c r="AN158" s="17">
        <v>0.60589238224271003</v>
      </c>
      <c r="AO158" s="17"/>
      <c r="AP158" s="17">
        <v>0.61959728575514705</v>
      </c>
      <c r="AQ158" s="17">
        <v>0.61216422476860599</v>
      </c>
      <c r="AR158" s="17">
        <v>0.70525043158108602</v>
      </c>
      <c r="AS158" s="17">
        <v>0.68196388886870196</v>
      </c>
      <c r="AT158" s="17">
        <v>0.67033841832773899</v>
      </c>
      <c r="AU158" s="17"/>
      <c r="AV158" s="17">
        <v>0.61268551714560304</v>
      </c>
      <c r="AW158" s="17">
        <v>0.602393585901696</v>
      </c>
      <c r="AX158" s="17">
        <v>0.72069042702282005</v>
      </c>
      <c r="AY158" s="17">
        <v>0.67688231620393502</v>
      </c>
      <c r="AZ158" s="17">
        <v>0.71446702319244704</v>
      </c>
      <c r="BA158" s="17">
        <v>0.67295113036031995</v>
      </c>
      <c r="BB158" s="17"/>
      <c r="BC158" s="17">
        <v>0.62092331008903501</v>
      </c>
      <c r="BD158" s="17">
        <v>0.68074675264611795</v>
      </c>
      <c r="BE158" s="17">
        <v>0.65143978813963399</v>
      </c>
      <c r="BF158" s="17">
        <v>0.60105503313743203</v>
      </c>
      <c r="BG158" s="17">
        <v>0.49958396416496398</v>
      </c>
    </row>
    <row r="159" spans="2:59" x14ac:dyDescent="0.35">
      <c r="B159" t="s">
        <v>88</v>
      </c>
      <c r="C159" s="17">
        <v>-0.39575395294691001</v>
      </c>
      <c r="D159" s="17">
        <v>-0.351762732145532</v>
      </c>
      <c r="E159" s="17">
        <v>-0.43862540699295599</v>
      </c>
      <c r="F159" s="17"/>
      <c r="G159" s="17">
        <v>-0.282950312988689</v>
      </c>
      <c r="H159" s="17">
        <v>-0.218511908202005</v>
      </c>
      <c r="I159" s="17">
        <v>-0.32524612776963202</v>
      </c>
      <c r="J159" s="17">
        <v>-0.53124762593828501</v>
      </c>
      <c r="K159" s="17">
        <v>-0.49212768391440997</v>
      </c>
      <c r="L159" s="17">
        <v>-0.49798196877493001</v>
      </c>
      <c r="M159" s="17"/>
      <c r="N159" s="17">
        <v>-0.364686502332491</v>
      </c>
      <c r="O159" s="17">
        <v>-0.44372795037674501</v>
      </c>
      <c r="P159" s="17">
        <v>-0.38334793345426599</v>
      </c>
      <c r="Q159" s="17">
        <v>-0.38062938959050102</v>
      </c>
      <c r="R159" s="17"/>
      <c r="S159" s="17">
        <v>-0.27499221006430802</v>
      </c>
      <c r="T159" s="17">
        <v>-0.49515929720101598</v>
      </c>
      <c r="U159" s="17">
        <v>-0.444023372419245</v>
      </c>
      <c r="V159" s="17">
        <v>-0.40308326230664998</v>
      </c>
      <c r="W159" s="17">
        <v>-0.33841435600574898</v>
      </c>
      <c r="X159" s="17">
        <v>-0.32262061068429598</v>
      </c>
      <c r="Y159" s="17">
        <v>-0.47352987247550998</v>
      </c>
      <c r="Z159" s="17">
        <v>-0.445505197831499</v>
      </c>
      <c r="AA159" s="17">
        <v>-0.34694813366380201</v>
      </c>
      <c r="AB159" s="17">
        <v>-0.49679728434752601</v>
      </c>
      <c r="AC159" s="17">
        <v>-0.35721328673865699</v>
      </c>
      <c r="AD159" s="17">
        <v>-0.39747841692699698</v>
      </c>
      <c r="AE159" s="17"/>
      <c r="AF159" s="17">
        <v>-0.40554875963120701</v>
      </c>
      <c r="AG159" s="17">
        <v>-0.38133807703683997</v>
      </c>
      <c r="AH159" s="17">
        <v>-0.38704482529009798</v>
      </c>
      <c r="AI159" s="17"/>
      <c r="AJ159" s="17">
        <v>-0.41608125506113203</v>
      </c>
      <c r="AK159" s="17">
        <v>-0.27047200358504297</v>
      </c>
      <c r="AL159" s="17">
        <v>-0.48164552358769402</v>
      </c>
      <c r="AM159" s="17">
        <v>-0.43006000693483198</v>
      </c>
      <c r="AN159" s="17">
        <v>-0.40161094841061801</v>
      </c>
      <c r="AO159" s="17"/>
      <c r="AP159" s="17">
        <v>-0.36084923992366302</v>
      </c>
      <c r="AQ159" s="17">
        <v>-0.29973630497772003</v>
      </c>
      <c r="AR159" s="17">
        <v>-0.52194950215396796</v>
      </c>
      <c r="AS159" s="17">
        <v>-0.508204686192266</v>
      </c>
      <c r="AT159" s="17">
        <v>-0.46109460750979497</v>
      </c>
      <c r="AU159" s="17"/>
      <c r="AV159" s="17">
        <v>-0.298686706469317</v>
      </c>
      <c r="AW159" s="17">
        <v>-0.32802058125244998</v>
      </c>
      <c r="AX159" s="17">
        <v>-0.54153180682736102</v>
      </c>
      <c r="AY159" s="17">
        <v>-0.48535854704071302</v>
      </c>
      <c r="AZ159" s="17">
        <v>-0.54446895886208202</v>
      </c>
      <c r="BA159" s="17">
        <v>-0.55692582146971004</v>
      </c>
      <c r="BB159" s="17"/>
      <c r="BC159" s="17">
        <v>-0.39246159565789701</v>
      </c>
      <c r="BD159" s="17">
        <v>-0.45847965931492901</v>
      </c>
      <c r="BE159" s="17">
        <v>-0.39521835817849099</v>
      </c>
      <c r="BF159" s="17">
        <v>-0.27311589648533502</v>
      </c>
      <c r="BG159" s="17">
        <v>-3.6074368635451701E-2</v>
      </c>
    </row>
    <row r="160" spans="2:59" x14ac:dyDescent="0.35">
      <c r="C160" s="17"/>
      <c r="D160" s="17"/>
      <c r="E160" s="17"/>
      <c r="F160" s="17"/>
      <c r="G160" s="17"/>
      <c r="H160" s="17"/>
      <c r="I160" s="17"/>
      <c r="J160" s="17"/>
      <c r="K160" s="17"/>
      <c r="L160" s="17"/>
      <c r="M160" s="17"/>
      <c r="N160" s="17"/>
      <c r="O160" s="17"/>
      <c r="P160" s="17"/>
      <c r="Q160" s="17"/>
      <c r="R160" s="17"/>
      <c r="S160" s="17"/>
      <c r="T160" s="17"/>
      <c r="U160" s="17"/>
      <c r="V160" s="17"/>
      <c r="W160" s="17"/>
      <c r="X160" s="17"/>
      <c r="Y160" s="17"/>
      <c r="Z160" s="17"/>
      <c r="AA160" s="17"/>
      <c r="AB160" s="17"/>
      <c r="AC160" s="17"/>
      <c r="AD160" s="17"/>
      <c r="AE160" s="17"/>
      <c r="AF160" s="17"/>
      <c r="AG160" s="17"/>
      <c r="AH160" s="17"/>
      <c r="AI160" s="17"/>
      <c r="AJ160" s="17"/>
      <c r="AK160" s="17"/>
      <c r="AL160" s="17"/>
      <c r="AM160" s="17"/>
      <c r="AN160" s="17"/>
      <c r="AO160" s="17"/>
      <c r="AP160" s="17"/>
      <c r="AQ160" s="17"/>
      <c r="AR160" s="17"/>
      <c r="AS160" s="17"/>
      <c r="AT160" s="17"/>
      <c r="AU160" s="17"/>
      <c r="AV160" s="17"/>
      <c r="AW160" s="17"/>
      <c r="AX160" s="17"/>
      <c r="AY160" s="17"/>
      <c r="AZ160" s="17"/>
      <c r="BA160" s="17"/>
      <c r="BB160" s="17"/>
      <c r="BC160" s="17"/>
      <c r="BD160" s="17"/>
      <c r="BE160" s="17"/>
      <c r="BF160" s="17"/>
      <c r="BG160" s="17"/>
    </row>
    <row r="161" spans="2:59" x14ac:dyDescent="0.35">
      <c r="B161" s="6" t="s">
        <v>123</v>
      </c>
      <c r="C161" s="17"/>
      <c r="D161" s="17"/>
      <c r="E161" s="17"/>
      <c r="F161" s="17"/>
      <c r="G161" s="17"/>
      <c r="H161" s="17"/>
      <c r="I161" s="17"/>
      <c r="J161" s="17"/>
      <c r="K161" s="17"/>
      <c r="L161" s="17"/>
      <c r="M161" s="17"/>
      <c r="N161" s="17"/>
      <c r="O161" s="17"/>
      <c r="P161" s="17"/>
      <c r="Q161" s="17"/>
      <c r="R161" s="17"/>
      <c r="S161" s="17"/>
      <c r="T161" s="17"/>
      <c r="U161" s="17"/>
      <c r="V161" s="17"/>
      <c r="W161" s="17"/>
      <c r="X161" s="17"/>
      <c r="Y161" s="17"/>
      <c r="Z161" s="17"/>
      <c r="AA161" s="17"/>
      <c r="AB161" s="17"/>
      <c r="AC161" s="17"/>
      <c r="AD161" s="17"/>
      <c r="AE161" s="17"/>
      <c r="AF161" s="17"/>
      <c r="AG161" s="17"/>
      <c r="AH161" s="17"/>
      <c r="AI161" s="17"/>
      <c r="AJ161" s="17"/>
      <c r="AK161" s="17"/>
      <c r="AL161" s="17"/>
      <c r="AM161" s="17"/>
      <c r="AN161" s="17"/>
      <c r="AO161" s="17"/>
      <c r="AP161" s="17"/>
      <c r="AQ161" s="17"/>
      <c r="AR161" s="17"/>
      <c r="AS161" s="17"/>
      <c r="AT161" s="17"/>
      <c r="AU161" s="17"/>
      <c r="AV161" s="17"/>
      <c r="AW161" s="17"/>
      <c r="AX161" s="17"/>
      <c r="AY161" s="17"/>
      <c r="AZ161" s="17"/>
      <c r="BA161" s="17"/>
      <c r="BB161" s="17"/>
      <c r="BC161" s="17"/>
      <c r="BD161" s="17"/>
      <c r="BE161" s="17"/>
      <c r="BF161" s="17"/>
      <c r="BG161" s="17"/>
    </row>
    <row r="162" spans="2:59" x14ac:dyDescent="0.35">
      <c r="B162" s="24" t="s">
        <v>75</v>
      </c>
      <c r="C162" s="17"/>
      <c r="D162" s="17"/>
      <c r="E162" s="17"/>
      <c r="F162" s="17"/>
      <c r="G162" s="17"/>
      <c r="H162" s="17"/>
      <c r="I162" s="17"/>
      <c r="J162" s="17"/>
      <c r="K162" s="17"/>
      <c r="L162" s="17"/>
      <c r="M162" s="17"/>
      <c r="N162" s="17"/>
      <c r="O162" s="17"/>
      <c r="P162" s="17"/>
      <c r="Q162" s="17"/>
      <c r="R162" s="17"/>
      <c r="S162" s="17"/>
      <c r="T162" s="17"/>
      <c r="U162" s="17"/>
      <c r="V162" s="17"/>
      <c r="W162" s="17"/>
      <c r="X162" s="17"/>
      <c r="Y162" s="17"/>
      <c r="Z162" s="17"/>
      <c r="AA162" s="17"/>
      <c r="AB162" s="17"/>
      <c r="AC162" s="17"/>
      <c r="AD162" s="17"/>
      <c r="AE162" s="17"/>
      <c r="AF162" s="17"/>
      <c r="AG162" s="17"/>
      <c r="AH162" s="17"/>
      <c r="AI162" s="17"/>
      <c r="AJ162" s="17"/>
      <c r="AK162" s="17"/>
      <c r="AL162" s="17"/>
      <c r="AM162" s="17"/>
      <c r="AN162" s="17"/>
      <c r="AO162" s="17"/>
      <c r="AP162" s="17"/>
      <c r="AQ162" s="17"/>
      <c r="AR162" s="17"/>
      <c r="AS162" s="17"/>
      <c r="AT162" s="17"/>
      <c r="AU162" s="17"/>
      <c r="AV162" s="17"/>
      <c r="AW162" s="17"/>
      <c r="AX162" s="17"/>
      <c r="AY162" s="17"/>
      <c r="AZ162" s="17"/>
      <c r="BA162" s="17"/>
      <c r="BB162" s="17"/>
      <c r="BC162" s="17"/>
      <c r="BD162" s="17"/>
      <c r="BE162" s="17"/>
      <c r="BF162" s="17"/>
      <c r="BG162" s="17"/>
    </row>
    <row r="163" spans="2:59" x14ac:dyDescent="0.35">
      <c r="B163" t="s">
        <v>112</v>
      </c>
      <c r="C163" s="17">
        <v>4.2326913556817697E-2</v>
      </c>
      <c r="D163" s="17">
        <v>4.99340929141696E-2</v>
      </c>
      <c r="E163" s="17">
        <v>3.5114310807574801E-2</v>
      </c>
      <c r="F163" s="17"/>
      <c r="G163" s="17">
        <v>6.1783654960848297E-2</v>
      </c>
      <c r="H163" s="17">
        <v>8.4905683002944807E-2</v>
      </c>
      <c r="I163" s="17">
        <v>5.4210594767998797E-2</v>
      </c>
      <c r="J163" s="17">
        <v>3.1689293832557398E-2</v>
      </c>
      <c r="K163" s="17">
        <v>2.05457084129268E-2</v>
      </c>
      <c r="L163" s="17">
        <v>8.3145454235483106E-3</v>
      </c>
      <c r="M163" s="17"/>
      <c r="N163" s="17">
        <v>3.7881949612204702E-2</v>
      </c>
      <c r="O163" s="17">
        <v>4.2742622169945198E-2</v>
      </c>
      <c r="P163" s="17">
        <v>4.1630191796875701E-2</v>
      </c>
      <c r="Q163" s="17">
        <v>4.7993541935668099E-2</v>
      </c>
      <c r="R163" s="17"/>
      <c r="S163" s="17">
        <v>6.5717737278083402E-2</v>
      </c>
      <c r="T163" s="17">
        <v>3.9726785000356798E-2</v>
      </c>
      <c r="U163" s="17">
        <v>2.7971146705248098E-2</v>
      </c>
      <c r="V163" s="17">
        <v>4.4179104463591197E-2</v>
      </c>
      <c r="W163" s="17">
        <v>4.9576929651974799E-2</v>
      </c>
      <c r="X163" s="17">
        <v>2.91128655344777E-2</v>
      </c>
      <c r="Y163" s="17">
        <v>2.2951588247067601E-2</v>
      </c>
      <c r="Z163" s="17">
        <v>5.1861949314155303E-2</v>
      </c>
      <c r="AA163" s="17">
        <v>3.24998255922372E-2</v>
      </c>
      <c r="AB163" s="17">
        <v>4.4139124583050103E-2</v>
      </c>
      <c r="AC163" s="17">
        <v>5.6129780397814702E-2</v>
      </c>
      <c r="AD163" s="17">
        <v>4.6619411654209797E-2</v>
      </c>
      <c r="AE163" s="17"/>
      <c r="AF163" s="17">
        <v>4.7723214679958298E-2</v>
      </c>
      <c r="AG163" s="17">
        <v>4.3399799885998999E-2</v>
      </c>
      <c r="AH163" s="17">
        <v>3.5792851911197202E-2</v>
      </c>
      <c r="AI163" s="17"/>
      <c r="AJ163" s="17">
        <v>3.8074225691051698E-2</v>
      </c>
      <c r="AK163" s="17">
        <v>5.7417154644474298E-2</v>
      </c>
      <c r="AL163" s="17">
        <v>5.6463617417796499E-2</v>
      </c>
      <c r="AM163" s="17">
        <v>4.2853528144961399E-2</v>
      </c>
      <c r="AN163" s="17">
        <v>2.1544826182340798E-2</v>
      </c>
      <c r="AO163" s="17"/>
      <c r="AP163" s="17">
        <v>4.64504154713416E-2</v>
      </c>
      <c r="AQ163" s="17">
        <v>5.5874485959251603E-2</v>
      </c>
      <c r="AR163" s="17">
        <v>3.4250038815427597E-2</v>
      </c>
      <c r="AS163" s="17">
        <v>2.8198544505810899E-2</v>
      </c>
      <c r="AT163" s="17">
        <v>4.7832918688723303E-2</v>
      </c>
      <c r="AU163" s="17"/>
      <c r="AV163" s="17">
        <v>5.38345299024122E-2</v>
      </c>
      <c r="AW163" s="17">
        <v>4.6385187567078399E-2</v>
      </c>
      <c r="AX163" s="17">
        <v>3.8497300565343402E-2</v>
      </c>
      <c r="AY163" s="17">
        <v>2.8470604548446701E-2</v>
      </c>
      <c r="AZ163" s="17">
        <v>3.30473472313529E-2</v>
      </c>
      <c r="BA163" s="17">
        <v>1.3642055034638501E-2</v>
      </c>
      <c r="BB163" s="17"/>
      <c r="BC163" s="17">
        <v>4.3020234778997302E-2</v>
      </c>
      <c r="BD163" s="17">
        <v>3.1566986658814598E-2</v>
      </c>
      <c r="BE163" s="17">
        <v>5.1867560487955898E-2</v>
      </c>
      <c r="BF163" s="17">
        <v>5.8560865723298397E-2</v>
      </c>
      <c r="BG163" s="17">
        <v>9.6774607684500205E-2</v>
      </c>
    </row>
    <row r="164" spans="2:59" x14ac:dyDescent="0.35">
      <c r="B164" t="s">
        <v>113</v>
      </c>
      <c r="C164" s="17">
        <v>0.15713635591292899</v>
      </c>
      <c r="D164" s="17">
        <v>0.166360804260586</v>
      </c>
      <c r="E164" s="17">
        <v>0.148911544667476</v>
      </c>
      <c r="F164" s="17"/>
      <c r="G164" s="17">
        <v>0.19618769007021</v>
      </c>
      <c r="H164" s="17">
        <v>0.19006878122481899</v>
      </c>
      <c r="I164" s="17">
        <v>0.210989581898407</v>
      </c>
      <c r="J164" s="17">
        <v>0.110332556082474</v>
      </c>
      <c r="K164" s="17">
        <v>0.12863258236410199</v>
      </c>
      <c r="L164" s="17">
        <v>0.117646229442651</v>
      </c>
      <c r="M164" s="17"/>
      <c r="N164" s="17">
        <v>0.183266578245601</v>
      </c>
      <c r="O164" s="17">
        <v>0.13880224089562301</v>
      </c>
      <c r="P164" s="17">
        <v>0.19351667625635799</v>
      </c>
      <c r="Q164" s="17">
        <v>0.118467102989402</v>
      </c>
      <c r="R164" s="17"/>
      <c r="S164" s="17">
        <v>0.15091222545740901</v>
      </c>
      <c r="T164" s="17">
        <v>0.144952696024372</v>
      </c>
      <c r="U164" s="17">
        <v>0.169918340259609</v>
      </c>
      <c r="V164" s="17">
        <v>0.19238958641016399</v>
      </c>
      <c r="W164" s="17">
        <v>0.16540872519828101</v>
      </c>
      <c r="X164" s="17">
        <v>0.176526530203445</v>
      </c>
      <c r="Y164" s="17">
        <v>0.136579604826328</v>
      </c>
      <c r="Z164" s="17">
        <v>0.12917378251974099</v>
      </c>
      <c r="AA164" s="17">
        <v>0.172183219954819</v>
      </c>
      <c r="AB164" s="17">
        <v>0.12475117067047201</v>
      </c>
      <c r="AC164" s="17">
        <v>0.118687296465213</v>
      </c>
      <c r="AD164" s="17">
        <v>0.22014349608533801</v>
      </c>
      <c r="AE164" s="17"/>
      <c r="AF164" s="17">
        <v>0.17379785227025699</v>
      </c>
      <c r="AG164" s="17">
        <v>0.14975633384718001</v>
      </c>
      <c r="AH164" s="17">
        <v>0.14101104659646799</v>
      </c>
      <c r="AI164" s="17"/>
      <c r="AJ164" s="17">
        <v>0.179861087807969</v>
      </c>
      <c r="AK164" s="17">
        <v>0.18990953678785399</v>
      </c>
      <c r="AL164" s="17">
        <v>9.8777022016446503E-2</v>
      </c>
      <c r="AM164" s="17">
        <v>0.11163590454854599</v>
      </c>
      <c r="AN164" s="17">
        <v>0.132693151175898</v>
      </c>
      <c r="AO164" s="17"/>
      <c r="AP164" s="17">
        <v>0.20295540078405999</v>
      </c>
      <c r="AQ164" s="17">
        <v>0.169967011966936</v>
      </c>
      <c r="AR164" s="17">
        <v>9.9174426700111798E-2</v>
      </c>
      <c r="AS164" s="17">
        <v>0.135589140806396</v>
      </c>
      <c r="AT164" s="17">
        <v>0.14174508570564601</v>
      </c>
      <c r="AU164" s="17"/>
      <c r="AV164" s="17">
        <v>0.173307981153868</v>
      </c>
      <c r="AW164" s="17">
        <v>0.21677282228816699</v>
      </c>
      <c r="AX164" s="17">
        <v>0.104780221044608</v>
      </c>
      <c r="AY164" s="17">
        <v>0.15819201742238401</v>
      </c>
      <c r="AZ164" s="17">
        <v>0.13035691988610301</v>
      </c>
      <c r="BA164" s="17">
        <v>7.0103672030933706E-2</v>
      </c>
      <c r="BB164" s="17"/>
      <c r="BC164" s="17">
        <v>0.14749919795706401</v>
      </c>
      <c r="BD164" s="17">
        <v>0.149263271021186</v>
      </c>
      <c r="BE164" s="17">
        <v>0.170432169275712</v>
      </c>
      <c r="BF164" s="17">
        <v>0.16710023648321601</v>
      </c>
      <c r="BG164" s="17">
        <v>0.17152603211717499</v>
      </c>
    </row>
    <row r="165" spans="2:59" x14ac:dyDescent="0.35">
      <c r="B165" t="s">
        <v>114</v>
      </c>
      <c r="C165" s="17">
        <v>0.376521152564673</v>
      </c>
      <c r="D165" s="17">
        <v>0.385147656824469</v>
      </c>
      <c r="E165" s="17">
        <v>0.36686118026597597</v>
      </c>
      <c r="F165" s="17"/>
      <c r="G165" s="17">
        <v>0.37325222867152602</v>
      </c>
      <c r="H165" s="17">
        <v>0.36127656728407598</v>
      </c>
      <c r="I165" s="17">
        <v>0.35367684909622998</v>
      </c>
      <c r="J165" s="17">
        <v>0.39582913888694499</v>
      </c>
      <c r="K165" s="17">
        <v>0.41302794493920902</v>
      </c>
      <c r="L165" s="17">
        <v>0.36942569803444503</v>
      </c>
      <c r="M165" s="17"/>
      <c r="N165" s="17">
        <v>0.40002158587721298</v>
      </c>
      <c r="O165" s="17">
        <v>0.38145015120648501</v>
      </c>
      <c r="P165" s="17">
        <v>0.34267705378339902</v>
      </c>
      <c r="Q165" s="17">
        <v>0.37991036984962001</v>
      </c>
      <c r="R165" s="17"/>
      <c r="S165" s="17">
        <v>0.34528945218692197</v>
      </c>
      <c r="T165" s="17">
        <v>0.341980056215065</v>
      </c>
      <c r="U165" s="17">
        <v>0.32139823403414503</v>
      </c>
      <c r="V165" s="17">
        <v>0.387723307736973</v>
      </c>
      <c r="W165" s="17">
        <v>0.416068696419791</v>
      </c>
      <c r="X165" s="17">
        <v>0.364639799904661</v>
      </c>
      <c r="Y165" s="17">
        <v>0.37794314776568</v>
      </c>
      <c r="Z165" s="17">
        <v>0.33395354999651</v>
      </c>
      <c r="AA165" s="17">
        <v>0.42252140631398499</v>
      </c>
      <c r="AB165" s="17">
        <v>0.46858850504183702</v>
      </c>
      <c r="AC165" s="17">
        <v>0.36436938334733998</v>
      </c>
      <c r="AD165" s="17">
        <v>0.35633519334282099</v>
      </c>
      <c r="AE165" s="17"/>
      <c r="AF165" s="17">
        <v>0.36280044307151499</v>
      </c>
      <c r="AG165" s="17">
        <v>0.39168102698208301</v>
      </c>
      <c r="AH165" s="17">
        <v>0.36731832366515199</v>
      </c>
      <c r="AI165" s="17"/>
      <c r="AJ165" s="17">
        <v>0.37517924959480398</v>
      </c>
      <c r="AK165" s="17">
        <v>0.37607628214313099</v>
      </c>
      <c r="AL165" s="17">
        <v>0.45917214154146002</v>
      </c>
      <c r="AM165" s="17">
        <v>0.44449919112958602</v>
      </c>
      <c r="AN165" s="17">
        <v>0.32958823951809602</v>
      </c>
      <c r="AO165" s="17"/>
      <c r="AP165" s="17">
        <v>0.35932505916416502</v>
      </c>
      <c r="AQ165" s="17">
        <v>0.400164064211672</v>
      </c>
      <c r="AR165" s="17">
        <v>0.436755884965639</v>
      </c>
      <c r="AS165" s="17">
        <v>0.36454014872213197</v>
      </c>
      <c r="AT165" s="17">
        <v>0.35348722711900699</v>
      </c>
      <c r="AU165" s="17"/>
      <c r="AV165" s="17">
        <v>0.379196933755092</v>
      </c>
      <c r="AW165" s="17">
        <v>0.37069172227886799</v>
      </c>
      <c r="AX165" s="17">
        <v>0.47070422623470198</v>
      </c>
      <c r="AY165" s="17">
        <v>0.357377693440731</v>
      </c>
      <c r="AZ165" s="17">
        <v>0.38619047238259901</v>
      </c>
      <c r="BA165" s="17">
        <v>0.36305296040660601</v>
      </c>
      <c r="BB165" s="17"/>
      <c r="BC165" s="17">
        <v>0.34036411405599998</v>
      </c>
      <c r="BD165" s="17">
        <v>0.38656473731795399</v>
      </c>
      <c r="BE165" s="17">
        <v>0.39101933021993501</v>
      </c>
      <c r="BF165" s="17">
        <v>0.382037217128538</v>
      </c>
      <c r="BG165" s="17">
        <v>0.488391871537186</v>
      </c>
    </row>
    <row r="166" spans="2:59" x14ac:dyDescent="0.35">
      <c r="B166" t="s">
        <v>115</v>
      </c>
      <c r="C166" s="17">
        <v>0.26751085505066702</v>
      </c>
      <c r="D166" s="17">
        <v>0.26366512867442798</v>
      </c>
      <c r="E166" s="17">
        <v>0.27156751558203801</v>
      </c>
      <c r="F166" s="17"/>
      <c r="G166" s="17">
        <v>0.27100515098443601</v>
      </c>
      <c r="H166" s="17">
        <v>0.233493962843318</v>
      </c>
      <c r="I166" s="17">
        <v>0.25212357068951302</v>
      </c>
      <c r="J166" s="17">
        <v>0.31795083382317402</v>
      </c>
      <c r="K166" s="17">
        <v>0.25440600106935202</v>
      </c>
      <c r="L166" s="17">
        <v>0.27324014941442198</v>
      </c>
      <c r="M166" s="17"/>
      <c r="N166" s="17">
        <v>0.239694331916634</v>
      </c>
      <c r="O166" s="17">
        <v>0.27167351891833602</v>
      </c>
      <c r="P166" s="17">
        <v>0.29087616388272503</v>
      </c>
      <c r="Q166" s="17">
        <v>0.26921767114990702</v>
      </c>
      <c r="R166" s="17"/>
      <c r="S166" s="17">
        <v>0.317254891381406</v>
      </c>
      <c r="T166" s="17">
        <v>0.30752154753125499</v>
      </c>
      <c r="U166" s="17">
        <v>0.304413192802168</v>
      </c>
      <c r="V166" s="17">
        <v>0.217731807071705</v>
      </c>
      <c r="W166" s="17">
        <v>0.23291878853051301</v>
      </c>
      <c r="X166" s="17">
        <v>0.25891849346227502</v>
      </c>
      <c r="Y166" s="17">
        <v>0.30431218090468898</v>
      </c>
      <c r="Z166" s="17">
        <v>0.183557773588963</v>
      </c>
      <c r="AA166" s="17">
        <v>0.22954367257751601</v>
      </c>
      <c r="AB166" s="17">
        <v>0.205258089949543</v>
      </c>
      <c r="AC166" s="17">
        <v>0.345501495377596</v>
      </c>
      <c r="AD166" s="17">
        <v>0.22836903994689201</v>
      </c>
      <c r="AE166" s="17"/>
      <c r="AF166" s="17">
        <v>0.26066453235661102</v>
      </c>
      <c r="AG166" s="17">
        <v>0.25950925589717899</v>
      </c>
      <c r="AH166" s="17">
        <v>0.263601789807419</v>
      </c>
      <c r="AI166" s="17"/>
      <c r="AJ166" s="17">
        <v>0.241851876931962</v>
      </c>
      <c r="AK166" s="17">
        <v>0.25730991376158302</v>
      </c>
      <c r="AL166" s="17">
        <v>0.197638127809035</v>
      </c>
      <c r="AM166" s="17">
        <v>0.224740085586601</v>
      </c>
      <c r="AN166" s="17">
        <v>0.29831728736810897</v>
      </c>
      <c r="AO166" s="17"/>
      <c r="AP166" s="17">
        <v>0.23302661996387999</v>
      </c>
      <c r="AQ166" s="17">
        <v>0.24392964093109801</v>
      </c>
      <c r="AR166" s="17">
        <v>0.26584701845955</v>
      </c>
      <c r="AS166" s="17">
        <v>0.27007018990721299</v>
      </c>
      <c r="AT166" s="17">
        <v>0.33507914363737801</v>
      </c>
      <c r="AU166" s="17"/>
      <c r="AV166" s="17">
        <v>0.26398041944818601</v>
      </c>
      <c r="AW166" s="17">
        <v>0.19895043047691599</v>
      </c>
      <c r="AX166" s="17">
        <v>0.24378410315243701</v>
      </c>
      <c r="AY166" s="17">
        <v>0.27934655058686497</v>
      </c>
      <c r="AZ166" s="17">
        <v>0.31663684384653101</v>
      </c>
      <c r="BA166" s="17">
        <v>0.32899547794898998</v>
      </c>
      <c r="BB166" s="17"/>
      <c r="BC166" s="17">
        <v>0.29644858608151398</v>
      </c>
      <c r="BD166" s="17">
        <v>0.29267680466195301</v>
      </c>
      <c r="BE166" s="17">
        <v>0.235779023478421</v>
      </c>
      <c r="BF166" s="17">
        <v>0.236199826984897</v>
      </c>
      <c r="BG166" s="17">
        <v>0.20640104835561399</v>
      </c>
    </row>
    <row r="167" spans="2:59" x14ac:dyDescent="0.35">
      <c r="B167" t="s">
        <v>73</v>
      </c>
      <c r="C167" s="17">
        <v>0.15650472291491299</v>
      </c>
      <c r="D167" s="17">
        <v>0.13489231732634699</v>
      </c>
      <c r="E167" s="17">
        <v>0.177545448676935</v>
      </c>
      <c r="F167" s="17"/>
      <c r="G167" s="17">
        <v>9.7771275312979994E-2</v>
      </c>
      <c r="H167" s="17">
        <v>0.13025500564484199</v>
      </c>
      <c r="I167" s="17">
        <v>0.128999403547851</v>
      </c>
      <c r="J167" s="17">
        <v>0.144198177374849</v>
      </c>
      <c r="K167" s="17">
        <v>0.18338776321441</v>
      </c>
      <c r="L167" s="17">
        <v>0.23137337768493399</v>
      </c>
      <c r="M167" s="17"/>
      <c r="N167" s="17">
        <v>0.13913555434834701</v>
      </c>
      <c r="O167" s="17">
        <v>0.165331466809611</v>
      </c>
      <c r="P167" s="17">
        <v>0.131299914280643</v>
      </c>
      <c r="Q167" s="17">
        <v>0.18441131407540301</v>
      </c>
      <c r="R167" s="17"/>
      <c r="S167" s="17">
        <v>0.120825693696179</v>
      </c>
      <c r="T167" s="17">
        <v>0.16581891522895101</v>
      </c>
      <c r="U167" s="17">
        <v>0.17629908619883</v>
      </c>
      <c r="V167" s="17">
        <v>0.15797619431756699</v>
      </c>
      <c r="W167" s="17">
        <v>0.13602686019943999</v>
      </c>
      <c r="X167" s="17">
        <v>0.170802310895142</v>
      </c>
      <c r="Y167" s="17">
        <v>0.158213478256235</v>
      </c>
      <c r="Z167" s="17">
        <v>0.30145294458062999</v>
      </c>
      <c r="AA167" s="17">
        <v>0.143251875561443</v>
      </c>
      <c r="AB167" s="17">
        <v>0.157263109755098</v>
      </c>
      <c r="AC167" s="17">
        <v>0.11531204441203501</v>
      </c>
      <c r="AD167" s="17">
        <v>0.14853285897073901</v>
      </c>
      <c r="AE167" s="17"/>
      <c r="AF167" s="17">
        <v>0.15501395762165801</v>
      </c>
      <c r="AG167" s="17">
        <v>0.15565358338756</v>
      </c>
      <c r="AH167" s="17">
        <v>0.19227598801976301</v>
      </c>
      <c r="AI167" s="17"/>
      <c r="AJ167" s="17">
        <v>0.16503355997421401</v>
      </c>
      <c r="AK167" s="17">
        <v>0.11928711266295799</v>
      </c>
      <c r="AL167" s="17">
        <v>0.18794909121526199</v>
      </c>
      <c r="AM167" s="17">
        <v>0.176271290590305</v>
      </c>
      <c r="AN167" s="17">
        <v>0.21785649575555599</v>
      </c>
      <c r="AO167" s="17"/>
      <c r="AP167" s="17">
        <v>0.15824250461655401</v>
      </c>
      <c r="AQ167" s="17">
        <v>0.130064796931043</v>
      </c>
      <c r="AR167" s="17">
        <v>0.16397263105927201</v>
      </c>
      <c r="AS167" s="17">
        <v>0.20160197605844801</v>
      </c>
      <c r="AT167" s="17">
        <v>0.121855624849246</v>
      </c>
      <c r="AU167" s="17"/>
      <c r="AV167" s="17">
        <v>0.12968013574044199</v>
      </c>
      <c r="AW167" s="17">
        <v>0.16719983738897001</v>
      </c>
      <c r="AX167" s="17">
        <v>0.14223414900291001</v>
      </c>
      <c r="AY167" s="17">
        <v>0.176613134001574</v>
      </c>
      <c r="AZ167" s="17">
        <v>0.13376841665341399</v>
      </c>
      <c r="BA167" s="17">
        <v>0.224205834578833</v>
      </c>
      <c r="BB167" s="17"/>
      <c r="BC167" s="17">
        <v>0.17266786712642501</v>
      </c>
      <c r="BD167" s="17">
        <v>0.13992820034009101</v>
      </c>
      <c r="BE167" s="17">
        <v>0.15090191653797499</v>
      </c>
      <c r="BF167" s="17">
        <v>0.156101853680051</v>
      </c>
      <c r="BG167" s="17">
        <v>3.6906440305524403E-2</v>
      </c>
    </row>
    <row r="168" spans="2:59" x14ac:dyDescent="0.35">
      <c r="B168" t="s">
        <v>116</v>
      </c>
      <c r="C168" s="17">
        <v>0.19946326946974699</v>
      </c>
      <c r="D168" s="17">
        <v>0.216294897174756</v>
      </c>
      <c r="E168" s="17">
        <v>0.18402585547505099</v>
      </c>
      <c r="F168" s="17"/>
      <c r="G168" s="17">
        <v>0.25797134503105801</v>
      </c>
      <c r="H168" s="17">
        <v>0.274974464227764</v>
      </c>
      <c r="I168" s="17">
        <v>0.265200176666406</v>
      </c>
      <c r="J168" s="17">
        <v>0.142021849915032</v>
      </c>
      <c r="K168" s="17">
        <v>0.14917829077702899</v>
      </c>
      <c r="L168" s="17">
        <v>0.125960774866199</v>
      </c>
      <c r="M168" s="17"/>
      <c r="N168" s="17">
        <v>0.22114852785780501</v>
      </c>
      <c r="O168" s="17">
        <v>0.181544863065568</v>
      </c>
      <c r="P168" s="17">
        <v>0.23514686805323301</v>
      </c>
      <c r="Q168" s="17">
        <v>0.16646064492507001</v>
      </c>
      <c r="R168" s="17"/>
      <c r="S168" s="17">
        <v>0.21662996273549301</v>
      </c>
      <c r="T168" s="17">
        <v>0.184679481024728</v>
      </c>
      <c r="U168" s="17">
        <v>0.197889486964857</v>
      </c>
      <c r="V168" s="17">
        <v>0.23656869087375601</v>
      </c>
      <c r="W168" s="17">
        <v>0.214985654850256</v>
      </c>
      <c r="X168" s="17">
        <v>0.205639395737922</v>
      </c>
      <c r="Y168" s="17">
        <v>0.159531193073396</v>
      </c>
      <c r="Z168" s="17">
        <v>0.18103573183389601</v>
      </c>
      <c r="AA168" s="17">
        <v>0.20468304554705599</v>
      </c>
      <c r="AB168" s="17">
        <v>0.168890295253522</v>
      </c>
      <c r="AC168" s="17">
        <v>0.174817076863028</v>
      </c>
      <c r="AD168" s="17">
        <v>0.26676290773954803</v>
      </c>
      <c r="AE168" s="17"/>
      <c r="AF168" s="17">
        <v>0.22152106695021601</v>
      </c>
      <c r="AG168" s="17">
        <v>0.193156133733179</v>
      </c>
      <c r="AH168" s="17">
        <v>0.17680389850766501</v>
      </c>
      <c r="AI168" s="17"/>
      <c r="AJ168" s="17">
        <v>0.21793531349902001</v>
      </c>
      <c r="AK168" s="17">
        <v>0.24732669143232799</v>
      </c>
      <c r="AL168" s="17">
        <v>0.15524063943424299</v>
      </c>
      <c r="AM168" s="17">
        <v>0.15448943269350801</v>
      </c>
      <c r="AN168" s="17">
        <v>0.15423797735823899</v>
      </c>
      <c r="AO168" s="17"/>
      <c r="AP168" s="17">
        <v>0.24940581625540101</v>
      </c>
      <c r="AQ168" s="17">
        <v>0.22584149792618799</v>
      </c>
      <c r="AR168" s="17">
        <v>0.13342446551553899</v>
      </c>
      <c r="AS168" s="17">
        <v>0.163787685312207</v>
      </c>
      <c r="AT168" s="17">
        <v>0.189578004394369</v>
      </c>
      <c r="AU168" s="17"/>
      <c r="AV168" s="17">
        <v>0.22714251105628</v>
      </c>
      <c r="AW168" s="17">
        <v>0.26315800985524601</v>
      </c>
      <c r="AX168" s="17">
        <v>0.143277521609951</v>
      </c>
      <c r="AY168" s="17">
        <v>0.18666262197083</v>
      </c>
      <c r="AZ168" s="17">
        <v>0.16340426711745601</v>
      </c>
      <c r="BA168" s="17">
        <v>8.3745727065572304E-2</v>
      </c>
      <c r="BB168" s="17"/>
      <c r="BC168" s="17">
        <v>0.19051943273606101</v>
      </c>
      <c r="BD168" s="17">
        <v>0.18083025768000099</v>
      </c>
      <c r="BE168" s="17">
        <v>0.22229972976366799</v>
      </c>
      <c r="BF168" s="17">
        <v>0.225661102206514</v>
      </c>
      <c r="BG168" s="17">
        <v>0.26830063980167601</v>
      </c>
    </row>
    <row r="169" spans="2:59" x14ac:dyDescent="0.35">
      <c r="B169" t="s">
        <v>117</v>
      </c>
      <c r="C169" s="17">
        <v>0.64403200761533996</v>
      </c>
      <c r="D169" s="17">
        <v>0.64881278549889698</v>
      </c>
      <c r="E169" s="17">
        <v>0.63842869584801398</v>
      </c>
      <c r="F169" s="17"/>
      <c r="G169" s="17">
        <v>0.64425737965596197</v>
      </c>
      <c r="H169" s="17">
        <v>0.594770530127394</v>
      </c>
      <c r="I169" s="17">
        <v>0.60580041978574295</v>
      </c>
      <c r="J169" s="17">
        <v>0.71377997271011895</v>
      </c>
      <c r="K169" s="17">
        <v>0.66743394600856099</v>
      </c>
      <c r="L169" s="17">
        <v>0.64266584744886701</v>
      </c>
      <c r="M169" s="17"/>
      <c r="N169" s="17">
        <v>0.63971591779384795</v>
      </c>
      <c r="O169" s="17">
        <v>0.65312367012482098</v>
      </c>
      <c r="P169" s="17">
        <v>0.63355321766612405</v>
      </c>
      <c r="Q169" s="17">
        <v>0.64912804099952703</v>
      </c>
      <c r="R169" s="17"/>
      <c r="S169" s="17">
        <v>0.66254434356832803</v>
      </c>
      <c r="T169" s="17">
        <v>0.64950160374632104</v>
      </c>
      <c r="U169" s="17">
        <v>0.62581142683631297</v>
      </c>
      <c r="V169" s="17">
        <v>0.60545511480867797</v>
      </c>
      <c r="W169" s="17">
        <v>0.64898748495030401</v>
      </c>
      <c r="X169" s="17">
        <v>0.62355829336693502</v>
      </c>
      <c r="Y169" s="17">
        <v>0.68225532867036898</v>
      </c>
      <c r="Z169" s="17">
        <v>0.51751132358547303</v>
      </c>
      <c r="AA169" s="17">
        <v>0.65206507889150001</v>
      </c>
      <c r="AB169" s="17">
        <v>0.67384659499138</v>
      </c>
      <c r="AC169" s="17">
        <v>0.70987087872493604</v>
      </c>
      <c r="AD169" s="17">
        <v>0.58470423328971299</v>
      </c>
      <c r="AE169" s="17"/>
      <c r="AF169" s="17">
        <v>0.62346497542812596</v>
      </c>
      <c r="AG169" s="17">
        <v>0.65119028287926195</v>
      </c>
      <c r="AH169" s="17">
        <v>0.63092011347257204</v>
      </c>
      <c r="AI169" s="17"/>
      <c r="AJ169" s="17">
        <v>0.61703112652676595</v>
      </c>
      <c r="AK169" s="17">
        <v>0.63338619590471401</v>
      </c>
      <c r="AL169" s="17">
        <v>0.65681026935049502</v>
      </c>
      <c r="AM169" s="17">
        <v>0.66923927671618699</v>
      </c>
      <c r="AN169" s="17">
        <v>0.62790552688620505</v>
      </c>
      <c r="AO169" s="17"/>
      <c r="AP169" s="17">
        <v>0.59235167912804498</v>
      </c>
      <c r="AQ169" s="17">
        <v>0.64409370514276898</v>
      </c>
      <c r="AR169" s="17">
        <v>0.70260290342518805</v>
      </c>
      <c r="AS169" s="17">
        <v>0.63461033862934502</v>
      </c>
      <c r="AT169" s="17">
        <v>0.68856637075638505</v>
      </c>
      <c r="AU169" s="17"/>
      <c r="AV169" s="17">
        <v>0.64317735320327796</v>
      </c>
      <c r="AW169" s="17">
        <v>0.569642152755784</v>
      </c>
      <c r="AX169" s="17">
        <v>0.71448832938713902</v>
      </c>
      <c r="AY169" s="17">
        <v>0.63672424402759598</v>
      </c>
      <c r="AZ169" s="17">
        <v>0.70282731622912997</v>
      </c>
      <c r="BA169" s="17">
        <v>0.69204843835559504</v>
      </c>
      <c r="BB169" s="17"/>
      <c r="BC169" s="17">
        <v>0.63681270013751401</v>
      </c>
      <c r="BD169" s="17">
        <v>0.67924154197990805</v>
      </c>
      <c r="BE169" s="17">
        <v>0.62679835369835601</v>
      </c>
      <c r="BF169" s="17">
        <v>0.61823704411343505</v>
      </c>
      <c r="BG169" s="17">
        <v>0.69479291989280001</v>
      </c>
    </row>
    <row r="170" spans="2:59" x14ac:dyDescent="0.35">
      <c r="B170" t="s">
        <v>88</v>
      </c>
      <c r="C170" s="17">
        <v>-0.444568738145593</v>
      </c>
      <c r="D170" s="17">
        <v>-0.43251788832414101</v>
      </c>
      <c r="E170" s="17">
        <v>-0.45440284037296402</v>
      </c>
      <c r="F170" s="17"/>
      <c r="G170" s="17">
        <v>-0.38628603462490402</v>
      </c>
      <c r="H170" s="17">
        <v>-0.31979606589963</v>
      </c>
      <c r="I170" s="17">
        <v>-0.34060024311933701</v>
      </c>
      <c r="J170" s="17">
        <v>-0.57175812279508698</v>
      </c>
      <c r="K170" s="17">
        <v>-0.51825565523153205</v>
      </c>
      <c r="L170" s="17">
        <v>-0.51670507258266796</v>
      </c>
      <c r="M170" s="17"/>
      <c r="N170" s="17">
        <v>-0.41856738993604198</v>
      </c>
      <c r="O170" s="17">
        <v>-0.47157880705925298</v>
      </c>
      <c r="P170" s="17">
        <v>-0.39840634961289101</v>
      </c>
      <c r="Q170" s="17">
        <v>-0.48266739607445602</v>
      </c>
      <c r="R170" s="17"/>
      <c r="S170" s="17">
        <v>-0.44591438083283502</v>
      </c>
      <c r="T170" s="17">
        <v>-0.46482212272159201</v>
      </c>
      <c r="U170" s="17">
        <v>-0.42792193987145599</v>
      </c>
      <c r="V170" s="17">
        <v>-0.36888642393492199</v>
      </c>
      <c r="W170" s="17">
        <v>-0.434001830100048</v>
      </c>
      <c r="X170" s="17">
        <v>-0.41791889762901302</v>
      </c>
      <c r="Y170" s="17">
        <v>-0.52272413559697395</v>
      </c>
      <c r="Z170" s="17">
        <v>-0.33647559175157699</v>
      </c>
      <c r="AA170" s="17">
        <v>-0.44738203334444399</v>
      </c>
      <c r="AB170" s="17">
        <v>-0.50495629973785805</v>
      </c>
      <c r="AC170" s="17">
        <v>-0.53505380186190798</v>
      </c>
      <c r="AD170" s="17">
        <v>-0.31794132555016602</v>
      </c>
      <c r="AE170" s="17"/>
      <c r="AF170" s="17">
        <v>-0.401943908477911</v>
      </c>
      <c r="AG170" s="17">
        <v>-0.45803414914608298</v>
      </c>
      <c r="AH170" s="17">
        <v>-0.45411621496490701</v>
      </c>
      <c r="AI170" s="17"/>
      <c r="AJ170" s="17">
        <v>-0.39909581302774599</v>
      </c>
      <c r="AK170" s="17">
        <v>-0.38605950447238602</v>
      </c>
      <c r="AL170" s="17">
        <v>-0.50156962991625198</v>
      </c>
      <c r="AM170" s="17">
        <v>-0.51474984402267898</v>
      </c>
      <c r="AN170" s="17">
        <v>-0.47366754952796603</v>
      </c>
      <c r="AO170" s="17"/>
      <c r="AP170" s="17">
        <v>-0.342945862872643</v>
      </c>
      <c r="AQ170" s="17">
        <v>-0.41825220721658202</v>
      </c>
      <c r="AR170" s="17">
        <v>-0.56917843790964895</v>
      </c>
      <c r="AS170" s="17">
        <v>-0.47082265331713802</v>
      </c>
      <c r="AT170" s="17">
        <v>-0.49898836636201599</v>
      </c>
      <c r="AU170" s="17"/>
      <c r="AV170" s="17">
        <v>-0.41603484214699699</v>
      </c>
      <c r="AW170" s="17">
        <v>-0.30648414290053799</v>
      </c>
      <c r="AX170" s="17">
        <v>-0.57121080777718802</v>
      </c>
      <c r="AY170" s="17">
        <v>-0.45006162205676598</v>
      </c>
      <c r="AZ170" s="17">
        <v>-0.53942304911167405</v>
      </c>
      <c r="BA170" s="17">
        <v>-0.608302711290023</v>
      </c>
      <c r="BB170" s="17"/>
      <c r="BC170" s="17">
        <v>-0.44629326740145298</v>
      </c>
      <c r="BD170" s="17">
        <v>-0.498411284299907</v>
      </c>
      <c r="BE170" s="17">
        <v>-0.404498623934688</v>
      </c>
      <c r="BF170" s="17">
        <v>-0.39257594190692002</v>
      </c>
      <c r="BG170" s="17">
        <v>-0.426492280091124</v>
      </c>
    </row>
    <row r="171" spans="2:59" x14ac:dyDescent="0.35">
      <c r="C171" s="17"/>
      <c r="D171" s="17"/>
      <c r="E171" s="17"/>
      <c r="F171" s="17"/>
      <c r="G171" s="17"/>
      <c r="H171" s="17"/>
      <c r="I171" s="17"/>
      <c r="J171" s="17"/>
      <c r="K171" s="17"/>
      <c r="L171" s="17"/>
      <c r="M171" s="17"/>
      <c r="N171" s="17"/>
      <c r="O171" s="17"/>
      <c r="P171" s="17"/>
      <c r="Q171" s="17"/>
      <c r="R171" s="17"/>
      <c r="S171" s="17"/>
      <c r="T171" s="17"/>
      <c r="U171" s="17"/>
      <c r="V171" s="17"/>
      <c r="W171" s="17"/>
      <c r="X171" s="17"/>
      <c r="Y171" s="17"/>
      <c r="Z171" s="17"/>
      <c r="AA171" s="17"/>
      <c r="AB171" s="17"/>
      <c r="AC171" s="17"/>
      <c r="AD171" s="17"/>
      <c r="AE171" s="17"/>
      <c r="AF171" s="17"/>
      <c r="AG171" s="17"/>
      <c r="AH171" s="17"/>
      <c r="AI171" s="17"/>
      <c r="AJ171" s="17"/>
      <c r="AK171" s="17"/>
      <c r="AL171" s="17"/>
      <c r="AM171" s="17"/>
      <c r="AN171" s="17"/>
      <c r="AO171" s="17"/>
      <c r="AP171" s="17"/>
      <c r="AQ171" s="17"/>
      <c r="AR171" s="17"/>
      <c r="AS171" s="17"/>
      <c r="AT171" s="17"/>
      <c r="AU171" s="17"/>
      <c r="AV171" s="17"/>
      <c r="AW171" s="17"/>
      <c r="AX171" s="17"/>
      <c r="AY171" s="17"/>
      <c r="AZ171" s="17"/>
      <c r="BA171" s="17"/>
      <c r="BB171" s="17"/>
      <c r="BC171" s="17"/>
      <c r="BD171" s="17"/>
      <c r="BE171" s="17"/>
      <c r="BF171" s="17"/>
      <c r="BG171" s="17"/>
    </row>
    <row r="172" spans="2:59" x14ac:dyDescent="0.35">
      <c r="B172" s="6" t="s">
        <v>124</v>
      </c>
      <c r="C172" s="17"/>
      <c r="D172" s="17"/>
      <c r="E172" s="17"/>
      <c r="F172" s="17"/>
      <c r="G172" s="17"/>
      <c r="H172" s="17"/>
      <c r="I172" s="17"/>
      <c r="J172" s="17"/>
      <c r="K172" s="17"/>
      <c r="L172" s="17"/>
      <c r="M172" s="17"/>
      <c r="N172" s="17"/>
      <c r="O172" s="17"/>
      <c r="P172" s="17"/>
      <c r="Q172" s="17"/>
      <c r="R172" s="17"/>
      <c r="S172" s="17"/>
      <c r="T172" s="17"/>
      <c r="U172" s="17"/>
      <c r="V172" s="17"/>
      <c r="W172" s="17"/>
      <c r="X172" s="17"/>
      <c r="Y172" s="17"/>
      <c r="Z172" s="17"/>
      <c r="AA172" s="17"/>
      <c r="AB172" s="17"/>
      <c r="AC172" s="17"/>
      <c r="AD172" s="17"/>
      <c r="AE172" s="17"/>
      <c r="AF172" s="17"/>
      <c r="AG172" s="17"/>
      <c r="AH172" s="17"/>
      <c r="AI172" s="17"/>
      <c r="AJ172" s="17"/>
      <c r="AK172" s="17"/>
      <c r="AL172" s="17"/>
      <c r="AM172" s="17"/>
      <c r="AN172" s="17"/>
      <c r="AO172" s="17"/>
      <c r="AP172" s="17"/>
      <c r="AQ172" s="17"/>
      <c r="AR172" s="17"/>
      <c r="AS172" s="17"/>
      <c r="AT172" s="17"/>
      <c r="AU172" s="17"/>
      <c r="AV172" s="17"/>
      <c r="AW172" s="17"/>
      <c r="AX172" s="17"/>
      <c r="AY172" s="17"/>
      <c r="AZ172" s="17"/>
      <c r="BA172" s="17"/>
      <c r="BB172" s="17"/>
      <c r="BC172" s="17"/>
      <c r="BD172" s="17"/>
      <c r="BE172" s="17"/>
      <c r="BF172" s="17"/>
      <c r="BG172" s="17"/>
    </row>
    <row r="173" spans="2:59" x14ac:dyDescent="0.35">
      <c r="B173" s="24" t="s">
        <v>75</v>
      </c>
      <c r="C173" s="17"/>
      <c r="D173" s="17"/>
      <c r="E173" s="17"/>
      <c r="F173" s="17"/>
      <c r="G173" s="17"/>
      <c r="H173" s="17"/>
      <c r="I173" s="17"/>
      <c r="J173" s="17"/>
      <c r="K173" s="17"/>
      <c r="L173" s="17"/>
      <c r="M173" s="17"/>
      <c r="N173" s="17"/>
      <c r="O173" s="17"/>
      <c r="P173" s="17"/>
      <c r="Q173" s="17"/>
      <c r="R173" s="17"/>
      <c r="S173" s="17"/>
      <c r="T173" s="17"/>
      <c r="U173" s="17"/>
      <c r="V173" s="17"/>
      <c r="W173" s="17"/>
      <c r="X173" s="17"/>
      <c r="Y173" s="17"/>
      <c r="Z173" s="17"/>
      <c r="AA173" s="17"/>
      <c r="AB173" s="17"/>
      <c r="AC173" s="17"/>
      <c r="AD173" s="17"/>
      <c r="AE173" s="17"/>
      <c r="AF173" s="17"/>
      <c r="AG173" s="17"/>
      <c r="AH173" s="17"/>
      <c r="AI173" s="17"/>
      <c r="AJ173" s="17"/>
      <c r="AK173" s="17"/>
      <c r="AL173" s="17"/>
      <c r="AM173" s="17"/>
      <c r="AN173" s="17"/>
      <c r="AO173" s="17"/>
      <c r="AP173" s="17"/>
      <c r="AQ173" s="17"/>
      <c r="AR173" s="17"/>
      <c r="AS173" s="17"/>
      <c r="AT173" s="17"/>
      <c r="AU173" s="17"/>
      <c r="AV173" s="17"/>
      <c r="AW173" s="17"/>
      <c r="AX173" s="17"/>
      <c r="AY173" s="17"/>
      <c r="AZ173" s="17"/>
      <c r="BA173" s="17"/>
      <c r="BB173" s="17"/>
      <c r="BC173" s="17"/>
      <c r="BD173" s="17"/>
      <c r="BE173" s="17"/>
      <c r="BF173" s="17"/>
      <c r="BG173" s="17"/>
    </row>
    <row r="174" spans="2:59" x14ac:dyDescent="0.35">
      <c r="B174" t="s">
        <v>112</v>
      </c>
      <c r="C174" s="17">
        <v>7.9238955199755101E-2</v>
      </c>
      <c r="D174" s="17">
        <v>9.3386845655003506E-2</v>
      </c>
      <c r="E174" s="17">
        <v>6.5827457875897E-2</v>
      </c>
      <c r="F174" s="17"/>
      <c r="G174" s="17">
        <v>0.14924654573974599</v>
      </c>
      <c r="H174" s="17">
        <v>0.15308374967249599</v>
      </c>
      <c r="I174" s="17">
        <v>0.101423238981579</v>
      </c>
      <c r="J174" s="17">
        <v>4.2438885905195199E-2</v>
      </c>
      <c r="K174" s="17">
        <v>3.8653571588537598E-2</v>
      </c>
      <c r="L174" s="17">
        <v>1.1429627483621601E-2</v>
      </c>
      <c r="M174" s="17"/>
      <c r="N174" s="17">
        <v>9.63672517597884E-2</v>
      </c>
      <c r="O174" s="17">
        <v>6.1720460012927698E-2</v>
      </c>
      <c r="P174" s="17">
        <v>6.6778106185819405E-2</v>
      </c>
      <c r="Q174" s="17">
        <v>9.1193780721932502E-2</v>
      </c>
      <c r="R174" s="17"/>
      <c r="S174" s="17">
        <v>0.14037777050602299</v>
      </c>
      <c r="T174" s="17">
        <v>7.1874548990486606E-2</v>
      </c>
      <c r="U174" s="17">
        <v>8.2756275684386496E-2</v>
      </c>
      <c r="V174" s="17">
        <v>6.9373860311942204E-2</v>
      </c>
      <c r="W174" s="17">
        <v>5.4783666382572302E-2</v>
      </c>
      <c r="X174" s="17">
        <v>9.0323907965402003E-2</v>
      </c>
      <c r="Y174" s="17">
        <v>5.6363213089217899E-2</v>
      </c>
      <c r="Z174" s="17">
        <v>4.7809211062651603E-2</v>
      </c>
      <c r="AA174" s="17">
        <v>7.2444727114471294E-2</v>
      </c>
      <c r="AB174" s="17">
        <v>5.61945265420465E-2</v>
      </c>
      <c r="AC174" s="17">
        <v>9.0659925546499098E-2</v>
      </c>
      <c r="AD174" s="17">
        <v>4.7886734113359399E-2</v>
      </c>
      <c r="AE174" s="17"/>
      <c r="AF174" s="17">
        <v>7.7933908130628393E-2</v>
      </c>
      <c r="AG174" s="17">
        <v>7.7431379479440302E-2</v>
      </c>
      <c r="AH174" s="17">
        <v>6.0936356487373701E-2</v>
      </c>
      <c r="AI174" s="17"/>
      <c r="AJ174" s="17">
        <v>5.7298234015117001E-2</v>
      </c>
      <c r="AK174" s="17">
        <v>0.113894956276098</v>
      </c>
      <c r="AL174" s="17">
        <v>5.14632546476732E-2</v>
      </c>
      <c r="AM174" s="17">
        <v>0.15560418105183199</v>
      </c>
      <c r="AN174" s="17">
        <v>6.9913658866478698E-2</v>
      </c>
      <c r="AO174" s="17"/>
      <c r="AP174" s="17">
        <v>7.4318898235464906E-2</v>
      </c>
      <c r="AQ174" s="17">
        <v>9.6028052484121995E-2</v>
      </c>
      <c r="AR174" s="17">
        <v>7.6896178575961802E-2</v>
      </c>
      <c r="AS174" s="17">
        <v>6.74972473045298E-2</v>
      </c>
      <c r="AT174" s="17">
        <v>9.1086231515416199E-2</v>
      </c>
      <c r="AU174" s="17"/>
      <c r="AV174" s="17">
        <v>0.104788151718454</v>
      </c>
      <c r="AW174" s="17">
        <v>8.8666600346386806E-2</v>
      </c>
      <c r="AX174" s="17">
        <v>6.0071125520456299E-2</v>
      </c>
      <c r="AY174" s="17">
        <v>6.6405353479393595E-2</v>
      </c>
      <c r="AZ174" s="17">
        <v>8.4272238244871997E-2</v>
      </c>
      <c r="BA174" s="17">
        <v>1.3899139962401301E-2</v>
      </c>
      <c r="BB174" s="17"/>
      <c r="BC174" s="17">
        <v>5.9509317864375001E-2</v>
      </c>
      <c r="BD174" s="17">
        <v>8.0084231893889093E-2</v>
      </c>
      <c r="BE174" s="17">
        <v>8.7292562319631506E-2</v>
      </c>
      <c r="BF174" s="17">
        <v>0.100293017023037</v>
      </c>
      <c r="BG174" s="17">
        <v>0.20089344449295299</v>
      </c>
    </row>
    <row r="175" spans="2:59" x14ac:dyDescent="0.35">
      <c r="B175" t="s">
        <v>113</v>
      </c>
      <c r="C175" s="17">
        <v>0.33244997976198898</v>
      </c>
      <c r="D175" s="17">
        <v>0.35399933313268001</v>
      </c>
      <c r="E175" s="17">
        <v>0.31001298285268097</v>
      </c>
      <c r="F175" s="17"/>
      <c r="G175" s="17">
        <v>0.41219236000994303</v>
      </c>
      <c r="H175" s="17">
        <v>0.38816282276331598</v>
      </c>
      <c r="I175" s="17">
        <v>0.37283417673258501</v>
      </c>
      <c r="J175" s="17">
        <v>0.290868366233622</v>
      </c>
      <c r="K175" s="17">
        <v>0.25050268460580399</v>
      </c>
      <c r="L175" s="17">
        <v>0.28979281042542898</v>
      </c>
      <c r="M175" s="17"/>
      <c r="N175" s="17">
        <v>0.34960232973347499</v>
      </c>
      <c r="O175" s="17">
        <v>0.36569952213839901</v>
      </c>
      <c r="P175" s="17">
        <v>0.32594316334588702</v>
      </c>
      <c r="Q175" s="17">
        <v>0.28630354262813501</v>
      </c>
      <c r="R175" s="17"/>
      <c r="S175" s="17">
        <v>0.37472810951151397</v>
      </c>
      <c r="T175" s="17">
        <v>0.345198726864619</v>
      </c>
      <c r="U175" s="17">
        <v>0.25111294075439999</v>
      </c>
      <c r="V175" s="17">
        <v>0.34218167193974502</v>
      </c>
      <c r="W175" s="17">
        <v>0.34805381203254399</v>
      </c>
      <c r="X175" s="17">
        <v>0.33630121068205898</v>
      </c>
      <c r="Y175" s="17">
        <v>0.33319792161991502</v>
      </c>
      <c r="Z175" s="17">
        <v>0.18204748144556801</v>
      </c>
      <c r="AA175" s="17">
        <v>0.34572479207770701</v>
      </c>
      <c r="AB175" s="17">
        <v>0.33364461271389401</v>
      </c>
      <c r="AC175" s="17">
        <v>0.31577606872407399</v>
      </c>
      <c r="AD175" s="17">
        <v>0.39370519899554202</v>
      </c>
      <c r="AE175" s="17"/>
      <c r="AF175" s="17">
        <v>0.30117649351887399</v>
      </c>
      <c r="AG175" s="17">
        <v>0.33708809462178402</v>
      </c>
      <c r="AH175" s="17">
        <v>0.36136457911532899</v>
      </c>
      <c r="AI175" s="17"/>
      <c r="AJ175" s="17">
        <v>0.32574445061329999</v>
      </c>
      <c r="AK175" s="17">
        <v>0.357414599443517</v>
      </c>
      <c r="AL175" s="17">
        <v>0.30628510326286501</v>
      </c>
      <c r="AM175" s="17">
        <v>0.33256005732978899</v>
      </c>
      <c r="AN175" s="17">
        <v>0.33664804583014402</v>
      </c>
      <c r="AO175" s="17"/>
      <c r="AP175" s="17">
        <v>0.33114230023371399</v>
      </c>
      <c r="AQ175" s="17">
        <v>0.36403772693799002</v>
      </c>
      <c r="AR175" s="17">
        <v>0.31575204950165803</v>
      </c>
      <c r="AS175" s="17">
        <v>0.29543043305078098</v>
      </c>
      <c r="AT175" s="17">
        <v>0.38590588056351899</v>
      </c>
      <c r="AU175" s="17"/>
      <c r="AV175" s="17">
        <v>0.36559742558906699</v>
      </c>
      <c r="AW175" s="17">
        <v>0.32355600238917898</v>
      </c>
      <c r="AX175" s="17">
        <v>0.36720067048169702</v>
      </c>
      <c r="AY175" s="17">
        <v>0.30710893469480699</v>
      </c>
      <c r="AZ175" s="17">
        <v>0.37684627744511701</v>
      </c>
      <c r="BA175" s="17">
        <v>0.19132711325976701</v>
      </c>
      <c r="BB175" s="17"/>
      <c r="BC175" s="17">
        <v>0.28665541936349898</v>
      </c>
      <c r="BD175" s="17">
        <v>0.32119124580153302</v>
      </c>
      <c r="BE175" s="17">
        <v>0.35744655872617098</v>
      </c>
      <c r="BF175" s="17">
        <v>0.42967042869717698</v>
      </c>
      <c r="BG175" s="17">
        <v>0.428540885177357</v>
      </c>
    </row>
    <row r="176" spans="2:59" x14ac:dyDescent="0.35">
      <c r="B176" t="s">
        <v>114</v>
      </c>
      <c r="C176" s="17">
        <v>0.32801461216296901</v>
      </c>
      <c r="D176" s="17">
        <v>0.31229006299623902</v>
      </c>
      <c r="E176" s="17">
        <v>0.34391075014126998</v>
      </c>
      <c r="F176" s="17"/>
      <c r="G176" s="17">
        <v>0.27393561366048802</v>
      </c>
      <c r="H176" s="17">
        <v>0.25951301956575601</v>
      </c>
      <c r="I176" s="17">
        <v>0.28346609694525399</v>
      </c>
      <c r="J176" s="17">
        <v>0.36119706234932902</v>
      </c>
      <c r="K176" s="17">
        <v>0.39805489495599999</v>
      </c>
      <c r="L176" s="17">
        <v>0.382052684836858</v>
      </c>
      <c r="M176" s="17"/>
      <c r="N176" s="17">
        <v>0.345483930061938</v>
      </c>
      <c r="O176" s="17">
        <v>0.34075285825650098</v>
      </c>
      <c r="P176" s="17">
        <v>0.34050707067063601</v>
      </c>
      <c r="Q176" s="17">
        <v>0.28237980052980899</v>
      </c>
      <c r="R176" s="17"/>
      <c r="S176" s="17">
        <v>0.260479473476812</v>
      </c>
      <c r="T176" s="17">
        <v>0.31457265948810298</v>
      </c>
      <c r="U176" s="17">
        <v>0.363020347492368</v>
      </c>
      <c r="V176" s="17">
        <v>0.32744458653889502</v>
      </c>
      <c r="W176" s="17">
        <v>0.35671751290566101</v>
      </c>
      <c r="X176" s="17">
        <v>0.33872839850548397</v>
      </c>
      <c r="Y176" s="17">
        <v>0.33444933226873003</v>
      </c>
      <c r="Z176" s="17">
        <v>0.41857813519776199</v>
      </c>
      <c r="AA176" s="17">
        <v>0.33153902097240201</v>
      </c>
      <c r="AB176" s="17">
        <v>0.36419758457486501</v>
      </c>
      <c r="AC176" s="17">
        <v>0.31546817976031699</v>
      </c>
      <c r="AD176" s="17">
        <v>0.27177355411148002</v>
      </c>
      <c r="AE176" s="17"/>
      <c r="AF176" s="17">
        <v>0.33064884560941399</v>
      </c>
      <c r="AG176" s="17">
        <v>0.34962877331745701</v>
      </c>
      <c r="AH176" s="17">
        <v>0.25313358401416902</v>
      </c>
      <c r="AI176" s="17"/>
      <c r="AJ176" s="17">
        <v>0.35522203204652703</v>
      </c>
      <c r="AK176" s="17">
        <v>0.29240471763201697</v>
      </c>
      <c r="AL176" s="17">
        <v>0.42533730322594698</v>
      </c>
      <c r="AM176" s="17">
        <v>0.169955359442691</v>
      </c>
      <c r="AN176" s="17">
        <v>0.240147110680518</v>
      </c>
      <c r="AO176" s="17"/>
      <c r="AP176" s="17">
        <v>0.34036845256635101</v>
      </c>
      <c r="AQ176" s="17">
        <v>0.31785759018566601</v>
      </c>
      <c r="AR176" s="17">
        <v>0.35283690823713698</v>
      </c>
      <c r="AS176" s="17">
        <v>0.34108927752605001</v>
      </c>
      <c r="AT176" s="17">
        <v>0.28954675541154301</v>
      </c>
      <c r="AU176" s="17"/>
      <c r="AV176" s="17">
        <v>0.30658486791945699</v>
      </c>
      <c r="AW176" s="17">
        <v>0.35086091452052098</v>
      </c>
      <c r="AX176" s="17">
        <v>0.35033746767331903</v>
      </c>
      <c r="AY176" s="17">
        <v>0.34067443491683302</v>
      </c>
      <c r="AZ176" s="17">
        <v>0.32379645123225698</v>
      </c>
      <c r="BA176" s="17">
        <v>0.353980256961964</v>
      </c>
      <c r="BB176" s="17"/>
      <c r="BC176" s="17">
        <v>0.33366282720266099</v>
      </c>
      <c r="BD176" s="17">
        <v>0.35461065094868999</v>
      </c>
      <c r="BE176" s="17">
        <v>0.34067842945836202</v>
      </c>
      <c r="BF176" s="17">
        <v>0.27060346456673201</v>
      </c>
      <c r="BG176" s="17">
        <v>0.21539900943099699</v>
      </c>
    </row>
    <row r="177" spans="2:59" x14ac:dyDescent="0.35">
      <c r="B177" t="s">
        <v>115</v>
      </c>
      <c r="C177" s="17">
        <v>0.13584882102229601</v>
      </c>
      <c r="D177" s="17">
        <v>0.131411497039473</v>
      </c>
      <c r="E177" s="17">
        <v>0.14084672229982401</v>
      </c>
      <c r="F177" s="17"/>
      <c r="G177" s="17">
        <v>7.5766592581597195E-2</v>
      </c>
      <c r="H177" s="17">
        <v>0.105687787646862</v>
      </c>
      <c r="I177" s="17">
        <v>0.13454624944848501</v>
      </c>
      <c r="J177" s="17">
        <v>0.18428963302570101</v>
      </c>
      <c r="K177" s="17">
        <v>0.161031769505459</v>
      </c>
      <c r="L177" s="17">
        <v>0.14551069827670701</v>
      </c>
      <c r="M177" s="17"/>
      <c r="N177" s="17">
        <v>0.10153702503860899</v>
      </c>
      <c r="O177" s="17">
        <v>0.12380788807269601</v>
      </c>
      <c r="P177" s="17">
        <v>0.159878913147874</v>
      </c>
      <c r="Q177" s="17">
        <v>0.164478890768543</v>
      </c>
      <c r="R177" s="17"/>
      <c r="S177" s="17">
        <v>0.13686358869590901</v>
      </c>
      <c r="T177" s="17">
        <v>0.15544065159543799</v>
      </c>
      <c r="U177" s="17">
        <v>0.152594654262519</v>
      </c>
      <c r="V177" s="17">
        <v>0.120439329085368</v>
      </c>
      <c r="W177" s="17">
        <v>0.14217939139301999</v>
      </c>
      <c r="X177" s="17">
        <v>9.9980764319939006E-2</v>
      </c>
      <c r="Y177" s="17">
        <v>0.115108035744452</v>
      </c>
      <c r="Z177" s="17">
        <v>0.160955210286997</v>
      </c>
      <c r="AA177" s="17">
        <v>0.119891909885353</v>
      </c>
      <c r="AB177" s="17">
        <v>0.13081816474726701</v>
      </c>
      <c r="AC177" s="17">
        <v>0.18595613125511701</v>
      </c>
      <c r="AD177" s="17">
        <v>0.15252608526144801</v>
      </c>
      <c r="AE177" s="17"/>
      <c r="AF177" s="17">
        <v>0.14950899178892599</v>
      </c>
      <c r="AG177" s="17">
        <v>0.13537809650806501</v>
      </c>
      <c r="AH177" s="17">
        <v>0.13558104932913001</v>
      </c>
      <c r="AI177" s="17"/>
      <c r="AJ177" s="17">
        <v>0.13625551519285001</v>
      </c>
      <c r="AK177" s="17">
        <v>0.13420351077068099</v>
      </c>
      <c r="AL177" s="17">
        <v>9.3292468305874302E-2</v>
      </c>
      <c r="AM177" s="17">
        <v>0.200531876439625</v>
      </c>
      <c r="AN177" s="17">
        <v>0.13733383079282299</v>
      </c>
      <c r="AO177" s="17"/>
      <c r="AP177" s="17">
        <v>0.11012018209251501</v>
      </c>
      <c r="AQ177" s="17">
        <v>0.12571303491954999</v>
      </c>
      <c r="AR177" s="17">
        <v>0.17129909567335999</v>
      </c>
      <c r="AS177" s="17">
        <v>0.16357783078301999</v>
      </c>
      <c r="AT177" s="17">
        <v>9.2562907906872702E-2</v>
      </c>
      <c r="AU177" s="17"/>
      <c r="AV177" s="17">
        <v>0.130906596444019</v>
      </c>
      <c r="AW177" s="17">
        <v>9.2954007124589802E-2</v>
      </c>
      <c r="AX177" s="17">
        <v>0.148237406919739</v>
      </c>
      <c r="AY177" s="17">
        <v>0.16709845353851799</v>
      </c>
      <c r="AZ177" s="17">
        <v>7.6882630362382604E-2</v>
      </c>
      <c r="BA177" s="17">
        <v>0.19509975770364099</v>
      </c>
      <c r="BB177" s="17"/>
      <c r="BC177" s="17">
        <v>0.149045528407485</v>
      </c>
      <c r="BD177" s="17">
        <v>0.13144802265730901</v>
      </c>
      <c r="BE177" s="17">
        <v>0.11816133553173</v>
      </c>
      <c r="BF177" s="17">
        <v>0.111118233676267</v>
      </c>
      <c r="BG177" s="17">
        <v>9.4223552515309006E-2</v>
      </c>
    </row>
    <row r="178" spans="2:59" x14ac:dyDescent="0.35">
      <c r="B178" t="s">
        <v>73</v>
      </c>
      <c r="C178" s="17">
        <v>0.124447631852991</v>
      </c>
      <c r="D178" s="17">
        <v>0.108912261176605</v>
      </c>
      <c r="E178" s="17">
        <v>0.13940208683032801</v>
      </c>
      <c r="F178" s="17"/>
      <c r="G178" s="17">
        <v>8.8858888008225195E-2</v>
      </c>
      <c r="H178" s="17">
        <v>9.3552620351570207E-2</v>
      </c>
      <c r="I178" s="17">
        <v>0.107730237892097</v>
      </c>
      <c r="J178" s="17">
        <v>0.121206052486152</v>
      </c>
      <c r="K178" s="17">
        <v>0.15175707934419999</v>
      </c>
      <c r="L178" s="17">
        <v>0.171214178977384</v>
      </c>
      <c r="M178" s="17"/>
      <c r="N178" s="17">
        <v>0.107009463406189</v>
      </c>
      <c r="O178" s="17">
        <v>0.108019271519477</v>
      </c>
      <c r="P178" s="17">
        <v>0.106892746649783</v>
      </c>
      <c r="Q178" s="17">
        <v>0.17564398535157999</v>
      </c>
      <c r="R178" s="17"/>
      <c r="S178" s="17">
        <v>8.7551057809741095E-2</v>
      </c>
      <c r="T178" s="17">
        <v>0.112913413061354</v>
      </c>
      <c r="U178" s="17">
        <v>0.15051578180632599</v>
      </c>
      <c r="V178" s="17">
        <v>0.14056055212405</v>
      </c>
      <c r="W178" s="17">
        <v>9.8265617286202603E-2</v>
      </c>
      <c r="X178" s="17">
        <v>0.13466571852711601</v>
      </c>
      <c r="Y178" s="17">
        <v>0.160881497277685</v>
      </c>
      <c r="Z178" s="17">
        <v>0.19060996200702199</v>
      </c>
      <c r="AA178" s="17">
        <v>0.130399549950066</v>
      </c>
      <c r="AB178" s="17">
        <v>0.115145111421928</v>
      </c>
      <c r="AC178" s="17">
        <v>9.2139694713992498E-2</v>
      </c>
      <c r="AD178" s="17">
        <v>0.13410842751817001</v>
      </c>
      <c r="AE178" s="17"/>
      <c r="AF178" s="17">
        <v>0.140731760952158</v>
      </c>
      <c r="AG178" s="17">
        <v>0.10047365607325399</v>
      </c>
      <c r="AH178" s="17">
        <v>0.18898443105399801</v>
      </c>
      <c r="AI178" s="17"/>
      <c r="AJ178" s="17">
        <v>0.12547976813220599</v>
      </c>
      <c r="AK178" s="17">
        <v>0.102082215877686</v>
      </c>
      <c r="AL178" s="17">
        <v>0.123621870557641</v>
      </c>
      <c r="AM178" s="17">
        <v>0.14134852573606199</v>
      </c>
      <c r="AN178" s="17">
        <v>0.215957353830037</v>
      </c>
      <c r="AO178" s="17"/>
      <c r="AP178" s="17">
        <v>0.14405016687195499</v>
      </c>
      <c r="AQ178" s="17">
        <v>9.6363595472671898E-2</v>
      </c>
      <c r="AR178" s="17">
        <v>8.3215768011883406E-2</v>
      </c>
      <c r="AS178" s="17">
        <v>0.13240521133562</v>
      </c>
      <c r="AT178" s="17">
        <v>0.140898224602648</v>
      </c>
      <c r="AU178" s="17"/>
      <c r="AV178" s="17">
        <v>9.2122958329003996E-2</v>
      </c>
      <c r="AW178" s="17">
        <v>0.14396247561932399</v>
      </c>
      <c r="AX178" s="17">
        <v>7.4153329404788498E-2</v>
      </c>
      <c r="AY178" s="17">
        <v>0.118712823370449</v>
      </c>
      <c r="AZ178" s="17">
        <v>0.13820240271537099</v>
      </c>
      <c r="BA178" s="17">
        <v>0.245693732112227</v>
      </c>
      <c r="BB178" s="17"/>
      <c r="BC178" s="17">
        <v>0.17112690716198001</v>
      </c>
      <c r="BD178" s="17">
        <v>0.11266584869858</v>
      </c>
      <c r="BE178" s="17">
        <v>9.6421113964105395E-2</v>
      </c>
      <c r="BF178" s="17">
        <v>8.8314856036788195E-2</v>
      </c>
      <c r="BG178" s="17">
        <v>6.0943108383383501E-2</v>
      </c>
    </row>
    <row r="179" spans="2:59" x14ac:dyDescent="0.35">
      <c r="B179" t="s">
        <v>116</v>
      </c>
      <c r="C179" s="17">
        <v>0.41168893496174402</v>
      </c>
      <c r="D179" s="17">
        <v>0.447386178787683</v>
      </c>
      <c r="E179" s="17">
        <v>0.37584044072857797</v>
      </c>
      <c r="F179" s="17"/>
      <c r="G179" s="17">
        <v>0.56143890574968902</v>
      </c>
      <c r="H179" s="17">
        <v>0.54124657243581198</v>
      </c>
      <c r="I179" s="17">
        <v>0.47425741571416402</v>
      </c>
      <c r="J179" s="17">
        <v>0.33330725213881701</v>
      </c>
      <c r="K179" s="17">
        <v>0.28915625619434199</v>
      </c>
      <c r="L179" s="17">
        <v>0.30122243790905101</v>
      </c>
      <c r="M179" s="17"/>
      <c r="N179" s="17">
        <v>0.44596958149326399</v>
      </c>
      <c r="O179" s="17">
        <v>0.42741998215132598</v>
      </c>
      <c r="P179" s="17">
        <v>0.392721269531706</v>
      </c>
      <c r="Q179" s="17">
        <v>0.37749732335006803</v>
      </c>
      <c r="R179" s="17"/>
      <c r="S179" s="17">
        <v>0.51510588001753799</v>
      </c>
      <c r="T179" s="17">
        <v>0.41707327585510601</v>
      </c>
      <c r="U179" s="17">
        <v>0.33386921643878698</v>
      </c>
      <c r="V179" s="17">
        <v>0.41155553225168801</v>
      </c>
      <c r="W179" s="17">
        <v>0.40283747841511702</v>
      </c>
      <c r="X179" s="17">
        <v>0.426625118647461</v>
      </c>
      <c r="Y179" s="17">
        <v>0.38956113470913201</v>
      </c>
      <c r="Z179" s="17">
        <v>0.22985669250822</v>
      </c>
      <c r="AA179" s="17">
        <v>0.41816951919217799</v>
      </c>
      <c r="AB179" s="17">
        <v>0.38983913925593999</v>
      </c>
      <c r="AC179" s="17">
        <v>0.40643599427057397</v>
      </c>
      <c r="AD179" s="17">
        <v>0.44159193310890099</v>
      </c>
      <c r="AE179" s="17"/>
      <c r="AF179" s="17">
        <v>0.37911040164950199</v>
      </c>
      <c r="AG179" s="17">
        <v>0.41451947410122397</v>
      </c>
      <c r="AH179" s="17">
        <v>0.42230093560270299</v>
      </c>
      <c r="AI179" s="17"/>
      <c r="AJ179" s="17">
        <v>0.38304268462841701</v>
      </c>
      <c r="AK179" s="17">
        <v>0.47130955571961503</v>
      </c>
      <c r="AL179" s="17">
        <v>0.357748357910538</v>
      </c>
      <c r="AM179" s="17">
        <v>0.48816423838162099</v>
      </c>
      <c r="AN179" s="17">
        <v>0.40656170469662301</v>
      </c>
      <c r="AO179" s="17"/>
      <c r="AP179" s="17">
        <v>0.405461198469179</v>
      </c>
      <c r="AQ179" s="17">
        <v>0.46006577942211202</v>
      </c>
      <c r="AR179" s="17">
        <v>0.39264822807762001</v>
      </c>
      <c r="AS179" s="17">
        <v>0.36292768035530998</v>
      </c>
      <c r="AT179" s="17">
        <v>0.47699211207893599</v>
      </c>
      <c r="AU179" s="17"/>
      <c r="AV179" s="17">
        <v>0.47038557730752101</v>
      </c>
      <c r="AW179" s="17">
        <v>0.41222260273556599</v>
      </c>
      <c r="AX179" s="17">
        <v>0.42727179600215298</v>
      </c>
      <c r="AY179" s="17">
        <v>0.37351428817420101</v>
      </c>
      <c r="AZ179" s="17">
        <v>0.46111851568998902</v>
      </c>
      <c r="BA179" s="17">
        <v>0.205226253222169</v>
      </c>
      <c r="BB179" s="17"/>
      <c r="BC179" s="17">
        <v>0.346164737227874</v>
      </c>
      <c r="BD179" s="17">
        <v>0.40127547769542199</v>
      </c>
      <c r="BE179" s="17">
        <v>0.44473912104580199</v>
      </c>
      <c r="BF179" s="17">
        <v>0.52996344572021303</v>
      </c>
      <c r="BG179" s="17">
        <v>0.62943432967030999</v>
      </c>
    </row>
    <row r="180" spans="2:59" x14ac:dyDescent="0.35">
      <c r="B180" t="s">
        <v>117</v>
      </c>
      <c r="C180" s="17">
        <v>0.46386343318526502</v>
      </c>
      <c r="D180" s="17">
        <v>0.44370156003571198</v>
      </c>
      <c r="E180" s="17">
        <v>0.48475747244109402</v>
      </c>
      <c r="F180" s="17"/>
      <c r="G180" s="17">
        <v>0.34970220624208598</v>
      </c>
      <c r="H180" s="17">
        <v>0.36520080721261799</v>
      </c>
      <c r="I180" s="17">
        <v>0.41801234639373902</v>
      </c>
      <c r="J180" s="17">
        <v>0.54548669537503003</v>
      </c>
      <c r="K180" s="17">
        <v>0.55908666446145805</v>
      </c>
      <c r="L180" s="17">
        <v>0.52756338311356499</v>
      </c>
      <c r="M180" s="17"/>
      <c r="N180" s="17">
        <v>0.44702095510054701</v>
      </c>
      <c r="O180" s="17">
        <v>0.46456074632919597</v>
      </c>
      <c r="P180" s="17">
        <v>0.50038598381851096</v>
      </c>
      <c r="Q180" s="17">
        <v>0.44685869129835298</v>
      </c>
      <c r="R180" s="17"/>
      <c r="S180" s="17">
        <v>0.39734306217272097</v>
      </c>
      <c r="T180" s="17">
        <v>0.47001331108354</v>
      </c>
      <c r="U180" s="17">
        <v>0.51561500175488695</v>
      </c>
      <c r="V180" s="17">
        <v>0.447883915624263</v>
      </c>
      <c r="W180" s="17">
        <v>0.498896904298681</v>
      </c>
      <c r="X180" s="17">
        <v>0.43870916282542299</v>
      </c>
      <c r="Y180" s="17">
        <v>0.44955736801318202</v>
      </c>
      <c r="Z180" s="17">
        <v>0.57953334548475899</v>
      </c>
      <c r="AA180" s="17">
        <v>0.45143093085775599</v>
      </c>
      <c r="AB180" s="17">
        <v>0.49501574932213199</v>
      </c>
      <c r="AC180" s="17">
        <v>0.50142431101543405</v>
      </c>
      <c r="AD180" s="17">
        <v>0.42429963937292903</v>
      </c>
      <c r="AE180" s="17"/>
      <c r="AF180" s="17">
        <v>0.48015783739834</v>
      </c>
      <c r="AG180" s="17">
        <v>0.48500686982552199</v>
      </c>
      <c r="AH180" s="17">
        <v>0.38871463334329998</v>
      </c>
      <c r="AI180" s="17"/>
      <c r="AJ180" s="17">
        <v>0.49147754723937698</v>
      </c>
      <c r="AK180" s="17">
        <v>0.42660822840269802</v>
      </c>
      <c r="AL180" s="17">
        <v>0.51862977153182099</v>
      </c>
      <c r="AM180" s="17">
        <v>0.37048723588231602</v>
      </c>
      <c r="AN180" s="17">
        <v>0.37748094147334099</v>
      </c>
      <c r="AO180" s="17"/>
      <c r="AP180" s="17">
        <v>0.45048863465886602</v>
      </c>
      <c r="AQ180" s="17">
        <v>0.443570625105216</v>
      </c>
      <c r="AR180" s="17">
        <v>0.52413600391049597</v>
      </c>
      <c r="AS180" s="17">
        <v>0.50466710830907002</v>
      </c>
      <c r="AT180" s="17">
        <v>0.382109663318416</v>
      </c>
      <c r="AU180" s="17"/>
      <c r="AV180" s="17">
        <v>0.43749146436347502</v>
      </c>
      <c r="AW180" s="17">
        <v>0.44381492164511099</v>
      </c>
      <c r="AX180" s="17">
        <v>0.49857487459305799</v>
      </c>
      <c r="AY180" s="17">
        <v>0.50777288845534996</v>
      </c>
      <c r="AZ180" s="17">
        <v>0.40067908159464</v>
      </c>
      <c r="BA180" s="17">
        <v>0.54908001466560497</v>
      </c>
      <c r="BB180" s="17"/>
      <c r="BC180" s="17">
        <v>0.48270835561014602</v>
      </c>
      <c r="BD180" s="17">
        <v>0.48605867360599803</v>
      </c>
      <c r="BE180" s="17">
        <v>0.45883976499009199</v>
      </c>
      <c r="BF180" s="17">
        <v>0.38172169824299901</v>
      </c>
      <c r="BG180" s="17">
        <v>0.309622561946306</v>
      </c>
    </row>
    <row r="181" spans="2:59" x14ac:dyDescent="0.35">
      <c r="B181" t="s">
        <v>88</v>
      </c>
      <c r="C181" s="17">
        <v>-5.2174498223521097E-2</v>
      </c>
      <c r="D181" s="17">
        <v>3.6846187519713998E-3</v>
      </c>
      <c r="E181" s="17">
        <v>-0.108917031712516</v>
      </c>
      <c r="F181" s="17"/>
      <c r="G181" s="17">
        <v>0.21173669950760399</v>
      </c>
      <c r="H181" s="17">
        <v>0.17604576522319301</v>
      </c>
      <c r="I181" s="17">
        <v>5.6245069320424598E-2</v>
      </c>
      <c r="J181" s="17">
        <v>-0.21217944323621299</v>
      </c>
      <c r="K181" s="17">
        <v>-0.26993040826711701</v>
      </c>
      <c r="L181" s="17">
        <v>-0.226340945204514</v>
      </c>
      <c r="M181" s="17"/>
      <c r="N181" s="17">
        <v>-1.0513736072836899E-3</v>
      </c>
      <c r="O181" s="17">
        <v>-3.7140764177870003E-2</v>
      </c>
      <c r="P181" s="17">
        <v>-0.107664714286805</v>
      </c>
      <c r="Q181" s="17">
        <v>-6.9361367948284805E-2</v>
      </c>
      <c r="R181" s="17"/>
      <c r="S181" s="17">
        <v>0.117762817844816</v>
      </c>
      <c r="T181" s="17">
        <v>-5.2940035228435003E-2</v>
      </c>
      <c r="U181" s="17">
        <v>-0.1817457853161</v>
      </c>
      <c r="V181" s="17">
        <v>-3.6328383372574997E-2</v>
      </c>
      <c r="W181" s="17">
        <v>-9.6059425883563906E-2</v>
      </c>
      <c r="X181" s="17">
        <v>-1.2084044177962799E-2</v>
      </c>
      <c r="Y181" s="17">
        <v>-5.9996233304049698E-2</v>
      </c>
      <c r="Z181" s="17">
        <v>-0.34967665297653899</v>
      </c>
      <c r="AA181" s="17">
        <v>-3.3261411665577702E-2</v>
      </c>
      <c r="AB181" s="17">
        <v>-0.105176610066192</v>
      </c>
      <c r="AC181" s="17">
        <v>-9.4988316744860302E-2</v>
      </c>
      <c r="AD181" s="17">
        <v>1.7292293735972401E-2</v>
      </c>
      <c r="AE181" s="17"/>
      <c r="AF181" s="17">
        <v>-0.101047435748838</v>
      </c>
      <c r="AG181" s="17">
        <v>-7.0487395724297602E-2</v>
      </c>
      <c r="AH181" s="17">
        <v>3.35863022594029E-2</v>
      </c>
      <c r="AI181" s="17"/>
      <c r="AJ181" s="17">
        <v>-0.10843486261096</v>
      </c>
      <c r="AK181" s="17">
        <v>4.4701327316916797E-2</v>
      </c>
      <c r="AL181" s="17">
        <v>-0.160881413621283</v>
      </c>
      <c r="AM181" s="17">
        <v>0.117677002499305</v>
      </c>
      <c r="AN181" s="17">
        <v>2.9080763223281701E-2</v>
      </c>
      <c r="AO181" s="17"/>
      <c r="AP181" s="17">
        <v>-4.5027436189686999E-2</v>
      </c>
      <c r="AQ181" s="17">
        <v>1.6495154316896E-2</v>
      </c>
      <c r="AR181" s="17">
        <v>-0.13148777583287599</v>
      </c>
      <c r="AS181" s="17">
        <v>-0.14173942795375999</v>
      </c>
      <c r="AT181" s="17">
        <v>9.4882448760519503E-2</v>
      </c>
      <c r="AU181" s="17"/>
      <c r="AV181" s="17">
        <v>3.2894112944045401E-2</v>
      </c>
      <c r="AW181" s="17">
        <v>-3.1592318909544802E-2</v>
      </c>
      <c r="AX181" s="17">
        <v>-7.1303078590905095E-2</v>
      </c>
      <c r="AY181" s="17">
        <v>-0.134258600281149</v>
      </c>
      <c r="AZ181" s="17">
        <v>6.0439434095349E-2</v>
      </c>
      <c r="BA181" s="17">
        <v>-0.34385376144343599</v>
      </c>
      <c r="BB181" s="17"/>
      <c r="BC181" s="17">
        <v>-0.136543618382271</v>
      </c>
      <c r="BD181" s="17">
        <v>-8.4783195910576495E-2</v>
      </c>
      <c r="BE181" s="17">
        <v>-1.4100643944290401E-2</v>
      </c>
      <c r="BF181" s="17">
        <v>0.148241747477214</v>
      </c>
      <c r="BG181" s="17">
        <v>0.31981176772400399</v>
      </c>
    </row>
    <row r="182" spans="2:59" x14ac:dyDescent="0.35">
      <c r="C182" s="17"/>
      <c r="D182" s="17"/>
      <c r="E182" s="17"/>
      <c r="F182" s="17"/>
      <c r="G182" s="17"/>
      <c r="H182" s="17"/>
      <c r="I182" s="17"/>
      <c r="J182" s="17"/>
      <c r="K182" s="17"/>
      <c r="L182" s="17"/>
      <c r="M182" s="17"/>
      <c r="N182" s="17"/>
      <c r="O182" s="17"/>
      <c r="P182" s="17"/>
      <c r="Q182" s="17"/>
      <c r="R182" s="17"/>
      <c r="S182" s="17"/>
      <c r="T182" s="17"/>
      <c r="U182" s="17"/>
      <c r="V182" s="17"/>
      <c r="W182" s="17"/>
      <c r="X182" s="17"/>
      <c r="Y182" s="17"/>
      <c r="Z182" s="17"/>
      <c r="AA182" s="17"/>
      <c r="AB182" s="17"/>
      <c r="AC182" s="17"/>
      <c r="AD182" s="17"/>
      <c r="AE182" s="17"/>
      <c r="AF182" s="17"/>
      <c r="AG182" s="17"/>
      <c r="AH182" s="17"/>
      <c r="AI182" s="17"/>
      <c r="AJ182" s="17"/>
      <c r="AK182" s="17"/>
      <c r="AL182" s="17"/>
      <c r="AM182" s="17"/>
      <c r="AN182" s="17"/>
      <c r="AO182" s="17"/>
      <c r="AP182" s="17"/>
      <c r="AQ182" s="17"/>
      <c r="AR182" s="17"/>
      <c r="AS182" s="17"/>
      <c r="AT182" s="17"/>
      <c r="AU182" s="17"/>
      <c r="AV182" s="17"/>
      <c r="AW182" s="17"/>
      <c r="AX182" s="17"/>
      <c r="AY182" s="17"/>
      <c r="AZ182" s="17"/>
      <c r="BA182" s="17"/>
      <c r="BB182" s="17"/>
      <c r="BC182" s="17"/>
      <c r="BD182" s="17"/>
      <c r="BE182" s="17"/>
      <c r="BF182" s="17"/>
      <c r="BG182" s="17"/>
    </row>
    <row r="183" spans="2:59" x14ac:dyDescent="0.35">
      <c r="B183" s="6" t="s">
        <v>125</v>
      </c>
      <c r="C183" s="17"/>
      <c r="D183" s="17"/>
      <c r="E183" s="17"/>
      <c r="F183" s="17"/>
      <c r="G183" s="17"/>
      <c r="H183" s="17"/>
      <c r="I183" s="17"/>
      <c r="J183" s="17"/>
      <c r="K183" s="17"/>
      <c r="L183" s="17"/>
      <c r="M183" s="17"/>
      <c r="N183" s="17"/>
      <c r="O183" s="17"/>
      <c r="P183" s="17"/>
      <c r="Q183" s="17"/>
      <c r="R183" s="17"/>
      <c r="S183" s="17"/>
      <c r="T183" s="17"/>
      <c r="U183" s="17"/>
      <c r="V183" s="17"/>
      <c r="W183" s="17"/>
      <c r="X183" s="17"/>
      <c r="Y183" s="17"/>
      <c r="Z183" s="17"/>
      <c r="AA183" s="17"/>
      <c r="AB183" s="17"/>
      <c r="AC183" s="17"/>
      <c r="AD183" s="17"/>
      <c r="AE183" s="17"/>
      <c r="AF183" s="17"/>
      <c r="AG183" s="17"/>
      <c r="AH183" s="17"/>
      <c r="AI183" s="17"/>
      <c r="AJ183" s="17"/>
      <c r="AK183" s="17"/>
      <c r="AL183" s="17"/>
      <c r="AM183" s="17"/>
      <c r="AN183" s="17"/>
      <c r="AO183" s="17"/>
      <c r="AP183" s="17"/>
      <c r="AQ183" s="17"/>
      <c r="AR183" s="17"/>
      <c r="AS183" s="17"/>
      <c r="AT183" s="17"/>
      <c r="AU183" s="17"/>
      <c r="AV183" s="17"/>
      <c r="AW183" s="17"/>
      <c r="AX183" s="17"/>
      <c r="AY183" s="17"/>
      <c r="AZ183" s="17"/>
      <c r="BA183" s="17"/>
      <c r="BB183" s="17"/>
      <c r="BC183" s="17"/>
      <c r="BD183" s="17"/>
      <c r="BE183" s="17"/>
      <c r="BF183" s="17"/>
      <c r="BG183" s="17"/>
    </row>
    <row r="184" spans="2:59" x14ac:dyDescent="0.35">
      <c r="B184" s="24" t="s">
        <v>75</v>
      </c>
      <c r="C184" s="17"/>
      <c r="D184" s="17"/>
      <c r="E184" s="17"/>
      <c r="F184" s="17"/>
      <c r="G184" s="17"/>
      <c r="H184" s="17"/>
      <c r="I184" s="17"/>
      <c r="J184" s="17"/>
      <c r="K184" s="17"/>
      <c r="L184" s="17"/>
      <c r="M184" s="17"/>
      <c r="N184" s="17"/>
      <c r="O184" s="17"/>
      <c r="P184" s="17"/>
      <c r="Q184" s="17"/>
      <c r="R184" s="17"/>
      <c r="S184" s="17"/>
      <c r="T184" s="17"/>
      <c r="U184" s="17"/>
      <c r="V184" s="17"/>
      <c r="W184" s="17"/>
      <c r="X184" s="17"/>
      <c r="Y184" s="17"/>
      <c r="Z184" s="17"/>
      <c r="AA184" s="17"/>
      <c r="AB184" s="17"/>
      <c r="AC184" s="17"/>
      <c r="AD184" s="17"/>
      <c r="AE184" s="17"/>
      <c r="AF184" s="17"/>
      <c r="AG184" s="17"/>
      <c r="AH184" s="17"/>
      <c r="AI184" s="17"/>
      <c r="AJ184" s="17"/>
      <c r="AK184" s="17"/>
      <c r="AL184" s="17"/>
      <c r="AM184" s="17"/>
      <c r="AN184" s="17"/>
      <c r="AO184" s="17"/>
      <c r="AP184" s="17"/>
      <c r="AQ184" s="17"/>
      <c r="AR184" s="17"/>
      <c r="AS184" s="17"/>
      <c r="AT184" s="17"/>
      <c r="AU184" s="17"/>
      <c r="AV184" s="17"/>
      <c r="AW184" s="17"/>
      <c r="AX184" s="17"/>
      <c r="AY184" s="17"/>
      <c r="AZ184" s="17"/>
      <c r="BA184" s="17"/>
      <c r="BB184" s="17"/>
      <c r="BC184" s="17"/>
      <c r="BD184" s="17"/>
      <c r="BE184" s="17"/>
      <c r="BF184" s="17"/>
      <c r="BG184" s="17"/>
    </row>
    <row r="185" spans="2:59" x14ac:dyDescent="0.35">
      <c r="B185" t="s">
        <v>112</v>
      </c>
      <c r="C185" s="17">
        <v>3.9313277246334599E-2</v>
      </c>
      <c r="D185" s="17">
        <v>5.5060630635161499E-2</v>
      </c>
      <c r="E185" s="17">
        <v>2.4144789483344E-2</v>
      </c>
      <c r="F185" s="17"/>
      <c r="G185" s="17">
        <v>7.3878750550318104E-2</v>
      </c>
      <c r="H185" s="17">
        <v>7.29064600827493E-2</v>
      </c>
      <c r="I185" s="17">
        <v>5.28451525067654E-2</v>
      </c>
      <c r="J185" s="17">
        <v>1.3937127801687601E-2</v>
      </c>
      <c r="K185" s="17">
        <v>2.40383756609013E-2</v>
      </c>
      <c r="L185" s="17">
        <v>8.7085363741919598E-3</v>
      </c>
      <c r="M185" s="17"/>
      <c r="N185" s="17">
        <v>3.9424375653452602E-2</v>
      </c>
      <c r="O185" s="17">
        <v>3.3066099071066203E-2</v>
      </c>
      <c r="P185" s="17">
        <v>3.38921817074537E-2</v>
      </c>
      <c r="Q185" s="17">
        <v>5.1102204938619097E-2</v>
      </c>
      <c r="R185" s="17"/>
      <c r="S185" s="17">
        <v>6.4414598230597406E-2</v>
      </c>
      <c r="T185" s="17">
        <v>2.1498611144435201E-2</v>
      </c>
      <c r="U185" s="17">
        <v>2.8627396848266699E-2</v>
      </c>
      <c r="V185" s="17">
        <v>4.0907362321354002E-2</v>
      </c>
      <c r="W185" s="17">
        <v>3.4608592769466998E-2</v>
      </c>
      <c r="X185" s="17">
        <v>4.2498718656153803E-2</v>
      </c>
      <c r="Y185" s="17">
        <v>1.27024636889723E-2</v>
      </c>
      <c r="Z185" s="17">
        <v>1.26030041227709E-2</v>
      </c>
      <c r="AA185" s="17">
        <v>4.1336716437194401E-2</v>
      </c>
      <c r="AB185" s="17">
        <v>4.8547595084582097E-2</v>
      </c>
      <c r="AC185" s="17">
        <v>8.72738555720102E-2</v>
      </c>
      <c r="AD185" s="17">
        <v>1.5542183307458299E-2</v>
      </c>
      <c r="AE185" s="17"/>
      <c r="AF185" s="17">
        <v>3.1748006035678997E-2</v>
      </c>
      <c r="AG185" s="17">
        <v>4.9300507546642898E-2</v>
      </c>
      <c r="AH185" s="17">
        <v>2.6722539935857801E-2</v>
      </c>
      <c r="AI185" s="17"/>
      <c r="AJ185" s="17">
        <v>3.6580068200882103E-2</v>
      </c>
      <c r="AK185" s="17">
        <v>5.4452982441891201E-2</v>
      </c>
      <c r="AL185" s="17">
        <v>3.7066229255129098E-2</v>
      </c>
      <c r="AM185" s="17">
        <v>4.2853528144961399E-2</v>
      </c>
      <c r="AN185" s="17">
        <v>1.6855950107422302E-2</v>
      </c>
      <c r="AO185" s="17"/>
      <c r="AP185" s="17">
        <v>4.3506750887271697E-2</v>
      </c>
      <c r="AQ185" s="17">
        <v>4.66957675101747E-2</v>
      </c>
      <c r="AR185" s="17">
        <v>3.8332740930601399E-2</v>
      </c>
      <c r="AS185" s="17">
        <v>3.07617638097313E-2</v>
      </c>
      <c r="AT185" s="17">
        <v>2.8576455581445101E-2</v>
      </c>
      <c r="AU185" s="17"/>
      <c r="AV185" s="17">
        <v>4.6561194724141899E-2</v>
      </c>
      <c r="AW185" s="17">
        <v>5.4385690311382698E-2</v>
      </c>
      <c r="AX185" s="17">
        <v>4.4713135943852102E-2</v>
      </c>
      <c r="AY185" s="17">
        <v>3.0657724665894701E-2</v>
      </c>
      <c r="AZ185" s="17">
        <v>9.3838730861052991E-3</v>
      </c>
      <c r="BA185" s="17">
        <v>7.0029215715205501E-3</v>
      </c>
      <c r="BB185" s="17"/>
      <c r="BC185" s="17">
        <v>4.1499095096471698E-2</v>
      </c>
      <c r="BD185" s="17">
        <v>2.4007489990435199E-2</v>
      </c>
      <c r="BE185" s="17">
        <v>4.1050388148818499E-2</v>
      </c>
      <c r="BF185" s="17">
        <v>6.6447713182435295E-2</v>
      </c>
      <c r="BG185" s="17">
        <v>0.126215582736147</v>
      </c>
    </row>
    <row r="186" spans="2:59" x14ac:dyDescent="0.35">
      <c r="B186" t="s">
        <v>113</v>
      </c>
      <c r="C186" s="17">
        <v>0.13165724149889499</v>
      </c>
      <c r="D186" s="17">
        <v>0.129075429808167</v>
      </c>
      <c r="E186" s="17">
        <v>0.133764988260206</v>
      </c>
      <c r="F186" s="17"/>
      <c r="G186" s="17">
        <v>0.18802343492318499</v>
      </c>
      <c r="H186" s="17">
        <v>0.16618218590856801</v>
      </c>
      <c r="I186" s="17">
        <v>0.16756426275546801</v>
      </c>
      <c r="J186" s="17">
        <v>0.114235484652344</v>
      </c>
      <c r="K186" s="17">
        <v>9.42913429358542E-2</v>
      </c>
      <c r="L186" s="17">
        <v>7.5969419413346603E-2</v>
      </c>
      <c r="M186" s="17"/>
      <c r="N186" s="17">
        <v>0.15124717891221701</v>
      </c>
      <c r="O186" s="17">
        <v>0.12726420544394601</v>
      </c>
      <c r="P186" s="17">
        <v>0.13863389731881401</v>
      </c>
      <c r="Q186" s="17">
        <v>0.11100553152939301</v>
      </c>
      <c r="R186" s="17"/>
      <c r="S186" s="17">
        <v>0.14661430280335899</v>
      </c>
      <c r="T186" s="17">
        <v>0.146818386665548</v>
      </c>
      <c r="U186" s="17">
        <v>8.7368524995121696E-2</v>
      </c>
      <c r="V186" s="17">
        <v>0.15072576462224399</v>
      </c>
      <c r="W186" s="17">
        <v>0.14539482334904699</v>
      </c>
      <c r="X186" s="17">
        <v>0.11995065433657599</v>
      </c>
      <c r="Y186" s="17">
        <v>0.11357880587022599</v>
      </c>
      <c r="Z186" s="17">
        <v>0.18627088190087701</v>
      </c>
      <c r="AA186" s="17">
        <v>0.13348738735725699</v>
      </c>
      <c r="AB186" s="17">
        <v>0.10409402814176499</v>
      </c>
      <c r="AC186" s="17">
        <v>0.1054908066968</v>
      </c>
      <c r="AD186" s="17">
        <v>0.15614272708632501</v>
      </c>
      <c r="AE186" s="17"/>
      <c r="AF186" s="17">
        <v>0.13867427414537301</v>
      </c>
      <c r="AG186" s="17">
        <v>0.120037475796598</v>
      </c>
      <c r="AH186" s="17">
        <v>0.122802533655809</v>
      </c>
      <c r="AI186" s="17"/>
      <c r="AJ186" s="17">
        <v>0.14422523379663599</v>
      </c>
      <c r="AK186" s="17">
        <v>0.152858600337788</v>
      </c>
      <c r="AL186" s="17">
        <v>8.6208264366602297E-2</v>
      </c>
      <c r="AM186" s="17">
        <v>0.104544471622943</v>
      </c>
      <c r="AN186" s="17">
        <v>0.10916182692148201</v>
      </c>
      <c r="AO186" s="17"/>
      <c r="AP186" s="17">
        <v>0.16933785237763699</v>
      </c>
      <c r="AQ186" s="17">
        <v>0.15713788286437599</v>
      </c>
      <c r="AR186" s="17">
        <v>7.8406675911075904E-2</v>
      </c>
      <c r="AS186" s="17">
        <v>9.7675247819613106E-2</v>
      </c>
      <c r="AT186" s="17">
        <v>0.132206630326689</v>
      </c>
      <c r="AU186" s="17"/>
      <c r="AV186" s="17">
        <v>0.15193465431471601</v>
      </c>
      <c r="AW186" s="17">
        <v>0.16789353898870199</v>
      </c>
      <c r="AX186" s="17">
        <v>8.2682817757554206E-2</v>
      </c>
      <c r="AY186" s="17">
        <v>0.115615693164087</v>
      </c>
      <c r="AZ186" s="17">
        <v>0.128896365565039</v>
      </c>
      <c r="BA186" s="17">
        <v>5.7065341481159798E-2</v>
      </c>
      <c r="BB186" s="17"/>
      <c r="BC186" s="17">
        <v>0.12359016946456999</v>
      </c>
      <c r="BD186" s="17">
        <v>0.13638553823987701</v>
      </c>
      <c r="BE186" s="17">
        <v>0.136063647402417</v>
      </c>
      <c r="BF186" s="17">
        <v>0.151660669308154</v>
      </c>
      <c r="BG186" s="17">
        <v>0.136434031774882</v>
      </c>
    </row>
    <row r="187" spans="2:59" x14ac:dyDescent="0.35">
      <c r="B187" t="s">
        <v>114</v>
      </c>
      <c r="C187" s="17">
        <v>0.36588535213860202</v>
      </c>
      <c r="D187" s="17">
        <v>0.36170100986081299</v>
      </c>
      <c r="E187" s="17">
        <v>0.36972983597183101</v>
      </c>
      <c r="F187" s="17"/>
      <c r="G187" s="17">
        <v>0.34035826341474901</v>
      </c>
      <c r="H187" s="17">
        <v>0.355256366059652</v>
      </c>
      <c r="I187" s="17">
        <v>0.359774017035628</v>
      </c>
      <c r="J187" s="17">
        <v>0.34590376193324901</v>
      </c>
      <c r="K187" s="17">
        <v>0.384907015208522</v>
      </c>
      <c r="L187" s="17">
        <v>0.39997634038852298</v>
      </c>
      <c r="M187" s="17"/>
      <c r="N187" s="17">
        <v>0.39563847110162798</v>
      </c>
      <c r="O187" s="17">
        <v>0.33239502286829697</v>
      </c>
      <c r="P187" s="17">
        <v>0.40308664555505702</v>
      </c>
      <c r="Q187" s="17">
        <v>0.333616006633561</v>
      </c>
      <c r="R187" s="17"/>
      <c r="S187" s="17">
        <v>0.35392777332176301</v>
      </c>
      <c r="T187" s="17">
        <v>0.32278312758357502</v>
      </c>
      <c r="U187" s="17">
        <v>0.342166289417486</v>
      </c>
      <c r="V187" s="17">
        <v>0.40810285454171802</v>
      </c>
      <c r="W187" s="17">
        <v>0.33200168384067602</v>
      </c>
      <c r="X187" s="17">
        <v>0.40034799829346401</v>
      </c>
      <c r="Y187" s="17">
        <v>0.34929848859310902</v>
      </c>
      <c r="Z187" s="17">
        <v>0.32997010944834898</v>
      </c>
      <c r="AA187" s="17">
        <v>0.39583085627624598</v>
      </c>
      <c r="AB187" s="17">
        <v>0.42017860389745298</v>
      </c>
      <c r="AC187" s="17">
        <v>0.33380934372293503</v>
      </c>
      <c r="AD187" s="17">
        <v>0.39367129334578299</v>
      </c>
      <c r="AE187" s="17"/>
      <c r="AF187" s="17">
        <v>0.37246596821760503</v>
      </c>
      <c r="AG187" s="17">
        <v>0.36050838525555401</v>
      </c>
      <c r="AH187" s="17">
        <v>0.35371245515137101</v>
      </c>
      <c r="AI187" s="17"/>
      <c r="AJ187" s="17">
        <v>0.37479425455597398</v>
      </c>
      <c r="AK187" s="17">
        <v>0.35395265748791199</v>
      </c>
      <c r="AL187" s="17">
        <v>0.39532899206544603</v>
      </c>
      <c r="AM187" s="17">
        <v>0.39403916909887399</v>
      </c>
      <c r="AN187" s="17">
        <v>0.33517423541466701</v>
      </c>
      <c r="AO187" s="17"/>
      <c r="AP187" s="17">
        <v>0.37105613279016397</v>
      </c>
      <c r="AQ187" s="17">
        <v>0.35316775574071901</v>
      </c>
      <c r="AR187" s="17">
        <v>0.38852988093669499</v>
      </c>
      <c r="AS187" s="17">
        <v>0.39013281104827202</v>
      </c>
      <c r="AT187" s="17">
        <v>0.390274331952637</v>
      </c>
      <c r="AU187" s="17"/>
      <c r="AV187" s="17">
        <v>0.35020287091786401</v>
      </c>
      <c r="AW187" s="17">
        <v>0.38148861553265401</v>
      </c>
      <c r="AX187" s="17">
        <v>0.42089910074291598</v>
      </c>
      <c r="AY187" s="17">
        <v>0.38437427277543601</v>
      </c>
      <c r="AZ187" s="17">
        <v>0.43002386590061298</v>
      </c>
      <c r="BA187" s="17">
        <v>0.30936086138339303</v>
      </c>
      <c r="BB187" s="17"/>
      <c r="BC187" s="17">
        <v>0.37843284682013301</v>
      </c>
      <c r="BD187" s="17">
        <v>0.33438963270125599</v>
      </c>
      <c r="BE187" s="17">
        <v>0.37595695114353</v>
      </c>
      <c r="BF187" s="17">
        <v>0.39127310112969199</v>
      </c>
      <c r="BG187" s="17">
        <v>0.40262135184310999</v>
      </c>
    </row>
    <row r="188" spans="2:59" x14ac:dyDescent="0.35">
      <c r="B188" t="s">
        <v>115</v>
      </c>
      <c r="C188" s="17">
        <v>0.34665092439929102</v>
      </c>
      <c r="D188" s="17">
        <v>0.34665392762687602</v>
      </c>
      <c r="E188" s="17">
        <v>0.34734281340682699</v>
      </c>
      <c r="F188" s="17"/>
      <c r="G188" s="17">
        <v>0.30520327872120101</v>
      </c>
      <c r="H188" s="17">
        <v>0.30201098600584297</v>
      </c>
      <c r="I188" s="17">
        <v>0.31021260062178801</v>
      </c>
      <c r="J188" s="17">
        <v>0.42499372945624198</v>
      </c>
      <c r="K188" s="17">
        <v>0.37082429451778598</v>
      </c>
      <c r="L188" s="17">
        <v>0.360519213049111</v>
      </c>
      <c r="M188" s="17"/>
      <c r="N188" s="17">
        <v>0.31008721294786701</v>
      </c>
      <c r="O188" s="17">
        <v>0.39218323126335602</v>
      </c>
      <c r="P188" s="17">
        <v>0.33666837281824002</v>
      </c>
      <c r="Q188" s="17">
        <v>0.34518967793352801</v>
      </c>
      <c r="R188" s="17"/>
      <c r="S188" s="17">
        <v>0.365312022818152</v>
      </c>
      <c r="T188" s="17">
        <v>0.40516010484578402</v>
      </c>
      <c r="U188" s="17">
        <v>0.41960624889403703</v>
      </c>
      <c r="V188" s="17">
        <v>0.26002104287998301</v>
      </c>
      <c r="W188" s="17">
        <v>0.37430758103786399</v>
      </c>
      <c r="X188" s="17">
        <v>0.32001188951051901</v>
      </c>
      <c r="Y188" s="17">
        <v>0.36581314491178102</v>
      </c>
      <c r="Z188" s="17">
        <v>0.28105448538557198</v>
      </c>
      <c r="AA188" s="17">
        <v>0.30776181641412398</v>
      </c>
      <c r="AB188" s="17">
        <v>0.31714955958269597</v>
      </c>
      <c r="AC188" s="17">
        <v>0.414208868807665</v>
      </c>
      <c r="AD188" s="17">
        <v>0.24021346778821501</v>
      </c>
      <c r="AE188" s="17"/>
      <c r="AF188" s="17">
        <v>0.328593652428469</v>
      </c>
      <c r="AG188" s="17">
        <v>0.380075531564532</v>
      </c>
      <c r="AH188" s="17">
        <v>0.30357282482397002</v>
      </c>
      <c r="AI188" s="17"/>
      <c r="AJ188" s="17">
        <v>0.33195598629200002</v>
      </c>
      <c r="AK188" s="17">
        <v>0.34700099658960598</v>
      </c>
      <c r="AL188" s="17">
        <v>0.36314800337151798</v>
      </c>
      <c r="AM188" s="17">
        <v>0.32261505551251002</v>
      </c>
      <c r="AN188" s="17">
        <v>0.33587069589954099</v>
      </c>
      <c r="AO188" s="17"/>
      <c r="AP188" s="17">
        <v>0.29504319158502001</v>
      </c>
      <c r="AQ188" s="17">
        <v>0.34312598991822801</v>
      </c>
      <c r="AR188" s="17">
        <v>0.41661895539388899</v>
      </c>
      <c r="AS188" s="17">
        <v>0.365136375281299</v>
      </c>
      <c r="AT188" s="17">
        <v>0.34648611824936199</v>
      </c>
      <c r="AU188" s="17"/>
      <c r="AV188" s="17">
        <v>0.35462112408872898</v>
      </c>
      <c r="AW188" s="17">
        <v>0.26608082927936</v>
      </c>
      <c r="AX188" s="17">
        <v>0.395655064504358</v>
      </c>
      <c r="AY188" s="17">
        <v>0.3597532787619</v>
      </c>
      <c r="AZ188" s="17">
        <v>0.33707883987979698</v>
      </c>
      <c r="BA188" s="17">
        <v>0.39923214834215298</v>
      </c>
      <c r="BB188" s="17"/>
      <c r="BC188" s="17">
        <v>0.31450467399652998</v>
      </c>
      <c r="BD188" s="17">
        <v>0.39132522280263599</v>
      </c>
      <c r="BE188" s="17">
        <v>0.34829923820062803</v>
      </c>
      <c r="BF188" s="17">
        <v>0.29083751391749302</v>
      </c>
      <c r="BG188" s="17">
        <v>0.29782259334033701</v>
      </c>
    </row>
    <row r="189" spans="2:59" x14ac:dyDescent="0.35">
      <c r="B189" t="s">
        <v>73</v>
      </c>
      <c r="C189" s="17">
        <v>0.116493204716878</v>
      </c>
      <c r="D189" s="17">
        <v>0.10750900206898199</v>
      </c>
      <c r="E189" s="17">
        <v>0.125017572877791</v>
      </c>
      <c r="F189" s="17"/>
      <c r="G189" s="17">
        <v>9.2536272390547306E-2</v>
      </c>
      <c r="H189" s="17">
        <v>0.103644001943187</v>
      </c>
      <c r="I189" s="17">
        <v>0.10960396708035</v>
      </c>
      <c r="J189" s="17">
        <v>0.100929896156477</v>
      </c>
      <c r="K189" s="17">
        <v>0.12593897167693699</v>
      </c>
      <c r="L189" s="17">
        <v>0.15482649077482699</v>
      </c>
      <c r="M189" s="17"/>
      <c r="N189" s="17">
        <v>0.103602761384835</v>
      </c>
      <c r="O189" s="17">
        <v>0.115091441353336</v>
      </c>
      <c r="P189" s="17">
        <v>8.7718902600435106E-2</v>
      </c>
      <c r="Q189" s="17">
        <v>0.159086578964898</v>
      </c>
      <c r="R189" s="17"/>
      <c r="S189" s="17">
        <v>6.9731302826128994E-2</v>
      </c>
      <c r="T189" s="17">
        <v>0.103739769760658</v>
      </c>
      <c r="U189" s="17">
        <v>0.122231539845088</v>
      </c>
      <c r="V189" s="17">
        <v>0.14024297563470101</v>
      </c>
      <c r="W189" s="17">
        <v>0.113687319002946</v>
      </c>
      <c r="X189" s="17">
        <v>0.117190739203287</v>
      </c>
      <c r="Y189" s="17">
        <v>0.15860709693591199</v>
      </c>
      <c r="Z189" s="17">
        <v>0.19010151914243101</v>
      </c>
      <c r="AA189" s="17">
        <v>0.121583223515178</v>
      </c>
      <c r="AB189" s="17">
        <v>0.110030213293504</v>
      </c>
      <c r="AC189" s="17">
        <v>5.92171252005892E-2</v>
      </c>
      <c r="AD189" s="17">
        <v>0.194430328472218</v>
      </c>
      <c r="AE189" s="17"/>
      <c r="AF189" s="17">
        <v>0.12851809917287399</v>
      </c>
      <c r="AG189" s="17">
        <v>9.0078099836672407E-2</v>
      </c>
      <c r="AH189" s="17">
        <v>0.193189646432992</v>
      </c>
      <c r="AI189" s="17"/>
      <c r="AJ189" s="17">
        <v>0.112444457154508</v>
      </c>
      <c r="AK189" s="17">
        <v>9.1734763142803294E-2</v>
      </c>
      <c r="AL189" s="17">
        <v>0.11824851094130499</v>
      </c>
      <c r="AM189" s="17">
        <v>0.135947775620712</v>
      </c>
      <c r="AN189" s="17">
        <v>0.20293729165688801</v>
      </c>
      <c r="AO189" s="17"/>
      <c r="AP189" s="17">
        <v>0.12105607235990699</v>
      </c>
      <c r="AQ189" s="17">
        <v>9.9872603966502493E-2</v>
      </c>
      <c r="AR189" s="17">
        <v>7.8111746827737999E-2</v>
      </c>
      <c r="AS189" s="17">
        <v>0.116293802041085</v>
      </c>
      <c r="AT189" s="17">
        <v>0.102456463889866</v>
      </c>
      <c r="AU189" s="17"/>
      <c r="AV189" s="17">
        <v>9.6680155954549193E-2</v>
      </c>
      <c r="AW189" s="17">
        <v>0.13015132588790099</v>
      </c>
      <c r="AX189" s="17">
        <v>5.6049881051319E-2</v>
      </c>
      <c r="AY189" s="17">
        <v>0.109599030632682</v>
      </c>
      <c r="AZ189" s="17">
        <v>9.4617055568445005E-2</v>
      </c>
      <c r="BA189" s="17">
        <v>0.22733872722177301</v>
      </c>
      <c r="BB189" s="17"/>
      <c r="BC189" s="17">
        <v>0.14197321462229501</v>
      </c>
      <c r="BD189" s="17">
        <v>0.113892116265795</v>
      </c>
      <c r="BE189" s="17">
        <v>9.8629775104605799E-2</v>
      </c>
      <c r="BF189" s="17">
        <v>9.9781002462225002E-2</v>
      </c>
      <c r="BG189" s="17">
        <v>3.6906440305524403E-2</v>
      </c>
    </row>
    <row r="190" spans="2:59" x14ac:dyDescent="0.35">
      <c r="B190" t="s">
        <v>116</v>
      </c>
      <c r="C190" s="17">
        <v>0.17097051874523</v>
      </c>
      <c r="D190" s="17">
        <v>0.184136060443329</v>
      </c>
      <c r="E190" s="17">
        <v>0.15790977774355</v>
      </c>
      <c r="F190" s="17"/>
      <c r="G190" s="17">
        <v>0.26190218547350302</v>
      </c>
      <c r="H190" s="17">
        <v>0.23908864599131699</v>
      </c>
      <c r="I190" s="17">
        <v>0.22040941526223401</v>
      </c>
      <c r="J190" s="17">
        <v>0.128172612454031</v>
      </c>
      <c r="K190" s="17">
        <v>0.11832971859675601</v>
      </c>
      <c r="L190" s="17">
        <v>8.4677955787538603E-2</v>
      </c>
      <c r="M190" s="17"/>
      <c r="N190" s="17">
        <v>0.19067155456567</v>
      </c>
      <c r="O190" s="17">
        <v>0.16033030451501201</v>
      </c>
      <c r="P190" s="17">
        <v>0.17252607902626799</v>
      </c>
      <c r="Q190" s="17">
        <v>0.16210773646801199</v>
      </c>
      <c r="R190" s="17"/>
      <c r="S190" s="17">
        <v>0.211028901033956</v>
      </c>
      <c r="T190" s="17">
        <v>0.16831699780998399</v>
      </c>
      <c r="U190" s="17">
        <v>0.115995921843388</v>
      </c>
      <c r="V190" s="17">
        <v>0.19163312694359799</v>
      </c>
      <c r="W190" s="17">
        <v>0.180003416118514</v>
      </c>
      <c r="X190" s="17">
        <v>0.16244937299272999</v>
      </c>
      <c r="Y190" s="17">
        <v>0.12628126955919899</v>
      </c>
      <c r="Z190" s="17">
        <v>0.198873886023648</v>
      </c>
      <c r="AA190" s="17">
        <v>0.17482410379445101</v>
      </c>
      <c r="AB190" s="17">
        <v>0.152641623226347</v>
      </c>
      <c r="AC190" s="17">
        <v>0.192764662268811</v>
      </c>
      <c r="AD190" s="17">
        <v>0.171684910393783</v>
      </c>
      <c r="AE190" s="17"/>
      <c r="AF190" s="17">
        <v>0.17042228018105199</v>
      </c>
      <c r="AG190" s="17">
        <v>0.16933798334324099</v>
      </c>
      <c r="AH190" s="17">
        <v>0.149525073591667</v>
      </c>
      <c r="AI190" s="17"/>
      <c r="AJ190" s="17">
        <v>0.18080530199751799</v>
      </c>
      <c r="AK190" s="17">
        <v>0.20731158277967901</v>
      </c>
      <c r="AL190" s="17">
        <v>0.123274493621731</v>
      </c>
      <c r="AM190" s="17">
        <v>0.14739799976790399</v>
      </c>
      <c r="AN190" s="17">
        <v>0.12601777702890499</v>
      </c>
      <c r="AO190" s="17"/>
      <c r="AP190" s="17">
        <v>0.212844603264909</v>
      </c>
      <c r="AQ190" s="17">
        <v>0.20383365037455101</v>
      </c>
      <c r="AR190" s="17">
        <v>0.116739416841677</v>
      </c>
      <c r="AS190" s="17">
        <v>0.12843701162934401</v>
      </c>
      <c r="AT190" s="17">
        <v>0.160783085908134</v>
      </c>
      <c r="AU190" s="17"/>
      <c r="AV190" s="17">
        <v>0.198495849038857</v>
      </c>
      <c r="AW190" s="17">
        <v>0.22227922930008501</v>
      </c>
      <c r="AX190" s="17">
        <v>0.127395953701406</v>
      </c>
      <c r="AY190" s="17">
        <v>0.14627341782998099</v>
      </c>
      <c r="AZ190" s="17">
        <v>0.138280238651145</v>
      </c>
      <c r="BA190" s="17">
        <v>6.4068263052680402E-2</v>
      </c>
      <c r="BB190" s="17"/>
      <c r="BC190" s="17">
        <v>0.165089264561042</v>
      </c>
      <c r="BD190" s="17">
        <v>0.16039302823031201</v>
      </c>
      <c r="BE190" s="17">
        <v>0.177114035551236</v>
      </c>
      <c r="BF190" s="17">
        <v>0.218108382490589</v>
      </c>
      <c r="BG190" s="17">
        <v>0.26264961451102797</v>
      </c>
    </row>
    <row r="191" spans="2:59" x14ac:dyDescent="0.35">
      <c r="B191" t="s">
        <v>117</v>
      </c>
      <c r="C191" s="17">
        <v>0.71253627653789198</v>
      </c>
      <c r="D191" s="17">
        <v>0.70835493748768896</v>
      </c>
      <c r="E191" s="17">
        <v>0.717072649378658</v>
      </c>
      <c r="F191" s="17"/>
      <c r="G191" s="17">
        <v>0.64556154213594896</v>
      </c>
      <c r="H191" s="17">
        <v>0.65726735206549602</v>
      </c>
      <c r="I191" s="17">
        <v>0.66998661765741596</v>
      </c>
      <c r="J191" s="17">
        <v>0.77089749138949204</v>
      </c>
      <c r="K191" s="17">
        <v>0.75573130972630798</v>
      </c>
      <c r="L191" s="17">
        <v>0.76049555343763497</v>
      </c>
      <c r="M191" s="17"/>
      <c r="N191" s="17">
        <v>0.70572568404949498</v>
      </c>
      <c r="O191" s="17">
        <v>0.724578254131653</v>
      </c>
      <c r="P191" s="17">
        <v>0.73975501837329705</v>
      </c>
      <c r="Q191" s="17">
        <v>0.67880568456709001</v>
      </c>
      <c r="R191" s="17"/>
      <c r="S191" s="17">
        <v>0.71923979613991496</v>
      </c>
      <c r="T191" s="17">
        <v>0.72794323242935799</v>
      </c>
      <c r="U191" s="17">
        <v>0.76177253831152303</v>
      </c>
      <c r="V191" s="17">
        <v>0.66812389742170097</v>
      </c>
      <c r="W191" s="17">
        <v>0.70630926487853996</v>
      </c>
      <c r="X191" s="17">
        <v>0.72035988780398297</v>
      </c>
      <c r="Y191" s="17">
        <v>0.71511163350489004</v>
      </c>
      <c r="Z191" s="17">
        <v>0.61102459483392102</v>
      </c>
      <c r="AA191" s="17">
        <v>0.70359267269036996</v>
      </c>
      <c r="AB191" s="17">
        <v>0.73732816348014896</v>
      </c>
      <c r="AC191" s="17">
        <v>0.74801821253059997</v>
      </c>
      <c r="AD191" s="17">
        <v>0.63388476113399905</v>
      </c>
      <c r="AE191" s="17"/>
      <c r="AF191" s="17">
        <v>0.70105962064607397</v>
      </c>
      <c r="AG191" s="17">
        <v>0.74058391682008695</v>
      </c>
      <c r="AH191" s="17">
        <v>0.65728527997534103</v>
      </c>
      <c r="AI191" s="17"/>
      <c r="AJ191" s="17">
        <v>0.706750240847974</v>
      </c>
      <c r="AK191" s="17">
        <v>0.70095365407751697</v>
      </c>
      <c r="AL191" s="17">
        <v>0.75847699543696301</v>
      </c>
      <c r="AM191" s="17">
        <v>0.71665422461138395</v>
      </c>
      <c r="AN191" s="17">
        <v>0.67104493131420795</v>
      </c>
      <c r="AO191" s="17"/>
      <c r="AP191" s="17">
        <v>0.66609932437518404</v>
      </c>
      <c r="AQ191" s="17">
        <v>0.69629374565894697</v>
      </c>
      <c r="AR191" s="17">
        <v>0.80514883633058498</v>
      </c>
      <c r="AS191" s="17">
        <v>0.75526918632956996</v>
      </c>
      <c r="AT191" s="17">
        <v>0.73676045020199998</v>
      </c>
      <c r="AU191" s="17"/>
      <c r="AV191" s="17">
        <v>0.70482399500659298</v>
      </c>
      <c r="AW191" s="17">
        <v>0.64756944481201495</v>
      </c>
      <c r="AX191" s="17">
        <v>0.81655416524727498</v>
      </c>
      <c r="AY191" s="17">
        <v>0.74412755153733701</v>
      </c>
      <c r="AZ191" s="17">
        <v>0.76710270578040995</v>
      </c>
      <c r="BA191" s="17">
        <v>0.70859300972554595</v>
      </c>
      <c r="BB191" s="17"/>
      <c r="BC191" s="17">
        <v>0.69293752081666304</v>
      </c>
      <c r="BD191" s="17">
        <v>0.72571485550389203</v>
      </c>
      <c r="BE191" s="17">
        <v>0.72425618934415803</v>
      </c>
      <c r="BF191" s="17">
        <v>0.68211061504718495</v>
      </c>
      <c r="BG191" s="17">
        <v>0.70044394518344699</v>
      </c>
    </row>
    <row r="192" spans="2:59" x14ac:dyDescent="0.35">
      <c r="B192" t="s">
        <v>88</v>
      </c>
      <c r="C192" s="17">
        <v>-0.54156575779266203</v>
      </c>
      <c r="D192" s="17">
        <v>-0.52421887704435999</v>
      </c>
      <c r="E192" s="17">
        <v>-0.55916287163510803</v>
      </c>
      <c r="F192" s="17"/>
      <c r="G192" s="17">
        <v>-0.38365935666244599</v>
      </c>
      <c r="H192" s="17">
        <v>-0.41817870607417901</v>
      </c>
      <c r="I192" s="17">
        <v>-0.44957720239518301</v>
      </c>
      <c r="J192" s="17">
        <v>-0.64272487893546004</v>
      </c>
      <c r="K192" s="17">
        <v>-0.63740159112955197</v>
      </c>
      <c r="L192" s="17">
        <v>-0.67581759765009597</v>
      </c>
      <c r="M192" s="17"/>
      <c r="N192" s="17">
        <v>-0.51505412948382501</v>
      </c>
      <c r="O192" s="17">
        <v>-0.56424794961664104</v>
      </c>
      <c r="P192" s="17">
        <v>-0.567228939347029</v>
      </c>
      <c r="Q192" s="17">
        <v>-0.51669794809907799</v>
      </c>
      <c r="R192" s="17"/>
      <c r="S192" s="17">
        <v>-0.50821089510595896</v>
      </c>
      <c r="T192" s="17">
        <v>-0.559626234619375</v>
      </c>
      <c r="U192" s="17">
        <v>-0.645776616468135</v>
      </c>
      <c r="V192" s="17">
        <v>-0.47649077047810301</v>
      </c>
      <c r="W192" s="17">
        <v>-0.52630584876002495</v>
      </c>
      <c r="X192" s="17">
        <v>-0.55791051481125398</v>
      </c>
      <c r="Y192" s="17">
        <v>-0.58883036394569099</v>
      </c>
      <c r="Z192" s="17">
        <v>-0.41215070881027399</v>
      </c>
      <c r="AA192" s="17">
        <v>-0.52876856889591894</v>
      </c>
      <c r="AB192" s="17">
        <v>-0.58468654025380096</v>
      </c>
      <c r="AC192" s="17">
        <v>-0.55525355026178902</v>
      </c>
      <c r="AD192" s="17">
        <v>-0.46219985074021502</v>
      </c>
      <c r="AE192" s="17"/>
      <c r="AF192" s="17">
        <v>-0.53063734046502198</v>
      </c>
      <c r="AG192" s="17">
        <v>-0.57124593347684605</v>
      </c>
      <c r="AH192" s="17">
        <v>-0.50776020638367403</v>
      </c>
      <c r="AI192" s="17"/>
      <c r="AJ192" s="17">
        <v>-0.52594493885045601</v>
      </c>
      <c r="AK192" s="17">
        <v>-0.49364207129783799</v>
      </c>
      <c r="AL192" s="17">
        <v>-0.63520250181523197</v>
      </c>
      <c r="AM192" s="17">
        <v>-0.56925622484347904</v>
      </c>
      <c r="AN192" s="17">
        <v>-0.54502715428530302</v>
      </c>
      <c r="AO192" s="17"/>
      <c r="AP192" s="17">
        <v>-0.45325472111027498</v>
      </c>
      <c r="AQ192" s="17">
        <v>-0.49246009528439599</v>
      </c>
      <c r="AR192" s="17">
        <v>-0.68840941948890699</v>
      </c>
      <c r="AS192" s="17">
        <v>-0.62683217470022601</v>
      </c>
      <c r="AT192" s="17">
        <v>-0.57597736429386504</v>
      </c>
      <c r="AU192" s="17"/>
      <c r="AV192" s="17">
        <v>-0.50632814596773601</v>
      </c>
      <c r="AW192" s="17">
        <v>-0.42529021551193003</v>
      </c>
      <c r="AX192" s="17">
        <v>-0.68915821154586898</v>
      </c>
      <c r="AY192" s="17">
        <v>-0.59785413370735496</v>
      </c>
      <c r="AZ192" s="17">
        <v>-0.62882246712926604</v>
      </c>
      <c r="BA192" s="17">
        <v>-0.64452474667286597</v>
      </c>
      <c r="BB192" s="17"/>
      <c r="BC192" s="17">
        <v>-0.52784825625562104</v>
      </c>
      <c r="BD192" s="17">
        <v>-0.56532182727358005</v>
      </c>
      <c r="BE192" s="17">
        <v>-0.54714215379292197</v>
      </c>
      <c r="BF192" s="17">
        <v>-0.46400223255659601</v>
      </c>
      <c r="BG192" s="17">
        <v>-0.43779433067241902</v>
      </c>
    </row>
    <row r="193" spans="2:59" x14ac:dyDescent="0.35">
      <c r="C193" s="17"/>
      <c r="D193" s="17"/>
      <c r="E193" s="17"/>
      <c r="F193" s="17"/>
      <c r="G193" s="17"/>
      <c r="H193" s="17"/>
      <c r="I193" s="17"/>
      <c r="J193" s="17"/>
      <c r="K193" s="17"/>
      <c r="L193" s="17"/>
      <c r="M193" s="17"/>
      <c r="N193" s="17"/>
      <c r="O193" s="17"/>
      <c r="P193" s="17"/>
      <c r="Q193" s="17"/>
      <c r="R193" s="17"/>
      <c r="S193" s="17"/>
      <c r="T193" s="17"/>
      <c r="U193" s="17"/>
      <c r="V193" s="17"/>
      <c r="W193" s="17"/>
      <c r="X193" s="17"/>
      <c r="Y193" s="17"/>
      <c r="Z193" s="17"/>
      <c r="AA193" s="17"/>
      <c r="AB193" s="17"/>
      <c r="AC193" s="17"/>
      <c r="AD193" s="17"/>
      <c r="AE193" s="17"/>
      <c r="AF193" s="17"/>
      <c r="AG193" s="17"/>
      <c r="AH193" s="17"/>
      <c r="AI193" s="17"/>
      <c r="AJ193" s="17"/>
      <c r="AK193" s="17"/>
      <c r="AL193" s="17"/>
      <c r="AM193" s="17"/>
      <c r="AN193" s="17"/>
      <c r="AO193" s="17"/>
      <c r="AP193" s="17"/>
      <c r="AQ193" s="17"/>
      <c r="AR193" s="17"/>
      <c r="AS193" s="17"/>
      <c r="AT193" s="17"/>
      <c r="AU193" s="17"/>
      <c r="AV193" s="17"/>
      <c r="AW193" s="17"/>
      <c r="AX193" s="17"/>
      <c r="AY193" s="17"/>
      <c r="AZ193" s="17"/>
      <c r="BA193" s="17"/>
      <c r="BB193" s="17"/>
      <c r="BC193" s="17"/>
      <c r="BD193" s="17"/>
      <c r="BE193" s="17"/>
      <c r="BF193" s="17"/>
      <c r="BG193" s="17"/>
    </row>
    <row r="194" spans="2:59" x14ac:dyDescent="0.35">
      <c r="B194" s="6" t="s">
        <v>128</v>
      </c>
      <c r="C194" s="17"/>
      <c r="D194" s="17"/>
      <c r="E194" s="17"/>
      <c r="F194" s="17"/>
      <c r="G194" s="17"/>
      <c r="H194" s="17"/>
      <c r="I194" s="17"/>
      <c r="J194" s="17"/>
      <c r="K194" s="17"/>
      <c r="L194" s="17"/>
      <c r="M194" s="17"/>
      <c r="N194" s="17"/>
      <c r="O194" s="17"/>
      <c r="P194" s="17"/>
      <c r="Q194" s="17"/>
      <c r="R194" s="17"/>
      <c r="S194" s="17"/>
      <c r="T194" s="17"/>
      <c r="U194" s="17"/>
      <c r="V194" s="17"/>
      <c r="W194" s="17"/>
      <c r="X194" s="17"/>
      <c r="Y194" s="17"/>
      <c r="Z194" s="17"/>
      <c r="AA194" s="17"/>
      <c r="AB194" s="17"/>
      <c r="AC194" s="17"/>
      <c r="AD194" s="17"/>
      <c r="AE194" s="17"/>
      <c r="AF194" s="17"/>
      <c r="AG194" s="17"/>
      <c r="AH194" s="17"/>
      <c r="AI194" s="17"/>
      <c r="AJ194" s="17"/>
      <c r="AK194" s="17"/>
      <c r="AL194" s="17"/>
      <c r="AM194" s="17"/>
      <c r="AN194" s="17"/>
      <c r="AO194" s="17"/>
      <c r="AP194" s="17"/>
      <c r="AQ194" s="17"/>
      <c r="AR194" s="17"/>
      <c r="AS194" s="17"/>
      <c r="AT194" s="17"/>
      <c r="AU194" s="17"/>
      <c r="AV194" s="17"/>
      <c r="AW194" s="17"/>
      <c r="AX194" s="17"/>
      <c r="AY194" s="17"/>
      <c r="AZ194" s="17"/>
      <c r="BA194" s="17"/>
      <c r="BB194" s="17"/>
      <c r="BC194" s="17"/>
      <c r="BD194" s="17"/>
      <c r="BE194" s="17"/>
      <c r="BF194" s="17"/>
      <c r="BG194" s="17"/>
    </row>
    <row r="195" spans="2:59" x14ac:dyDescent="0.35">
      <c r="B195" s="24" t="s">
        <v>75</v>
      </c>
      <c r="C195" s="17"/>
      <c r="D195" s="17"/>
      <c r="E195" s="17"/>
      <c r="F195" s="17"/>
      <c r="G195" s="17"/>
      <c r="H195" s="17"/>
      <c r="I195" s="17"/>
      <c r="J195" s="17"/>
      <c r="K195" s="17"/>
      <c r="L195" s="17"/>
      <c r="M195" s="17"/>
      <c r="N195" s="17"/>
      <c r="O195" s="17"/>
      <c r="P195" s="17"/>
      <c r="Q195" s="17"/>
      <c r="R195" s="17"/>
      <c r="S195" s="17"/>
      <c r="T195" s="17"/>
      <c r="U195" s="17"/>
      <c r="V195" s="17"/>
      <c r="W195" s="17"/>
      <c r="X195" s="17"/>
      <c r="Y195" s="17"/>
      <c r="Z195" s="17"/>
      <c r="AA195" s="17"/>
      <c r="AB195" s="17"/>
      <c r="AC195" s="17"/>
      <c r="AD195" s="17"/>
      <c r="AE195" s="17"/>
      <c r="AF195" s="17"/>
      <c r="AG195" s="17"/>
      <c r="AH195" s="17"/>
      <c r="AI195" s="17"/>
      <c r="AJ195" s="17"/>
      <c r="AK195" s="17"/>
      <c r="AL195" s="17"/>
      <c r="AM195" s="17"/>
      <c r="AN195" s="17"/>
      <c r="AO195" s="17"/>
      <c r="AP195" s="17"/>
      <c r="AQ195" s="17"/>
      <c r="AR195" s="17"/>
      <c r="AS195" s="17"/>
      <c r="AT195" s="17"/>
      <c r="AU195" s="17"/>
      <c r="AV195" s="17"/>
      <c r="AW195" s="17"/>
      <c r="AX195" s="17"/>
      <c r="AY195" s="17"/>
      <c r="AZ195" s="17"/>
      <c r="BA195" s="17"/>
      <c r="BB195" s="17"/>
      <c r="BC195" s="17"/>
      <c r="BD195" s="17"/>
      <c r="BE195" s="17"/>
      <c r="BF195" s="17"/>
      <c r="BG195" s="17"/>
    </row>
    <row r="196" spans="2:59" x14ac:dyDescent="0.35">
      <c r="B196" t="s">
        <v>126</v>
      </c>
      <c r="C196" s="17">
        <v>0.37051050866343299</v>
      </c>
      <c r="D196" s="17">
        <v>0.42881547083369198</v>
      </c>
      <c r="E196" s="17">
        <v>0.31343157784275799</v>
      </c>
      <c r="F196" s="17"/>
      <c r="G196" s="17">
        <v>0.49232504536985899</v>
      </c>
      <c r="H196" s="17">
        <v>0.51696217436827097</v>
      </c>
      <c r="I196" s="17">
        <v>0.429738311311466</v>
      </c>
      <c r="J196" s="17">
        <v>0.36539847734803299</v>
      </c>
      <c r="K196" s="17">
        <v>0.247018078768037</v>
      </c>
      <c r="L196" s="17">
        <v>0.20903617542439301</v>
      </c>
      <c r="M196" s="17"/>
      <c r="N196" s="17">
        <v>0.42182716676934601</v>
      </c>
      <c r="O196" s="17">
        <v>0.342525289489156</v>
      </c>
      <c r="P196" s="17">
        <v>0.39363001303671802</v>
      </c>
      <c r="Q196" s="17">
        <v>0.32773291171560998</v>
      </c>
      <c r="R196" s="17"/>
      <c r="S196" s="17">
        <v>0.44088651743229201</v>
      </c>
      <c r="T196" s="17">
        <v>0.28423704801306798</v>
      </c>
      <c r="U196" s="17">
        <v>0.321404669154639</v>
      </c>
      <c r="V196" s="17">
        <v>0.334500955287587</v>
      </c>
      <c r="W196" s="17">
        <v>0.32929825102868299</v>
      </c>
      <c r="X196" s="17">
        <v>0.46806153531158301</v>
      </c>
      <c r="Y196" s="17">
        <v>0.379304696889666</v>
      </c>
      <c r="Z196" s="17">
        <v>0.32093768333449102</v>
      </c>
      <c r="AA196" s="17">
        <v>0.37702774966372699</v>
      </c>
      <c r="AB196" s="17">
        <v>0.40642646201369598</v>
      </c>
      <c r="AC196" s="17">
        <v>0.36769782711409299</v>
      </c>
      <c r="AD196" s="17">
        <v>0.37405045438995199</v>
      </c>
      <c r="AE196" s="17"/>
      <c r="AF196" s="17">
        <v>0.30746066702429697</v>
      </c>
      <c r="AG196" s="17">
        <v>0.39611181736832601</v>
      </c>
      <c r="AH196" s="17">
        <v>0.39740928961545702</v>
      </c>
      <c r="AI196" s="17"/>
      <c r="AJ196" s="17">
        <v>0.27779490057238398</v>
      </c>
      <c r="AK196" s="17">
        <v>0.51221225380185198</v>
      </c>
      <c r="AL196" s="17">
        <v>0.33359896332776501</v>
      </c>
      <c r="AM196" s="17">
        <v>0.18425068272065201</v>
      </c>
      <c r="AN196" s="17">
        <v>0.34023059701486202</v>
      </c>
      <c r="AO196" s="17"/>
      <c r="AP196" s="17">
        <v>0.26734882614568201</v>
      </c>
      <c r="AQ196" s="17">
        <v>0.49988221437166402</v>
      </c>
      <c r="AR196" s="17">
        <v>0.29861122950355301</v>
      </c>
      <c r="AS196" s="17">
        <v>0.24191999628871999</v>
      </c>
      <c r="AT196" s="17">
        <v>0.455365419547414</v>
      </c>
      <c r="AU196" s="17"/>
      <c r="AV196" s="17">
        <v>0.49261318001939902</v>
      </c>
      <c r="AW196" s="17">
        <v>0.28859697811282198</v>
      </c>
      <c r="AX196" s="17">
        <v>0.36010230876143401</v>
      </c>
      <c r="AY196" s="17">
        <v>0.25590399375279799</v>
      </c>
      <c r="AZ196" s="17">
        <v>0.43968227466433402</v>
      </c>
      <c r="BA196" s="17">
        <v>0.169609111024245</v>
      </c>
      <c r="BB196" s="17"/>
      <c r="BC196" s="17">
        <v>0.29404716981918499</v>
      </c>
      <c r="BD196" s="17">
        <v>0.34320434565075503</v>
      </c>
      <c r="BE196" s="17">
        <v>0.42836439059480103</v>
      </c>
      <c r="BF196" s="17">
        <v>0.53255532172265196</v>
      </c>
      <c r="BG196" s="17">
        <v>0.57011424649890996</v>
      </c>
    </row>
    <row r="197" spans="2:59" x14ac:dyDescent="0.35">
      <c r="B197" t="s">
        <v>127</v>
      </c>
      <c r="C197" s="17">
        <v>0.50879362564887198</v>
      </c>
      <c r="D197" s="17">
        <v>0.470100264216879</v>
      </c>
      <c r="E197" s="17">
        <v>0.54696006752887505</v>
      </c>
      <c r="F197" s="17"/>
      <c r="G197" s="17">
        <v>0.394715568860666</v>
      </c>
      <c r="H197" s="17">
        <v>0.36979071777405997</v>
      </c>
      <c r="I197" s="17">
        <v>0.43475786156506702</v>
      </c>
      <c r="J197" s="17">
        <v>0.51509576936763202</v>
      </c>
      <c r="K197" s="17">
        <v>0.62319554087819895</v>
      </c>
      <c r="L197" s="17">
        <v>0.67617451329501999</v>
      </c>
      <c r="M197" s="17"/>
      <c r="N197" s="17">
        <v>0.47941633007326001</v>
      </c>
      <c r="O197" s="17">
        <v>0.53000855969856697</v>
      </c>
      <c r="P197" s="17">
        <v>0.51219399895278295</v>
      </c>
      <c r="Q197" s="17">
        <v>0.51391744625606695</v>
      </c>
      <c r="R197" s="17"/>
      <c r="S197" s="17">
        <v>0.45633050923026702</v>
      </c>
      <c r="T197" s="17">
        <v>0.60805755207346701</v>
      </c>
      <c r="U197" s="17">
        <v>0.55642203712742899</v>
      </c>
      <c r="V197" s="17">
        <v>0.56008167641624795</v>
      </c>
      <c r="W197" s="17">
        <v>0.53794547058327102</v>
      </c>
      <c r="X197" s="17">
        <v>0.38009605599889501</v>
      </c>
      <c r="Y197" s="17">
        <v>0.49713292387564001</v>
      </c>
      <c r="Z197" s="17">
        <v>0.52827674154779802</v>
      </c>
      <c r="AA197" s="17">
        <v>0.48056665765018303</v>
      </c>
      <c r="AB197" s="17">
        <v>0.47487718244154897</v>
      </c>
      <c r="AC197" s="17">
        <v>0.55706641461706197</v>
      </c>
      <c r="AD197" s="17">
        <v>0.49025291747897398</v>
      </c>
      <c r="AE197" s="17"/>
      <c r="AF197" s="17">
        <v>0.58337802481262502</v>
      </c>
      <c r="AG197" s="17">
        <v>0.48120554281786998</v>
      </c>
      <c r="AH197" s="17">
        <v>0.45380997747472701</v>
      </c>
      <c r="AI197" s="17"/>
      <c r="AJ197" s="17">
        <v>0.616828026312779</v>
      </c>
      <c r="AK197" s="17">
        <v>0.37747795125852002</v>
      </c>
      <c r="AL197" s="17">
        <v>0.52050919033120202</v>
      </c>
      <c r="AM197" s="17">
        <v>0.67578959857757204</v>
      </c>
      <c r="AN197" s="17">
        <v>0.53215516964485998</v>
      </c>
      <c r="AO197" s="17"/>
      <c r="AP197" s="17">
        <v>0.62020848523947503</v>
      </c>
      <c r="AQ197" s="17">
        <v>0.39619705632799002</v>
      </c>
      <c r="AR197" s="17">
        <v>0.58298840315540501</v>
      </c>
      <c r="AS197" s="17">
        <v>0.66082962967453396</v>
      </c>
      <c r="AT197" s="17">
        <v>0.41756480504380999</v>
      </c>
      <c r="AU197" s="17"/>
      <c r="AV197" s="17">
        <v>0.39746663100498503</v>
      </c>
      <c r="AW197" s="17">
        <v>0.62066088547727005</v>
      </c>
      <c r="AX197" s="17">
        <v>0.53220512013894905</v>
      </c>
      <c r="AY197" s="17">
        <v>0.65861369236276601</v>
      </c>
      <c r="AZ197" s="17">
        <v>0.40905588774000601</v>
      </c>
      <c r="BA197" s="17">
        <v>0.61701806208404497</v>
      </c>
      <c r="BB197" s="17"/>
      <c r="BC197" s="17">
        <v>0.56577070779189398</v>
      </c>
      <c r="BD197" s="17">
        <v>0.53792944688938205</v>
      </c>
      <c r="BE197" s="17">
        <v>0.46040471252870102</v>
      </c>
      <c r="BF197" s="17">
        <v>0.38053948609696597</v>
      </c>
      <c r="BG197" s="17">
        <v>0.33793097759589502</v>
      </c>
    </row>
    <row r="198" spans="2:59" x14ac:dyDescent="0.35">
      <c r="B198" t="s">
        <v>73</v>
      </c>
      <c r="C198" s="17">
        <v>0.120695865687695</v>
      </c>
      <c r="D198" s="17">
        <v>0.10108426494943</v>
      </c>
      <c r="E198" s="17">
        <v>0.13960835462836699</v>
      </c>
      <c r="F198" s="17"/>
      <c r="G198" s="17">
        <v>0.11295938576947399</v>
      </c>
      <c r="H198" s="17">
        <v>0.113247107857669</v>
      </c>
      <c r="I198" s="17">
        <v>0.13550382712346701</v>
      </c>
      <c r="J198" s="17">
        <v>0.11950575328433501</v>
      </c>
      <c r="K198" s="17">
        <v>0.129786380353765</v>
      </c>
      <c r="L198" s="17">
        <v>0.114789311280587</v>
      </c>
      <c r="M198" s="17"/>
      <c r="N198" s="17">
        <v>9.8756503157393899E-2</v>
      </c>
      <c r="O198" s="17">
        <v>0.127466150812277</v>
      </c>
      <c r="P198" s="17">
        <v>9.4175988010499603E-2</v>
      </c>
      <c r="Q198" s="17">
        <v>0.158349642028323</v>
      </c>
      <c r="R198" s="17"/>
      <c r="S198" s="17">
        <v>0.10278297333744101</v>
      </c>
      <c r="T198" s="17">
        <v>0.10770539991346501</v>
      </c>
      <c r="U198" s="17">
        <v>0.12217329371793199</v>
      </c>
      <c r="V198" s="17">
        <v>0.10541736829616501</v>
      </c>
      <c r="W198" s="17">
        <v>0.13275627838804599</v>
      </c>
      <c r="X198" s="17">
        <v>0.15184240868952301</v>
      </c>
      <c r="Y198" s="17">
        <v>0.123562379234694</v>
      </c>
      <c r="Z198" s="17">
        <v>0.15078557511771101</v>
      </c>
      <c r="AA198" s="17">
        <v>0.14240559268608999</v>
      </c>
      <c r="AB198" s="17">
        <v>0.11869635554475499</v>
      </c>
      <c r="AC198" s="17">
        <v>7.5235758268844904E-2</v>
      </c>
      <c r="AD198" s="17">
        <v>0.135696628131074</v>
      </c>
      <c r="AE198" s="17"/>
      <c r="AF198" s="17">
        <v>0.10916130816307799</v>
      </c>
      <c r="AG198" s="17">
        <v>0.12268263981380501</v>
      </c>
      <c r="AH198" s="17">
        <v>0.148780732909816</v>
      </c>
      <c r="AI198" s="17"/>
      <c r="AJ198" s="17">
        <v>0.105377073114837</v>
      </c>
      <c r="AK198" s="17">
        <v>0.110309794939628</v>
      </c>
      <c r="AL198" s="17">
        <v>0.145891846341033</v>
      </c>
      <c r="AM198" s="17">
        <v>0.13995971870177601</v>
      </c>
      <c r="AN198" s="17">
        <v>0.12761423334027899</v>
      </c>
      <c r="AO198" s="17"/>
      <c r="AP198" s="17">
        <v>0.11244268861484299</v>
      </c>
      <c r="AQ198" s="17">
        <v>0.103920729300346</v>
      </c>
      <c r="AR198" s="17">
        <v>0.11840036734104201</v>
      </c>
      <c r="AS198" s="17">
        <v>9.7250374036746398E-2</v>
      </c>
      <c r="AT198" s="17">
        <v>0.12706977540877601</v>
      </c>
      <c r="AU198" s="17"/>
      <c r="AV198" s="17">
        <v>0.10992018897561601</v>
      </c>
      <c r="AW198" s="17">
        <v>9.07421364099079E-2</v>
      </c>
      <c r="AX198" s="17">
        <v>0.107692571099617</v>
      </c>
      <c r="AY198" s="17">
        <v>8.5482313884435904E-2</v>
      </c>
      <c r="AZ198" s="17">
        <v>0.151261837595659</v>
      </c>
      <c r="BA198" s="17">
        <v>0.21337282689171</v>
      </c>
      <c r="BB198" s="17"/>
      <c r="BC198" s="17">
        <v>0.140182122388921</v>
      </c>
      <c r="BD198" s="17">
        <v>0.118866207459863</v>
      </c>
      <c r="BE198" s="17">
        <v>0.11123089687649799</v>
      </c>
      <c r="BF198" s="17">
        <v>8.6905192180381896E-2</v>
      </c>
      <c r="BG198" s="17">
        <v>9.1954775905194602E-2</v>
      </c>
    </row>
    <row r="199" spans="2:59" x14ac:dyDescent="0.35">
      <c r="C199" s="17"/>
      <c r="D199" s="17"/>
      <c r="E199" s="17"/>
      <c r="F199" s="17"/>
      <c r="G199" s="17"/>
      <c r="H199" s="17"/>
      <c r="I199" s="17"/>
      <c r="J199" s="17"/>
      <c r="K199" s="17"/>
      <c r="L199" s="17"/>
      <c r="M199" s="17"/>
      <c r="N199" s="17"/>
      <c r="O199" s="17"/>
      <c r="P199" s="17"/>
      <c r="Q199" s="17"/>
      <c r="R199" s="17"/>
      <c r="S199" s="17"/>
      <c r="T199" s="17"/>
      <c r="U199" s="17"/>
      <c r="V199" s="17"/>
      <c r="W199" s="17"/>
      <c r="X199" s="17"/>
      <c r="Y199" s="17"/>
      <c r="Z199" s="17"/>
      <c r="AA199" s="17"/>
      <c r="AB199" s="17"/>
      <c r="AC199" s="17"/>
      <c r="AD199" s="17"/>
      <c r="AE199" s="17"/>
      <c r="AF199" s="17"/>
      <c r="AG199" s="17"/>
      <c r="AH199" s="17"/>
      <c r="AI199" s="17"/>
      <c r="AJ199" s="17"/>
      <c r="AK199" s="17"/>
      <c r="AL199" s="17"/>
      <c r="AM199" s="17"/>
      <c r="AN199" s="17"/>
      <c r="AO199" s="17"/>
      <c r="AP199" s="17"/>
      <c r="AQ199" s="17"/>
      <c r="AR199" s="17"/>
      <c r="AS199" s="17"/>
      <c r="AT199" s="17"/>
      <c r="AU199" s="17"/>
      <c r="AV199" s="17"/>
      <c r="AW199" s="17"/>
      <c r="AX199" s="17"/>
      <c r="AY199" s="17"/>
      <c r="AZ199" s="17"/>
      <c r="BA199" s="17"/>
      <c r="BB199" s="17"/>
      <c r="BC199" s="17"/>
      <c r="BD199" s="17"/>
      <c r="BE199" s="17"/>
      <c r="BF199" s="17"/>
      <c r="BG199" s="17"/>
    </row>
    <row r="200" spans="2:59" x14ac:dyDescent="0.35">
      <c r="B200" s="6" t="s">
        <v>139</v>
      </c>
      <c r="C200" s="17"/>
      <c r="D200" s="17"/>
      <c r="E200" s="17"/>
      <c r="F200" s="17"/>
      <c r="G200" s="17"/>
      <c r="H200" s="17"/>
      <c r="I200" s="17"/>
      <c r="J200" s="17"/>
      <c r="K200" s="17"/>
      <c r="L200" s="17"/>
      <c r="M200" s="17"/>
      <c r="N200" s="17"/>
      <c r="O200" s="17"/>
      <c r="P200" s="17"/>
      <c r="Q200" s="17"/>
      <c r="R200" s="17"/>
      <c r="S200" s="17"/>
      <c r="T200" s="17"/>
      <c r="U200" s="17"/>
      <c r="V200" s="17"/>
      <c r="W200" s="17"/>
      <c r="X200" s="17"/>
      <c r="Y200" s="17"/>
      <c r="Z200" s="17"/>
      <c r="AA200" s="17"/>
      <c r="AB200" s="17"/>
      <c r="AC200" s="17"/>
      <c r="AD200" s="17"/>
      <c r="AE200" s="17"/>
      <c r="AF200" s="17"/>
      <c r="AG200" s="17"/>
      <c r="AH200" s="17"/>
      <c r="AI200" s="17"/>
      <c r="AJ200" s="17"/>
      <c r="AK200" s="17"/>
      <c r="AL200" s="17"/>
      <c r="AM200" s="17"/>
      <c r="AN200" s="17"/>
      <c r="AO200" s="17"/>
      <c r="AP200" s="17"/>
      <c r="AQ200" s="17"/>
      <c r="AR200" s="17"/>
      <c r="AS200" s="17"/>
      <c r="AT200" s="17"/>
      <c r="AU200" s="17"/>
      <c r="AV200" s="17"/>
      <c r="AW200" s="17"/>
      <c r="AX200" s="17"/>
      <c r="AY200" s="17"/>
      <c r="AZ200" s="17"/>
      <c r="BA200" s="17"/>
      <c r="BB200" s="17"/>
      <c r="BC200" s="17"/>
      <c r="BD200" s="17"/>
      <c r="BE200" s="17"/>
      <c r="BF200" s="17"/>
      <c r="BG200" s="17"/>
    </row>
    <row r="201" spans="2:59" x14ac:dyDescent="0.35">
      <c r="B201" s="24" t="s">
        <v>75</v>
      </c>
      <c r="C201" s="17"/>
      <c r="D201" s="17"/>
      <c r="E201" s="17"/>
      <c r="F201" s="17"/>
      <c r="G201" s="17"/>
      <c r="H201" s="17"/>
      <c r="I201" s="17"/>
      <c r="J201" s="17"/>
      <c r="K201" s="17"/>
      <c r="L201" s="17"/>
      <c r="M201" s="17"/>
      <c r="N201" s="17"/>
      <c r="O201" s="17"/>
      <c r="P201" s="17"/>
      <c r="Q201" s="17"/>
      <c r="R201" s="17"/>
      <c r="S201" s="17"/>
      <c r="T201" s="17"/>
      <c r="U201" s="17"/>
      <c r="V201" s="17"/>
      <c r="W201" s="17"/>
      <c r="X201" s="17"/>
      <c r="Y201" s="17"/>
      <c r="Z201" s="17"/>
      <c r="AA201" s="17"/>
      <c r="AB201" s="17"/>
      <c r="AC201" s="17"/>
      <c r="AD201" s="17"/>
      <c r="AE201" s="17"/>
      <c r="AF201" s="17"/>
      <c r="AG201" s="17"/>
      <c r="AH201" s="17"/>
      <c r="AI201" s="17"/>
      <c r="AJ201" s="17"/>
      <c r="AK201" s="17"/>
      <c r="AL201" s="17"/>
      <c r="AM201" s="17"/>
      <c r="AN201" s="17"/>
      <c r="AO201" s="17"/>
      <c r="AP201" s="17"/>
      <c r="AQ201" s="17"/>
      <c r="AR201" s="17"/>
      <c r="AS201" s="17"/>
      <c r="AT201" s="17"/>
      <c r="AU201" s="17"/>
      <c r="AV201" s="17"/>
      <c r="AW201" s="17"/>
      <c r="AX201" s="17"/>
      <c r="AY201" s="17"/>
      <c r="AZ201" s="17"/>
      <c r="BA201" s="17"/>
      <c r="BB201" s="17"/>
      <c r="BC201" s="17"/>
      <c r="BD201" s="17"/>
      <c r="BE201" s="17"/>
      <c r="BF201" s="17"/>
      <c r="BG201" s="17"/>
    </row>
    <row r="202" spans="2:59" x14ac:dyDescent="0.35">
      <c r="B202" t="s">
        <v>133</v>
      </c>
      <c r="C202" s="17">
        <v>0.34239574433895698</v>
      </c>
      <c r="D202" s="17">
        <v>0.36617793270392701</v>
      </c>
      <c r="E202" s="17">
        <v>0.31982243131810401</v>
      </c>
      <c r="F202" s="17"/>
      <c r="G202" s="17">
        <v>0.28906949576608598</v>
      </c>
      <c r="H202" s="17">
        <v>0.31220591807845599</v>
      </c>
      <c r="I202" s="17">
        <v>0.32008749064883202</v>
      </c>
      <c r="J202" s="17">
        <v>0.33049453329709499</v>
      </c>
      <c r="K202" s="17">
        <v>0.35728869271311497</v>
      </c>
      <c r="L202" s="17">
        <v>0.42036639519117402</v>
      </c>
      <c r="M202" s="17"/>
      <c r="N202" s="17">
        <v>0.37125614566648601</v>
      </c>
      <c r="O202" s="17">
        <v>0.341010693516204</v>
      </c>
      <c r="P202" s="17">
        <v>0.346002504975294</v>
      </c>
      <c r="Q202" s="17">
        <v>0.308607946789071</v>
      </c>
      <c r="R202" s="17"/>
      <c r="S202" s="17">
        <v>0.35757064284776702</v>
      </c>
      <c r="T202" s="17">
        <v>0.403209895646294</v>
      </c>
      <c r="U202" s="17">
        <v>0.35691728342492401</v>
      </c>
      <c r="V202" s="17">
        <v>0.34318919214544902</v>
      </c>
      <c r="W202" s="17">
        <v>0.30142536568997702</v>
      </c>
      <c r="X202" s="17">
        <v>0.37272418365627602</v>
      </c>
      <c r="Y202" s="17">
        <v>0.30937627467246198</v>
      </c>
      <c r="Z202" s="17">
        <v>0.259043923336639</v>
      </c>
      <c r="AA202" s="17">
        <v>0.30541214953249801</v>
      </c>
      <c r="AB202" s="17">
        <v>0.37732453318290499</v>
      </c>
      <c r="AC202" s="17">
        <v>0.27355373601472599</v>
      </c>
      <c r="AD202" s="17">
        <v>0.31670268633547799</v>
      </c>
      <c r="AE202" s="17"/>
      <c r="AF202" s="17">
        <v>0.36770898320887702</v>
      </c>
      <c r="AG202" s="17">
        <v>0.34263397475889701</v>
      </c>
      <c r="AH202" s="17">
        <v>0.29030882549542503</v>
      </c>
      <c r="AI202" s="17"/>
      <c r="AJ202" s="17">
        <v>0.32801294127979802</v>
      </c>
      <c r="AK202" s="17">
        <v>0.38103935012850598</v>
      </c>
      <c r="AL202" s="17">
        <v>0.38986690366676002</v>
      </c>
      <c r="AM202" s="17">
        <v>0.222872380403314</v>
      </c>
      <c r="AN202" s="17">
        <v>0.28104226930417597</v>
      </c>
      <c r="AO202" s="17"/>
      <c r="AP202" s="17">
        <v>0.30583668123671898</v>
      </c>
      <c r="AQ202" s="17">
        <v>0.39106730764139402</v>
      </c>
      <c r="AR202" s="17">
        <v>0.39931529329190601</v>
      </c>
      <c r="AS202" s="17">
        <v>0.31158077552354102</v>
      </c>
      <c r="AT202" s="17">
        <v>0.26113991906770001</v>
      </c>
      <c r="AU202" s="17"/>
      <c r="AV202" s="17">
        <v>0.39611800866825198</v>
      </c>
      <c r="AW202" s="17">
        <v>0.28901474146654599</v>
      </c>
      <c r="AX202" s="17">
        <v>0.38160877797702702</v>
      </c>
      <c r="AY202" s="17">
        <v>0.349118040297421</v>
      </c>
      <c r="AZ202" s="17">
        <v>0.19826221479216899</v>
      </c>
      <c r="BA202" s="17">
        <v>0.30321613721067803</v>
      </c>
      <c r="BB202" s="17"/>
      <c r="BC202" s="17">
        <v>0.31255804613393401</v>
      </c>
      <c r="BD202" s="17">
        <v>0.31190199408546498</v>
      </c>
      <c r="BE202" s="17">
        <v>0.33571398202140601</v>
      </c>
      <c r="BF202" s="17">
        <v>0.364219418051828</v>
      </c>
      <c r="BG202" s="17">
        <v>0.55591021232024795</v>
      </c>
    </row>
    <row r="203" spans="2:59" x14ac:dyDescent="0.35">
      <c r="B203" t="s">
        <v>134</v>
      </c>
      <c r="C203" s="17">
        <v>0.39631968172166798</v>
      </c>
      <c r="D203" s="17">
        <v>0.38024178839434097</v>
      </c>
      <c r="E203" s="17">
        <v>0.41090404968919603</v>
      </c>
      <c r="F203" s="17"/>
      <c r="G203" s="17">
        <v>0.43488930076864701</v>
      </c>
      <c r="H203" s="17">
        <v>0.42808107622687502</v>
      </c>
      <c r="I203" s="17">
        <v>0.37629802895640002</v>
      </c>
      <c r="J203" s="17">
        <v>0.40341779754836399</v>
      </c>
      <c r="K203" s="17">
        <v>0.39361206164356699</v>
      </c>
      <c r="L203" s="17">
        <v>0.35695155660588501</v>
      </c>
      <c r="M203" s="17"/>
      <c r="N203" s="17">
        <v>0.42336516576897598</v>
      </c>
      <c r="O203" s="17">
        <v>0.41940855089049001</v>
      </c>
      <c r="P203" s="17">
        <v>0.381498964775764</v>
      </c>
      <c r="Q203" s="17">
        <v>0.35268966094876403</v>
      </c>
      <c r="R203" s="17"/>
      <c r="S203" s="17">
        <v>0.40974334627730702</v>
      </c>
      <c r="T203" s="17">
        <v>0.37418032150089098</v>
      </c>
      <c r="U203" s="17">
        <v>0.38970135006289303</v>
      </c>
      <c r="V203" s="17">
        <v>0.45558654328617998</v>
      </c>
      <c r="W203" s="17">
        <v>0.42901021526708499</v>
      </c>
      <c r="X203" s="17">
        <v>0.32411489826997403</v>
      </c>
      <c r="Y203" s="17">
        <v>0.42515239329799998</v>
      </c>
      <c r="Z203" s="17">
        <v>0.45702101010186202</v>
      </c>
      <c r="AA203" s="17">
        <v>0.39843677405150502</v>
      </c>
      <c r="AB203" s="17">
        <v>0.32742920655635899</v>
      </c>
      <c r="AC203" s="17">
        <v>0.40242584530905301</v>
      </c>
      <c r="AD203" s="17">
        <v>0.44114948233296097</v>
      </c>
      <c r="AE203" s="17"/>
      <c r="AF203" s="17">
        <v>0.35039378296370899</v>
      </c>
      <c r="AG203" s="17">
        <v>0.42266406083320102</v>
      </c>
      <c r="AH203" s="17">
        <v>0.38822839221254501</v>
      </c>
      <c r="AI203" s="17"/>
      <c r="AJ203" s="17">
        <v>0.40353878133923199</v>
      </c>
      <c r="AK203" s="17">
        <v>0.37905105962456798</v>
      </c>
      <c r="AL203" s="17">
        <v>0.41887938419431198</v>
      </c>
      <c r="AM203" s="17">
        <v>0.42233526826485002</v>
      </c>
      <c r="AN203" s="17">
        <v>0.36670403120195799</v>
      </c>
      <c r="AO203" s="17"/>
      <c r="AP203" s="17">
        <v>0.41456043198588699</v>
      </c>
      <c r="AQ203" s="17">
        <v>0.40159789434138299</v>
      </c>
      <c r="AR203" s="17">
        <v>0.41330472684099001</v>
      </c>
      <c r="AS203" s="17">
        <v>0.38048091545429702</v>
      </c>
      <c r="AT203" s="17">
        <v>0.46442534396879398</v>
      </c>
      <c r="AU203" s="17"/>
      <c r="AV203" s="17">
        <v>0.39695914497241302</v>
      </c>
      <c r="AW203" s="17">
        <v>0.42145520762253502</v>
      </c>
      <c r="AX203" s="17">
        <v>0.42678863882935802</v>
      </c>
      <c r="AY203" s="17">
        <v>0.35491292228539001</v>
      </c>
      <c r="AZ203" s="17">
        <v>0.47427663329934999</v>
      </c>
      <c r="BA203" s="17">
        <v>0.36703576391347897</v>
      </c>
      <c r="BB203" s="17"/>
      <c r="BC203" s="17">
        <v>0.36583315208328498</v>
      </c>
      <c r="BD203" s="17">
        <v>0.43646284652988199</v>
      </c>
      <c r="BE203" s="17">
        <v>0.430097968237735</v>
      </c>
      <c r="BF203" s="17">
        <v>0.43201934311305501</v>
      </c>
      <c r="BG203" s="17">
        <v>0.29482778391296399</v>
      </c>
    </row>
    <row r="204" spans="2:59" x14ac:dyDescent="0.35">
      <c r="B204" t="s">
        <v>135</v>
      </c>
      <c r="C204" s="17">
        <v>0.19534484227377799</v>
      </c>
      <c r="D204" s="17">
        <v>0.18837370380926299</v>
      </c>
      <c r="E204" s="17">
        <v>0.20229377783754701</v>
      </c>
      <c r="F204" s="17"/>
      <c r="G204" s="17">
        <v>0.20282721919055999</v>
      </c>
      <c r="H204" s="17">
        <v>0.17661518399693199</v>
      </c>
      <c r="I204" s="17">
        <v>0.20732447850836999</v>
      </c>
      <c r="J204" s="17">
        <v>0.221361805639887</v>
      </c>
      <c r="K204" s="17">
        <v>0.188885703959917</v>
      </c>
      <c r="L204" s="17">
        <v>0.179118601178031</v>
      </c>
      <c r="M204" s="17"/>
      <c r="N204" s="17">
        <v>0.164029734014804</v>
      </c>
      <c r="O204" s="17">
        <v>0.17252350854380999</v>
      </c>
      <c r="P204" s="17">
        <v>0.221880366556684</v>
      </c>
      <c r="Q204" s="17">
        <v>0.23278187526403901</v>
      </c>
      <c r="R204" s="17"/>
      <c r="S204" s="17">
        <v>0.181522713341326</v>
      </c>
      <c r="T204" s="17">
        <v>0.14633642017159801</v>
      </c>
      <c r="U204" s="17">
        <v>0.181889496581325</v>
      </c>
      <c r="V204" s="17">
        <v>0.15101079696365399</v>
      </c>
      <c r="W204" s="17">
        <v>0.20680458746574301</v>
      </c>
      <c r="X204" s="17">
        <v>0.23095239978628099</v>
      </c>
      <c r="Y204" s="17">
        <v>0.210452218670104</v>
      </c>
      <c r="Z204" s="17">
        <v>0.2150906951115</v>
      </c>
      <c r="AA204" s="17">
        <v>0.23057288875829601</v>
      </c>
      <c r="AB204" s="17">
        <v>0.236788812630052</v>
      </c>
      <c r="AC204" s="17">
        <v>0.20924815162639501</v>
      </c>
      <c r="AD204" s="17">
        <v>0.16372142094850101</v>
      </c>
      <c r="AE204" s="17"/>
      <c r="AF204" s="17">
        <v>0.20724629733670699</v>
      </c>
      <c r="AG204" s="17">
        <v>0.180248243205856</v>
      </c>
      <c r="AH204" s="17">
        <v>0.237854368522565</v>
      </c>
      <c r="AI204" s="17"/>
      <c r="AJ204" s="17">
        <v>0.20562675503317701</v>
      </c>
      <c r="AK204" s="17">
        <v>0.17567643591600099</v>
      </c>
      <c r="AL204" s="17">
        <v>0.13529964206506501</v>
      </c>
      <c r="AM204" s="17">
        <v>0.27057323102629399</v>
      </c>
      <c r="AN204" s="17">
        <v>0.25732087282459398</v>
      </c>
      <c r="AO204" s="17"/>
      <c r="AP204" s="17">
        <v>0.21626987188003199</v>
      </c>
      <c r="AQ204" s="17">
        <v>0.168484288906569</v>
      </c>
      <c r="AR204" s="17">
        <v>0.12747461373066399</v>
      </c>
      <c r="AS204" s="17">
        <v>0.23699730685085699</v>
      </c>
      <c r="AT204" s="17">
        <v>0.19745321439567201</v>
      </c>
      <c r="AU204" s="17"/>
      <c r="AV204" s="17">
        <v>0.16163762582260499</v>
      </c>
      <c r="AW204" s="17">
        <v>0.20928651608454901</v>
      </c>
      <c r="AX204" s="17">
        <v>0.13155844293740401</v>
      </c>
      <c r="AY204" s="17">
        <v>0.219314019498205</v>
      </c>
      <c r="AZ204" s="17">
        <v>0.25414032129841402</v>
      </c>
      <c r="BA204" s="17">
        <v>0.24404802100088899</v>
      </c>
      <c r="BB204" s="17"/>
      <c r="BC204" s="17">
        <v>0.234665212620977</v>
      </c>
      <c r="BD204" s="17">
        <v>0.18507740139725701</v>
      </c>
      <c r="BE204" s="17">
        <v>0.17802793336761299</v>
      </c>
      <c r="BF204" s="17">
        <v>0.13485921361076</v>
      </c>
      <c r="BG204" s="17">
        <v>0.13727317705751901</v>
      </c>
    </row>
    <row r="205" spans="2:59" x14ac:dyDescent="0.35">
      <c r="B205" t="s">
        <v>136</v>
      </c>
      <c r="C205" s="17">
        <v>2.9979752265455802E-2</v>
      </c>
      <c r="D205" s="17">
        <v>3.1905969718624597E-2</v>
      </c>
      <c r="E205" s="17">
        <v>2.8248321954022299E-2</v>
      </c>
      <c r="F205" s="17"/>
      <c r="G205" s="17">
        <v>4.0642736664696401E-2</v>
      </c>
      <c r="H205" s="17">
        <v>5.6910811794637903E-2</v>
      </c>
      <c r="I205" s="17">
        <v>3.8156514876880002E-2</v>
      </c>
      <c r="J205" s="17">
        <v>1.5786484459069001E-2</v>
      </c>
      <c r="K205" s="17">
        <v>1.55015004354787E-2</v>
      </c>
      <c r="L205" s="17">
        <v>1.55513884868417E-2</v>
      </c>
      <c r="M205" s="17"/>
      <c r="N205" s="17">
        <v>1.9631034766476499E-2</v>
      </c>
      <c r="O205" s="17">
        <v>3.0829989553554499E-2</v>
      </c>
      <c r="P205" s="17">
        <v>2.4931063392039699E-2</v>
      </c>
      <c r="Q205" s="17">
        <v>4.5213639590006002E-2</v>
      </c>
      <c r="R205" s="17"/>
      <c r="S205" s="17">
        <v>1.6322696363987001E-2</v>
      </c>
      <c r="T205" s="17">
        <v>4.29217158139715E-2</v>
      </c>
      <c r="U205" s="17">
        <v>4.3293874591140702E-2</v>
      </c>
      <c r="V205" s="17">
        <v>2.1143076124428801E-2</v>
      </c>
      <c r="W205" s="17">
        <v>3.23389533924918E-2</v>
      </c>
      <c r="X205" s="17">
        <v>3.5778718154859099E-2</v>
      </c>
      <c r="Y205" s="17">
        <v>1.41841696885155E-2</v>
      </c>
      <c r="Z205" s="17">
        <v>1.30460360404981E-2</v>
      </c>
      <c r="AA205" s="17">
        <v>3.8468535780573597E-2</v>
      </c>
      <c r="AB205" s="17">
        <v>1.91473162274696E-2</v>
      </c>
      <c r="AC205" s="17">
        <v>5.2048371034737202E-2</v>
      </c>
      <c r="AD205" s="17">
        <v>3.4760632853411202E-2</v>
      </c>
      <c r="AE205" s="17"/>
      <c r="AF205" s="17">
        <v>2.7330532458692901E-2</v>
      </c>
      <c r="AG205" s="17">
        <v>3.1884656201804397E-2</v>
      </c>
      <c r="AH205" s="17">
        <v>2.9903119271601601E-2</v>
      </c>
      <c r="AI205" s="17"/>
      <c r="AJ205" s="17">
        <v>2.5572382466977201E-2</v>
      </c>
      <c r="AK205" s="17">
        <v>4.5534037036086501E-2</v>
      </c>
      <c r="AL205" s="17">
        <v>2.6741786801909501E-2</v>
      </c>
      <c r="AM205" s="17">
        <v>4.2853528144961399E-2</v>
      </c>
      <c r="AN205" s="17">
        <v>2.21492057421563E-2</v>
      </c>
      <c r="AO205" s="17"/>
      <c r="AP205" s="17">
        <v>2.9744477494466501E-2</v>
      </c>
      <c r="AQ205" s="17">
        <v>2.3087925691178301E-2</v>
      </c>
      <c r="AR205" s="17">
        <v>3.6604349342277499E-2</v>
      </c>
      <c r="AS205" s="17">
        <v>3.0126287745337502E-2</v>
      </c>
      <c r="AT205" s="17">
        <v>3.7182161222370301E-2</v>
      </c>
      <c r="AU205" s="17"/>
      <c r="AV205" s="17">
        <v>3.1739956384363797E-2</v>
      </c>
      <c r="AW205" s="17">
        <v>3.6213062409292798E-2</v>
      </c>
      <c r="AX205" s="17">
        <v>3.32171756191297E-2</v>
      </c>
      <c r="AY205" s="17">
        <v>2.6730733140375301E-2</v>
      </c>
      <c r="AZ205" s="17">
        <v>2.59071259272451E-2</v>
      </c>
      <c r="BA205" s="17">
        <v>1.54703617545448E-2</v>
      </c>
      <c r="BB205" s="17"/>
      <c r="BC205" s="17">
        <v>3.4513814880096999E-2</v>
      </c>
      <c r="BD205" s="17">
        <v>4.0716175107646101E-2</v>
      </c>
      <c r="BE205" s="17">
        <v>2.6529458284294399E-2</v>
      </c>
      <c r="BF205" s="17">
        <v>3.0909654512477899E-2</v>
      </c>
      <c r="BG205" s="17">
        <v>0</v>
      </c>
    </row>
    <row r="206" spans="2:59" x14ac:dyDescent="0.35">
      <c r="B206" t="s">
        <v>137</v>
      </c>
      <c r="C206" s="17">
        <v>1.34655235301302E-2</v>
      </c>
      <c r="D206" s="17">
        <v>1.6645767180988501E-2</v>
      </c>
      <c r="E206" s="17">
        <v>1.0429402894941899E-2</v>
      </c>
      <c r="F206" s="17"/>
      <c r="G206" s="17">
        <v>1.1674475850746701E-2</v>
      </c>
      <c r="H206" s="17">
        <v>9.7408303701371195E-3</v>
      </c>
      <c r="I206" s="17">
        <v>1.4257710062753601E-2</v>
      </c>
      <c r="J206" s="17">
        <v>8.2843088680520198E-3</v>
      </c>
      <c r="K206" s="17">
        <v>1.6467840850651599E-2</v>
      </c>
      <c r="L206" s="17">
        <v>1.9229364470193699E-2</v>
      </c>
      <c r="M206" s="17"/>
      <c r="N206" s="17">
        <v>9.7351107632986204E-3</v>
      </c>
      <c r="O206" s="17">
        <v>9.8661509291381698E-3</v>
      </c>
      <c r="P206" s="17">
        <v>1.2034866058245001E-2</v>
      </c>
      <c r="Q206" s="17">
        <v>2.2726803345816698E-2</v>
      </c>
      <c r="R206" s="17"/>
      <c r="S206" s="17">
        <v>8.2127627130403197E-3</v>
      </c>
      <c r="T206" s="17">
        <v>1.75188231141543E-2</v>
      </c>
      <c r="U206" s="17">
        <v>7.2457860837281196E-3</v>
      </c>
      <c r="V206" s="17">
        <v>1.1034281177824901E-2</v>
      </c>
      <c r="W206" s="17">
        <v>2.3200579599056598E-2</v>
      </c>
      <c r="X206" s="17">
        <v>1.6893734802475E-2</v>
      </c>
      <c r="Y206" s="17">
        <v>2.2278203819497501E-2</v>
      </c>
      <c r="Z206" s="17">
        <v>0</v>
      </c>
      <c r="AA206" s="17">
        <v>7.8495787180156498E-3</v>
      </c>
      <c r="AB206" s="17">
        <v>1.54915194576514E-2</v>
      </c>
      <c r="AC206" s="17">
        <v>1.5827434158238701E-2</v>
      </c>
      <c r="AD206" s="17">
        <v>1.6144018034094099E-2</v>
      </c>
      <c r="AE206" s="17"/>
      <c r="AF206" s="17">
        <v>2.18717484780983E-2</v>
      </c>
      <c r="AG206" s="17">
        <v>7.6973949205819897E-3</v>
      </c>
      <c r="AH206" s="17">
        <v>1.4201406121155899E-2</v>
      </c>
      <c r="AI206" s="17"/>
      <c r="AJ206" s="17">
        <v>2.2256508450712201E-2</v>
      </c>
      <c r="AK206" s="17">
        <v>4.5534876976946704E-3</v>
      </c>
      <c r="AL206" s="17">
        <v>5.5549371037374104E-3</v>
      </c>
      <c r="AM206" s="17">
        <v>0</v>
      </c>
      <c r="AN206" s="17">
        <v>2.5889826750227499E-2</v>
      </c>
      <c r="AO206" s="17"/>
      <c r="AP206" s="17">
        <v>1.9906407818523701E-2</v>
      </c>
      <c r="AQ206" s="17">
        <v>4.6108551131224399E-3</v>
      </c>
      <c r="AR206" s="17">
        <v>5.5341471376970904E-3</v>
      </c>
      <c r="AS206" s="17">
        <v>2.8184936378982599E-2</v>
      </c>
      <c r="AT206" s="17">
        <v>0</v>
      </c>
      <c r="AU206" s="17"/>
      <c r="AV206" s="17">
        <v>2.3412175408614E-3</v>
      </c>
      <c r="AW206" s="17">
        <v>2.5953345787654802E-2</v>
      </c>
      <c r="AX206" s="17">
        <v>1.30048099958353E-2</v>
      </c>
      <c r="AY206" s="17">
        <v>3.8876143439984703E-2</v>
      </c>
      <c r="AZ206" s="17">
        <v>0</v>
      </c>
      <c r="BA206" s="17">
        <v>6.9593039876638301E-3</v>
      </c>
      <c r="BB206" s="17"/>
      <c r="BC206" s="17">
        <v>2.1421796054409699E-2</v>
      </c>
      <c r="BD206" s="17">
        <v>1.43914595037016E-2</v>
      </c>
      <c r="BE206" s="17">
        <v>6.4544375354569699E-3</v>
      </c>
      <c r="BF206" s="17">
        <v>1.47836369460517E-2</v>
      </c>
      <c r="BG206" s="17">
        <v>1.19888267092695E-2</v>
      </c>
    </row>
    <row r="207" spans="2:59" x14ac:dyDescent="0.35">
      <c r="B207" t="s">
        <v>73</v>
      </c>
      <c r="C207" s="17">
        <v>2.24944558700109E-2</v>
      </c>
      <c r="D207" s="17">
        <v>1.6654838192855199E-2</v>
      </c>
      <c r="E207" s="17">
        <v>2.83020163061884E-2</v>
      </c>
      <c r="F207" s="17"/>
      <c r="G207" s="17">
        <v>2.0896771759262901E-2</v>
      </c>
      <c r="H207" s="17">
        <v>1.6446179532962301E-2</v>
      </c>
      <c r="I207" s="17">
        <v>4.3875776946763798E-2</v>
      </c>
      <c r="J207" s="17">
        <v>2.0655070187532699E-2</v>
      </c>
      <c r="K207" s="17">
        <v>2.8244200397271001E-2</v>
      </c>
      <c r="L207" s="17">
        <v>8.7826940678743994E-3</v>
      </c>
      <c r="M207" s="17"/>
      <c r="N207" s="17">
        <v>1.1982809019959E-2</v>
      </c>
      <c r="O207" s="17">
        <v>2.6361106566803499E-2</v>
      </c>
      <c r="P207" s="17">
        <v>1.36522342419728E-2</v>
      </c>
      <c r="Q207" s="17">
        <v>3.7980074062302999E-2</v>
      </c>
      <c r="R207" s="17"/>
      <c r="S207" s="17">
        <v>2.6627838456572499E-2</v>
      </c>
      <c r="T207" s="17">
        <v>1.5832823753090901E-2</v>
      </c>
      <c r="U207" s="17">
        <v>2.09522092559895E-2</v>
      </c>
      <c r="V207" s="17">
        <v>1.8036110302463802E-2</v>
      </c>
      <c r="W207" s="17">
        <v>7.2202985856462103E-3</v>
      </c>
      <c r="X207" s="17">
        <v>1.95360653301354E-2</v>
      </c>
      <c r="Y207" s="17">
        <v>1.85567398514206E-2</v>
      </c>
      <c r="Z207" s="17">
        <v>5.5798335409501298E-2</v>
      </c>
      <c r="AA207" s="17">
        <v>1.9260073159111699E-2</v>
      </c>
      <c r="AB207" s="17">
        <v>2.38186119455631E-2</v>
      </c>
      <c r="AC207" s="17">
        <v>4.6896461856849897E-2</v>
      </c>
      <c r="AD207" s="17">
        <v>2.75217594955551E-2</v>
      </c>
      <c r="AE207" s="17"/>
      <c r="AF207" s="17">
        <v>2.54486555539153E-2</v>
      </c>
      <c r="AG207" s="17">
        <v>1.48716700796599E-2</v>
      </c>
      <c r="AH207" s="17">
        <v>3.95038883767082E-2</v>
      </c>
      <c r="AI207" s="17"/>
      <c r="AJ207" s="17">
        <v>1.4992631430102999E-2</v>
      </c>
      <c r="AK207" s="17">
        <v>1.4145629597144899E-2</v>
      </c>
      <c r="AL207" s="17">
        <v>2.3657346168215802E-2</v>
      </c>
      <c r="AM207" s="17">
        <v>4.136559216058E-2</v>
      </c>
      <c r="AN207" s="17">
        <v>4.6893794176888902E-2</v>
      </c>
      <c r="AO207" s="17"/>
      <c r="AP207" s="17">
        <v>1.36821295843725E-2</v>
      </c>
      <c r="AQ207" s="17">
        <v>1.1151728306354001E-2</v>
      </c>
      <c r="AR207" s="17">
        <v>1.7766869656464498E-2</v>
      </c>
      <c r="AS207" s="17">
        <v>1.26297780469846E-2</v>
      </c>
      <c r="AT207" s="17">
        <v>3.9799361345463802E-2</v>
      </c>
      <c r="AU207" s="17"/>
      <c r="AV207" s="17">
        <v>1.12040466115048E-2</v>
      </c>
      <c r="AW207" s="17">
        <v>1.8077126629422301E-2</v>
      </c>
      <c r="AX207" s="17">
        <v>1.3822154641246099E-2</v>
      </c>
      <c r="AY207" s="17">
        <v>1.10481413386241E-2</v>
      </c>
      <c r="AZ207" s="17">
        <v>4.7413704682822702E-2</v>
      </c>
      <c r="BA207" s="17">
        <v>6.3270412132746201E-2</v>
      </c>
      <c r="BB207" s="17"/>
      <c r="BC207" s="17">
        <v>3.1007978227296801E-2</v>
      </c>
      <c r="BD207" s="17">
        <v>1.1450123376047699E-2</v>
      </c>
      <c r="BE207" s="17">
        <v>2.3176220553494501E-2</v>
      </c>
      <c r="BF207" s="17">
        <v>2.3208733765827699E-2</v>
      </c>
      <c r="BG207" s="17">
        <v>0</v>
      </c>
    </row>
    <row r="208" spans="2:59" x14ac:dyDescent="0.35">
      <c r="C208" s="17"/>
      <c r="D208" s="17"/>
      <c r="E208" s="17"/>
      <c r="F208" s="17"/>
      <c r="G208" s="17"/>
      <c r="H208" s="17"/>
      <c r="I208" s="17"/>
      <c r="J208" s="17"/>
      <c r="K208" s="17"/>
      <c r="L208" s="17"/>
      <c r="M208" s="17"/>
      <c r="N208" s="17"/>
      <c r="O208" s="17"/>
      <c r="P208" s="17"/>
      <c r="Q208" s="17"/>
      <c r="R208" s="17"/>
      <c r="S208" s="17"/>
      <c r="T208" s="17"/>
      <c r="U208" s="17"/>
      <c r="V208" s="17"/>
      <c r="W208" s="17"/>
      <c r="X208" s="17"/>
      <c r="Y208" s="17"/>
      <c r="Z208" s="17"/>
      <c r="AA208" s="17"/>
      <c r="AB208" s="17"/>
      <c r="AC208" s="17"/>
      <c r="AD208" s="17"/>
      <c r="AE208" s="17"/>
      <c r="AF208" s="17"/>
      <c r="AG208" s="17"/>
      <c r="AH208" s="17"/>
      <c r="AI208" s="17"/>
      <c r="AJ208" s="17"/>
      <c r="AK208" s="17"/>
      <c r="AL208" s="17"/>
      <c r="AM208" s="17"/>
      <c r="AN208" s="17"/>
      <c r="AO208" s="17"/>
      <c r="AP208" s="17"/>
      <c r="AQ208" s="17"/>
      <c r="AR208" s="17"/>
      <c r="AS208" s="17"/>
      <c r="AT208" s="17"/>
      <c r="AU208" s="17"/>
      <c r="AV208" s="17"/>
      <c r="AW208" s="17"/>
      <c r="AX208" s="17"/>
      <c r="AY208" s="17"/>
      <c r="AZ208" s="17"/>
      <c r="BA208" s="17"/>
      <c r="BB208" s="17"/>
      <c r="BC208" s="17"/>
      <c r="BD208" s="17"/>
      <c r="BE208" s="17"/>
      <c r="BF208" s="17"/>
      <c r="BG208" s="17"/>
    </row>
    <row r="209" spans="2:59" x14ac:dyDescent="0.35">
      <c r="B209" s="6" t="s">
        <v>140</v>
      </c>
      <c r="C209" s="17"/>
      <c r="D209" s="17"/>
      <c r="E209" s="17"/>
      <c r="F209" s="17"/>
      <c r="G209" s="17"/>
      <c r="H209" s="17"/>
      <c r="I209" s="17"/>
      <c r="J209" s="17"/>
      <c r="K209" s="17"/>
      <c r="L209" s="17"/>
      <c r="M209" s="17"/>
      <c r="N209" s="17"/>
      <c r="O209" s="17"/>
      <c r="P209" s="17"/>
      <c r="Q209" s="17"/>
      <c r="R209" s="17"/>
      <c r="S209" s="17"/>
      <c r="T209" s="17"/>
      <c r="U209" s="17"/>
      <c r="V209" s="17"/>
      <c r="W209" s="17"/>
      <c r="X209" s="17"/>
      <c r="Y209" s="17"/>
      <c r="Z209" s="17"/>
      <c r="AA209" s="17"/>
      <c r="AB209" s="17"/>
      <c r="AC209" s="17"/>
      <c r="AD209" s="17"/>
      <c r="AE209" s="17"/>
      <c r="AF209" s="17"/>
      <c r="AG209" s="17"/>
      <c r="AH209" s="17"/>
      <c r="AI209" s="17"/>
      <c r="AJ209" s="17"/>
      <c r="AK209" s="17"/>
      <c r="AL209" s="17"/>
      <c r="AM209" s="17"/>
      <c r="AN209" s="17"/>
      <c r="AO209" s="17"/>
      <c r="AP209" s="17"/>
      <c r="AQ209" s="17"/>
      <c r="AR209" s="17"/>
      <c r="AS209" s="17"/>
      <c r="AT209" s="17"/>
      <c r="AU209" s="17"/>
      <c r="AV209" s="17"/>
      <c r="AW209" s="17"/>
      <c r="AX209" s="17"/>
      <c r="AY209" s="17"/>
      <c r="AZ209" s="17"/>
      <c r="BA209" s="17"/>
      <c r="BB209" s="17"/>
      <c r="BC209" s="17"/>
      <c r="BD209" s="17"/>
      <c r="BE209" s="17"/>
      <c r="BF209" s="17"/>
      <c r="BG209" s="17"/>
    </row>
    <row r="210" spans="2:59" x14ac:dyDescent="0.35">
      <c r="B210" s="24" t="s">
        <v>75</v>
      </c>
      <c r="C210" s="17"/>
      <c r="D210" s="17"/>
      <c r="E210" s="17"/>
      <c r="F210" s="17"/>
      <c r="G210" s="17"/>
      <c r="H210" s="17"/>
      <c r="I210" s="17"/>
      <c r="J210" s="17"/>
      <c r="K210" s="17"/>
      <c r="L210" s="17"/>
      <c r="M210" s="17"/>
      <c r="N210" s="17"/>
      <c r="O210" s="17"/>
      <c r="P210" s="17"/>
      <c r="Q210" s="17"/>
      <c r="R210" s="17"/>
      <c r="S210" s="17"/>
      <c r="T210" s="17"/>
      <c r="U210" s="17"/>
      <c r="V210" s="17"/>
      <c r="W210" s="17"/>
      <c r="X210" s="17"/>
      <c r="Y210" s="17"/>
      <c r="Z210" s="17"/>
      <c r="AA210" s="17"/>
      <c r="AB210" s="17"/>
      <c r="AC210" s="17"/>
      <c r="AD210" s="17"/>
      <c r="AE210" s="17"/>
      <c r="AF210" s="17"/>
      <c r="AG210" s="17"/>
      <c r="AH210" s="17"/>
      <c r="AI210" s="17"/>
      <c r="AJ210" s="17"/>
      <c r="AK210" s="17"/>
      <c r="AL210" s="17"/>
      <c r="AM210" s="17"/>
      <c r="AN210" s="17"/>
      <c r="AO210" s="17"/>
      <c r="AP210" s="17"/>
      <c r="AQ210" s="17"/>
      <c r="AR210" s="17"/>
      <c r="AS210" s="17"/>
      <c r="AT210" s="17"/>
      <c r="AU210" s="17"/>
      <c r="AV210" s="17"/>
      <c r="AW210" s="17"/>
      <c r="AX210" s="17"/>
      <c r="AY210" s="17"/>
      <c r="AZ210" s="17"/>
      <c r="BA210" s="17"/>
      <c r="BB210" s="17"/>
      <c r="BC210" s="17"/>
      <c r="BD210" s="17"/>
      <c r="BE210" s="17"/>
      <c r="BF210" s="17"/>
      <c r="BG210" s="17"/>
    </row>
    <row r="211" spans="2:59" x14ac:dyDescent="0.35">
      <c r="B211" t="s">
        <v>133</v>
      </c>
      <c r="C211" s="17">
        <v>0.21529394182324901</v>
      </c>
      <c r="D211" s="17">
        <v>0.23516618900629899</v>
      </c>
      <c r="E211" s="17">
        <v>0.196968265355741</v>
      </c>
      <c r="F211" s="17"/>
      <c r="G211" s="17">
        <v>0.257077260448972</v>
      </c>
      <c r="H211" s="17">
        <v>0.24092785197657501</v>
      </c>
      <c r="I211" s="17">
        <v>0.21187810795102199</v>
      </c>
      <c r="J211" s="17">
        <v>0.188261563381207</v>
      </c>
      <c r="K211" s="17">
        <v>0.187988018716156</v>
      </c>
      <c r="L211" s="17">
        <v>0.20948297147973099</v>
      </c>
      <c r="M211" s="17"/>
      <c r="N211" s="17">
        <v>0.23401835152391101</v>
      </c>
      <c r="O211" s="17">
        <v>0.21863647519491999</v>
      </c>
      <c r="P211" s="17">
        <v>0.21128614800786499</v>
      </c>
      <c r="Q211" s="17">
        <v>0.196512926584586</v>
      </c>
      <c r="R211" s="17"/>
      <c r="S211" s="17">
        <v>0.230465732040225</v>
      </c>
      <c r="T211" s="17">
        <v>0.193622221672686</v>
      </c>
      <c r="U211" s="17">
        <v>0.21027196992265401</v>
      </c>
      <c r="V211" s="17">
        <v>0.17628141212926501</v>
      </c>
      <c r="W211" s="17">
        <v>0.217320366187575</v>
      </c>
      <c r="X211" s="17">
        <v>0.253792506712608</v>
      </c>
      <c r="Y211" s="17">
        <v>0.17067512717764699</v>
      </c>
      <c r="Z211" s="17">
        <v>0.18532402782122001</v>
      </c>
      <c r="AA211" s="17">
        <v>0.17581585059090399</v>
      </c>
      <c r="AB211" s="17">
        <v>0.29244573303129201</v>
      </c>
      <c r="AC211" s="17">
        <v>0.27551910237017802</v>
      </c>
      <c r="AD211" s="17">
        <v>0.21977006146869199</v>
      </c>
      <c r="AE211" s="17"/>
      <c r="AF211" s="17">
        <v>0.21024832549595901</v>
      </c>
      <c r="AG211" s="17">
        <v>0.23037073668868499</v>
      </c>
      <c r="AH211" s="17">
        <v>0.179538774238689</v>
      </c>
      <c r="AI211" s="17"/>
      <c r="AJ211" s="17">
        <v>0.19150679268355</v>
      </c>
      <c r="AK211" s="17">
        <v>0.25028504367628202</v>
      </c>
      <c r="AL211" s="17">
        <v>0.21604565984021001</v>
      </c>
      <c r="AM211" s="17">
        <v>0.15315592924587501</v>
      </c>
      <c r="AN211" s="17">
        <v>0.169554245556364</v>
      </c>
      <c r="AO211" s="17"/>
      <c r="AP211" s="17">
        <v>0.17867922825268601</v>
      </c>
      <c r="AQ211" s="17">
        <v>0.25255617067209601</v>
      </c>
      <c r="AR211" s="17">
        <v>0.18336570012676501</v>
      </c>
      <c r="AS211" s="17">
        <v>0.18219785323422399</v>
      </c>
      <c r="AT211" s="17">
        <v>0.243853275499119</v>
      </c>
      <c r="AU211" s="17"/>
      <c r="AV211" s="17">
        <v>0.26411078290553702</v>
      </c>
      <c r="AW211" s="17">
        <v>0.18780572203169099</v>
      </c>
      <c r="AX211" s="17">
        <v>0.197168992852256</v>
      </c>
      <c r="AY211" s="17">
        <v>0.19012654904270801</v>
      </c>
      <c r="AZ211" s="17">
        <v>0.18962896618519301</v>
      </c>
      <c r="BA211" s="17">
        <v>0.109032633013098</v>
      </c>
      <c r="BB211" s="17"/>
      <c r="BC211" s="17">
        <v>0.183559709150837</v>
      </c>
      <c r="BD211" s="17">
        <v>0.19954636511470999</v>
      </c>
      <c r="BE211" s="17">
        <v>0.218028059647974</v>
      </c>
      <c r="BF211" s="17">
        <v>0.30041104481376002</v>
      </c>
      <c r="BG211" s="17">
        <v>0.327697171155657</v>
      </c>
    </row>
    <row r="212" spans="2:59" x14ac:dyDescent="0.35">
      <c r="B212" t="s">
        <v>134</v>
      </c>
      <c r="C212" s="17">
        <v>0.39581229534463802</v>
      </c>
      <c r="D212" s="17">
        <v>0.401397957604615</v>
      </c>
      <c r="E212" s="17">
        <v>0.38926056332731301</v>
      </c>
      <c r="F212" s="17"/>
      <c r="G212" s="17">
        <v>0.43761231552735702</v>
      </c>
      <c r="H212" s="17">
        <v>0.388295218175221</v>
      </c>
      <c r="I212" s="17">
        <v>0.36325357200304997</v>
      </c>
      <c r="J212" s="17">
        <v>0.40302876034922802</v>
      </c>
      <c r="K212" s="17">
        <v>0.41773883691178398</v>
      </c>
      <c r="L212" s="17">
        <v>0.37970358615650501</v>
      </c>
      <c r="M212" s="17"/>
      <c r="N212" s="17">
        <v>0.434676991280812</v>
      </c>
      <c r="O212" s="17">
        <v>0.39960024557906898</v>
      </c>
      <c r="P212" s="17">
        <v>0.37479724981628398</v>
      </c>
      <c r="Q212" s="17">
        <v>0.36486633488255699</v>
      </c>
      <c r="R212" s="17"/>
      <c r="S212" s="17">
        <v>0.390464456327897</v>
      </c>
      <c r="T212" s="17">
        <v>0.384998647420353</v>
      </c>
      <c r="U212" s="17">
        <v>0.37315898079892501</v>
      </c>
      <c r="V212" s="17">
        <v>0.435448064224492</v>
      </c>
      <c r="W212" s="17">
        <v>0.38459376380999599</v>
      </c>
      <c r="X212" s="17">
        <v>0.40115102004949599</v>
      </c>
      <c r="Y212" s="17">
        <v>0.43029619915939799</v>
      </c>
      <c r="Z212" s="17">
        <v>0.38383461457104001</v>
      </c>
      <c r="AA212" s="17">
        <v>0.462749402671641</v>
      </c>
      <c r="AB212" s="17">
        <v>0.368453176604358</v>
      </c>
      <c r="AC212" s="17">
        <v>0.29197165135897002</v>
      </c>
      <c r="AD212" s="17">
        <v>0.35359314675004699</v>
      </c>
      <c r="AE212" s="17"/>
      <c r="AF212" s="17">
        <v>0.36416012159265798</v>
      </c>
      <c r="AG212" s="17">
        <v>0.40535823575558</v>
      </c>
      <c r="AH212" s="17">
        <v>0.38423085056584599</v>
      </c>
      <c r="AI212" s="17"/>
      <c r="AJ212" s="17">
        <v>0.39676805844970398</v>
      </c>
      <c r="AK212" s="17">
        <v>0.417246410287747</v>
      </c>
      <c r="AL212" s="17">
        <v>0.425364597972335</v>
      </c>
      <c r="AM212" s="17">
        <v>0.20105575468817799</v>
      </c>
      <c r="AN212" s="17">
        <v>0.35144491163123398</v>
      </c>
      <c r="AO212" s="17"/>
      <c r="AP212" s="17">
        <v>0.39297972335681902</v>
      </c>
      <c r="AQ212" s="17">
        <v>0.42107523591857199</v>
      </c>
      <c r="AR212" s="17">
        <v>0.42943586781266702</v>
      </c>
      <c r="AS212" s="17">
        <v>0.37777695312349802</v>
      </c>
      <c r="AT212" s="17">
        <v>0.38490283090400501</v>
      </c>
      <c r="AU212" s="17"/>
      <c r="AV212" s="17">
        <v>0.422125774823777</v>
      </c>
      <c r="AW212" s="17">
        <v>0.389382230193481</v>
      </c>
      <c r="AX212" s="17">
        <v>0.430998253147857</v>
      </c>
      <c r="AY212" s="17">
        <v>0.36004945616692902</v>
      </c>
      <c r="AZ212" s="17">
        <v>0.38844645876967598</v>
      </c>
      <c r="BA212" s="17">
        <v>0.379861769813858</v>
      </c>
      <c r="BB212" s="17"/>
      <c r="BC212" s="17">
        <v>0.35850951238459899</v>
      </c>
      <c r="BD212" s="17">
        <v>0.387667071856723</v>
      </c>
      <c r="BE212" s="17">
        <v>0.44925547347130002</v>
      </c>
      <c r="BF212" s="17">
        <v>0.38811585508615198</v>
      </c>
      <c r="BG212" s="17">
        <v>0.43425456497582199</v>
      </c>
    </row>
    <row r="213" spans="2:59" x14ac:dyDescent="0.35">
      <c r="B213" t="s">
        <v>135</v>
      </c>
      <c r="C213" s="17">
        <v>0.31654247991363199</v>
      </c>
      <c r="D213" s="17">
        <v>0.29499783940480501</v>
      </c>
      <c r="E213" s="17">
        <v>0.337245981232144</v>
      </c>
      <c r="F213" s="17"/>
      <c r="G213" s="17">
        <v>0.23449714437299601</v>
      </c>
      <c r="H213" s="17">
        <v>0.283089529856551</v>
      </c>
      <c r="I213" s="17">
        <v>0.31487832156359002</v>
      </c>
      <c r="J213" s="17">
        <v>0.35680827121542202</v>
      </c>
      <c r="K213" s="17">
        <v>0.34022227768133001</v>
      </c>
      <c r="L213" s="17">
        <v>0.351522110416912</v>
      </c>
      <c r="M213" s="17"/>
      <c r="N213" s="17">
        <v>0.26966693747138598</v>
      </c>
      <c r="O213" s="17">
        <v>0.30717362163697098</v>
      </c>
      <c r="P213" s="17">
        <v>0.36103233986051902</v>
      </c>
      <c r="Q213" s="17">
        <v>0.33872116798708601</v>
      </c>
      <c r="R213" s="17"/>
      <c r="S213" s="17">
        <v>0.309474863892511</v>
      </c>
      <c r="T213" s="17">
        <v>0.340647374778484</v>
      </c>
      <c r="U213" s="17">
        <v>0.32004802804747901</v>
      </c>
      <c r="V213" s="17">
        <v>0.31022378956025598</v>
      </c>
      <c r="W213" s="17">
        <v>0.33157712894493602</v>
      </c>
      <c r="X213" s="17">
        <v>0.29913354986030299</v>
      </c>
      <c r="Y213" s="17">
        <v>0.321192577556701</v>
      </c>
      <c r="Z213" s="17">
        <v>0.37088981660557102</v>
      </c>
      <c r="AA213" s="17">
        <v>0.286980895585357</v>
      </c>
      <c r="AB213" s="17">
        <v>0.27612258337080697</v>
      </c>
      <c r="AC213" s="17">
        <v>0.36772045999248898</v>
      </c>
      <c r="AD213" s="17">
        <v>0.33133732307379299</v>
      </c>
      <c r="AE213" s="17"/>
      <c r="AF213" s="17">
        <v>0.33832523777378398</v>
      </c>
      <c r="AG213" s="17">
        <v>0.30821960752517502</v>
      </c>
      <c r="AH213" s="17">
        <v>0.32605001242784798</v>
      </c>
      <c r="AI213" s="17"/>
      <c r="AJ213" s="17">
        <v>0.34057377335322703</v>
      </c>
      <c r="AK213" s="17">
        <v>0.26315318545897198</v>
      </c>
      <c r="AL213" s="17">
        <v>0.29676652556008098</v>
      </c>
      <c r="AM213" s="17">
        <v>0.47291993250630798</v>
      </c>
      <c r="AN213" s="17">
        <v>0.36692573229081898</v>
      </c>
      <c r="AO213" s="17"/>
      <c r="AP213" s="17">
        <v>0.354128925423424</v>
      </c>
      <c r="AQ213" s="17">
        <v>0.27731653584229099</v>
      </c>
      <c r="AR213" s="17">
        <v>0.31406790025825898</v>
      </c>
      <c r="AS213" s="17">
        <v>0.35822758364020701</v>
      </c>
      <c r="AT213" s="17">
        <v>0.30259198712791202</v>
      </c>
      <c r="AU213" s="17"/>
      <c r="AV213" s="17">
        <v>0.26405746906802502</v>
      </c>
      <c r="AW213" s="17">
        <v>0.34509650128041702</v>
      </c>
      <c r="AX213" s="17">
        <v>0.30135840436432398</v>
      </c>
      <c r="AY213" s="17">
        <v>0.35478804674933401</v>
      </c>
      <c r="AZ213" s="17">
        <v>0.340686158613419</v>
      </c>
      <c r="BA213" s="17">
        <v>0.43142948712135798</v>
      </c>
      <c r="BB213" s="17"/>
      <c r="BC213" s="17">
        <v>0.37619808935479698</v>
      </c>
      <c r="BD213" s="17">
        <v>0.330577153157111</v>
      </c>
      <c r="BE213" s="17">
        <v>0.26782549882268097</v>
      </c>
      <c r="BF213" s="17">
        <v>0.24107820206719099</v>
      </c>
      <c r="BG213" s="17">
        <v>0.22503704747322101</v>
      </c>
    </row>
    <row r="214" spans="2:59" x14ac:dyDescent="0.35">
      <c r="B214" t="s">
        <v>136</v>
      </c>
      <c r="C214" s="17">
        <v>2.5882267156794099E-2</v>
      </c>
      <c r="D214" s="17">
        <v>2.8103253679091601E-2</v>
      </c>
      <c r="E214" s="17">
        <v>2.38430964168619E-2</v>
      </c>
      <c r="F214" s="17"/>
      <c r="G214" s="17">
        <v>3.2336520542564799E-2</v>
      </c>
      <c r="H214" s="17">
        <v>4.7195353105699597E-2</v>
      </c>
      <c r="I214" s="17">
        <v>3.9811745606861702E-2</v>
      </c>
      <c r="J214" s="17">
        <v>8.7242437761410208E-3</v>
      </c>
      <c r="K214" s="17">
        <v>1.9434513695904199E-2</v>
      </c>
      <c r="L214" s="17">
        <v>1.11818083262262E-2</v>
      </c>
      <c r="M214" s="17"/>
      <c r="N214" s="17">
        <v>2.68559222522744E-2</v>
      </c>
      <c r="O214" s="17">
        <v>2.9864023837096E-2</v>
      </c>
      <c r="P214" s="17">
        <v>1.89838561591716E-2</v>
      </c>
      <c r="Q214" s="17">
        <v>2.7164499835026199E-2</v>
      </c>
      <c r="R214" s="17"/>
      <c r="S214" s="17">
        <v>1.4964705629912501E-2</v>
      </c>
      <c r="T214" s="17">
        <v>2.8194176087426401E-2</v>
      </c>
      <c r="U214" s="17">
        <v>2.57195308963305E-2</v>
      </c>
      <c r="V214" s="17">
        <v>3.4055292634430197E-2</v>
      </c>
      <c r="W214" s="17">
        <v>3.6126636835678801E-2</v>
      </c>
      <c r="X214" s="17">
        <v>1.6026376840027001E-2</v>
      </c>
      <c r="Y214" s="17">
        <v>3.73816112378434E-2</v>
      </c>
      <c r="Z214" s="17">
        <v>1.30460360404981E-2</v>
      </c>
      <c r="AA214" s="17">
        <v>2.7984122717070199E-2</v>
      </c>
      <c r="AB214" s="17">
        <v>2.3668375590328101E-2</v>
      </c>
      <c r="AC214" s="17">
        <v>1.55558681897793E-2</v>
      </c>
      <c r="AD214" s="17">
        <v>5.0975341713470401E-2</v>
      </c>
      <c r="AE214" s="17"/>
      <c r="AF214" s="17">
        <v>3.3747558392289198E-2</v>
      </c>
      <c r="AG214" s="17">
        <v>2.4022598522595699E-2</v>
      </c>
      <c r="AH214" s="17">
        <v>2.41527286673635E-2</v>
      </c>
      <c r="AI214" s="17"/>
      <c r="AJ214" s="17">
        <v>2.3380898949975599E-2</v>
      </c>
      <c r="AK214" s="17">
        <v>3.4221374544265298E-2</v>
      </c>
      <c r="AL214" s="17">
        <v>2.7866403689710401E-2</v>
      </c>
      <c r="AM214" s="17">
        <v>0.13150279139905899</v>
      </c>
      <c r="AN214" s="17">
        <v>2.14471221352804E-2</v>
      </c>
      <c r="AO214" s="17"/>
      <c r="AP214" s="17">
        <v>2.4601271562503701E-2</v>
      </c>
      <c r="AQ214" s="17">
        <v>2.2519332236633799E-2</v>
      </c>
      <c r="AR214" s="17">
        <v>2.8441435323406501E-2</v>
      </c>
      <c r="AS214" s="17">
        <v>3.9221390284735501E-2</v>
      </c>
      <c r="AT214" s="17">
        <v>1.7534118728136001E-2</v>
      </c>
      <c r="AU214" s="17"/>
      <c r="AV214" s="17">
        <v>2.2148935610203199E-2</v>
      </c>
      <c r="AW214" s="17">
        <v>2.8146655459597499E-2</v>
      </c>
      <c r="AX214" s="17">
        <v>3.3175445668132103E-2</v>
      </c>
      <c r="AY214" s="17">
        <v>3.9459460843090398E-2</v>
      </c>
      <c r="AZ214" s="17">
        <v>3.3158128767875002E-2</v>
      </c>
      <c r="BA214" s="17">
        <v>6.6451023368791296E-3</v>
      </c>
      <c r="BB214" s="17"/>
      <c r="BC214" s="17">
        <v>1.65738589872081E-2</v>
      </c>
      <c r="BD214" s="17">
        <v>3.4372475606577503E-2</v>
      </c>
      <c r="BE214" s="17">
        <v>3.2049789370055003E-2</v>
      </c>
      <c r="BF214" s="17">
        <v>2.01227161492081E-2</v>
      </c>
      <c r="BG214" s="17">
        <v>1.30112163953002E-2</v>
      </c>
    </row>
    <row r="215" spans="2:59" x14ac:dyDescent="0.35">
      <c r="B215" t="s">
        <v>137</v>
      </c>
      <c r="C215" s="17">
        <v>1.7058312303298101E-2</v>
      </c>
      <c r="D215" s="17">
        <v>1.9748866802186699E-2</v>
      </c>
      <c r="E215" s="17">
        <v>1.4517597960037799E-2</v>
      </c>
      <c r="F215" s="17"/>
      <c r="G215" s="17">
        <v>1.67464454817953E-2</v>
      </c>
      <c r="H215" s="17">
        <v>9.1336469576640197E-3</v>
      </c>
      <c r="I215" s="17">
        <v>2.6514340191798502E-2</v>
      </c>
      <c r="J215" s="17">
        <v>8.9639215782107897E-3</v>
      </c>
      <c r="K215" s="17">
        <v>1.5202397603528499E-2</v>
      </c>
      <c r="L215" s="17">
        <v>2.3851612588324099E-2</v>
      </c>
      <c r="M215" s="17"/>
      <c r="N215" s="17">
        <v>1.2503238211473901E-2</v>
      </c>
      <c r="O215" s="17">
        <v>1.4298620600660601E-2</v>
      </c>
      <c r="P215" s="17">
        <v>1.73022260473467E-2</v>
      </c>
      <c r="Q215" s="17">
        <v>2.4920790126890299E-2</v>
      </c>
      <c r="R215" s="17"/>
      <c r="S215" s="17">
        <v>1.7720237472520401E-2</v>
      </c>
      <c r="T215" s="17">
        <v>3.0255088594494502E-2</v>
      </c>
      <c r="U215" s="17">
        <v>1.9610744278327898E-2</v>
      </c>
      <c r="V215" s="17">
        <v>1.5423048472445701E-2</v>
      </c>
      <c r="W215" s="17">
        <v>7.3241091199699598E-3</v>
      </c>
      <c r="X215" s="17">
        <v>5.9562187681314899E-3</v>
      </c>
      <c r="Y215" s="17">
        <v>2.23722792077546E-2</v>
      </c>
      <c r="Z215" s="17">
        <v>0</v>
      </c>
      <c r="AA215" s="17">
        <v>1.69125131718223E-2</v>
      </c>
      <c r="AB215" s="17">
        <v>2.2021136029761499E-2</v>
      </c>
      <c r="AC215" s="17">
        <v>1.00805773626965E-2</v>
      </c>
      <c r="AD215" s="17">
        <v>1.6802367498442699E-2</v>
      </c>
      <c r="AE215" s="17"/>
      <c r="AF215" s="17">
        <v>2.1967511093186998E-2</v>
      </c>
      <c r="AG215" s="17">
        <v>1.2227429818978799E-2</v>
      </c>
      <c r="AH215" s="17">
        <v>3.0453663935557401E-2</v>
      </c>
      <c r="AI215" s="17"/>
      <c r="AJ215" s="17">
        <v>2.1624163548850401E-2</v>
      </c>
      <c r="AK215" s="17">
        <v>1.7345852202431698E-2</v>
      </c>
      <c r="AL215" s="17">
        <v>5.5549371037374104E-3</v>
      </c>
      <c r="AM215" s="17">
        <v>0</v>
      </c>
      <c r="AN215" s="17">
        <v>2.5014711534342399E-2</v>
      </c>
      <c r="AO215" s="17"/>
      <c r="AP215" s="17">
        <v>2.55188398566406E-2</v>
      </c>
      <c r="AQ215" s="17">
        <v>9.0755290053019192E-3</v>
      </c>
      <c r="AR215" s="17">
        <v>1.07110669188862E-2</v>
      </c>
      <c r="AS215" s="17">
        <v>2.1976624437649001E-2</v>
      </c>
      <c r="AT215" s="17">
        <v>2.1304047739890999E-2</v>
      </c>
      <c r="AU215" s="17"/>
      <c r="AV215" s="17">
        <v>1.02294313855654E-2</v>
      </c>
      <c r="AW215" s="17">
        <v>2.62640592753982E-2</v>
      </c>
      <c r="AX215" s="17">
        <v>1.7249067829322399E-2</v>
      </c>
      <c r="AY215" s="17">
        <v>3.5117689883526197E-2</v>
      </c>
      <c r="AZ215" s="17">
        <v>1.7438773275789101E-2</v>
      </c>
      <c r="BA215" s="17">
        <v>0</v>
      </c>
      <c r="BB215" s="17"/>
      <c r="BC215" s="17">
        <v>2.3658062476036801E-2</v>
      </c>
      <c r="BD215" s="17">
        <v>2.0856156358075501E-2</v>
      </c>
      <c r="BE215" s="17">
        <v>7.6012882006559002E-3</v>
      </c>
      <c r="BF215" s="17">
        <v>2.3621930167304499E-2</v>
      </c>
      <c r="BG215" s="17">
        <v>0</v>
      </c>
    </row>
    <row r="216" spans="2:59" x14ac:dyDescent="0.35">
      <c r="B216" t="s">
        <v>73</v>
      </c>
      <c r="C216" s="17">
        <v>2.9410703458388501E-2</v>
      </c>
      <c r="D216" s="17">
        <v>2.0585893503003001E-2</v>
      </c>
      <c r="E216" s="17">
        <v>3.8164495707902403E-2</v>
      </c>
      <c r="F216" s="17"/>
      <c r="G216" s="17">
        <v>2.1730313626315001E-2</v>
      </c>
      <c r="H216" s="17">
        <v>3.1358399928289697E-2</v>
      </c>
      <c r="I216" s="17">
        <v>4.3663912683677898E-2</v>
      </c>
      <c r="J216" s="17">
        <v>3.4213239699790003E-2</v>
      </c>
      <c r="K216" s="17">
        <v>1.9413955391298102E-2</v>
      </c>
      <c r="L216" s="17">
        <v>2.4257911032301901E-2</v>
      </c>
      <c r="M216" s="17"/>
      <c r="N216" s="17">
        <v>2.2278559260141901E-2</v>
      </c>
      <c r="O216" s="17">
        <v>3.0427013151283901E-2</v>
      </c>
      <c r="P216" s="17">
        <v>1.6598180108814101E-2</v>
      </c>
      <c r="Q216" s="17">
        <v>4.7814280583854098E-2</v>
      </c>
      <c r="R216" s="17"/>
      <c r="S216" s="17">
        <v>3.6910004636933703E-2</v>
      </c>
      <c r="T216" s="17">
        <v>2.22824914465556E-2</v>
      </c>
      <c r="U216" s="17">
        <v>5.1190746056282703E-2</v>
      </c>
      <c r="V216" s="17">
        <v>2.85683929791106E-2</v>
      </c>
      <c r="W216" s="17">
        <v>2.30579951018441E-2</v>
      </c>
      <c r="X216" s="17">
        <v>2.39403277694346E-2</v>
      </c>
      <c r="Y216" s="17">
        <v>1.80822056606556E-2</v>
      </c>
      <c r="Z216" s="17">
        <v>4.6905504961670501E-2</v>
      </c>
      <c r="AA216" s="17">
        <v>2.9557215263206E-2</v>
      </c>
      <c r="AB216" s="17">
        <v>1.7288995373452999E-2</v>
      </c>
      <c r="AC216" s="17">
        <v>3.9152340725887101E-2</v>
      </c>
      <c r="AD216" s="17">
        <v>2.75217594955551E-2</v>
      </c>
      <c r="AE216" s="17"/>
      <c r="AF216" s="17">
        <v>3.1551245652123097E-2</v>
      </c>
      <c r="AG216" s="17">
        <v>1.98013916889857E-2</v>
      </c>
      <c r="AH216" s="17">
        <v>5.5573970164695799E-2</v>
      </c>
      <c r="AI216" s="17"/>
      <c r="AJ216" s="17">
        <v>2.61463130146928E-2</v>
      </c>
      <c r="AK216" s="17">
        <v>1.77481338303026E-2</v>
      </c>
      <c r="AL216" s="17">
        <v>2.84018758339269E-2</v>
      </c>
      <c r="AM216" s="17">
        <v>4.136559216058E-2</v>
      </c>
      <c r="AN216" s="17">
        <v>6.5613276851959598E-2</v>
      </c>
      <c r="AO216" s="17"/>
      <c r="AP216" s="17">
        <v>2.40920115479266E-2</v>
      </c>
      <c r="AQ216" s="17">
        <v>1.7457196325105801E-2</v>
      </c>
      <c r="AR216" s="17">
        <v>3.3978029560015902E-2</v>
      </c>
      <c r="AS216" s="17">
        <v>2.0599595279686401E-2</v>
      </c>
      <c r="AT216" s="17">
        <v>2.98137400009367E-2</v>
      </c>
      <c r="AU216" s="17"/>
      <c r="AV216" s="17">
        <v>1.73276062068933E-2</v>
      </c>
      <c r="AW216" s="17">
        <v>2.3304831759414599E-2</v>
      </c>
      <c r="AX216" s="17">
        <v>2.00498361381087E-2</v>
      </c>
      <c r="AY216" s="17">
        <v>2.0458797314411099E-2</v>
      </c>
      <c r="AZ216" s="17">
        <v>3.0641514388046701E-2</v>
      </c>
      <c r="BA216" s="17">
        <v>7.3031007714807306E-2</v>
      </c>
      <c r="BB216" s="17"/>
      <c r="BC216" s="17">
        <v>4.1500767646521199E-2</v>
      </c>
      <c r="BD216" s="17">
        <v>2.6980777906802599E-2</v>
      </c>
      <c r="BE216" s="17">
        <v>2.5239890487334E-2</v>
      </c>
      <c r="BF216" s="17">
        <v>2.6650251716384198E-2</v>
      </c>
      <c r="BG216" s="17">
        <v>0</v>
      </c>
    </row>
    <row r="217" spans="2:59" x14ac:dyDescent="0.35">
      <c r="C217" s="17"/>
      <c r="D217" s="17"/>
      <c r="E217" s="17"/>
      <c r="F217" s="17"/>
      <c r="G217" s="17"/>
      <c r="H217" s="17"/>
      <c r="I217" s="17"/>
      <c r="J217" s="17"/>
      <c r="K217" s="17"/>
      <c r="L217" s="17"/>
      <c r="M217" s="17"/>
      <c r="N217" s="17"/>
      <c r="O217" s="17"/>
      <c r="P217" s="17"/>
      <c r="Q217" s="17"/>
      <c r="R217" s="17"/>
      <c r="S217" s="17"/>
      <c r="T217" s="17"/>
      <c r="U217" s="17"/>
      <c r="V217" s="17"/>
      <c r="W217" s="17"/>
      <c r="X217" s="17"/>
      <c r="Y217" s="17"/>
      <c r="Z217" s="17"/>
      <c r="AA217" s="17"/>
      <c r="AB217" s="17"/>
      <c r="AC217" s="17"/>
      <c r="AD217" s="17"/>
      <c r="AE217" s="17"/>
      <c r="AF217" s="17"/>
      <c r="AG217" s="17"/>
      <c r="AH217" s="17"/>
      <c r="AI217" s="17"/>
      <c r="AJ217" s="17"/>
      <c r="AK217" s="17"/>
      <c r="AL217" s="17"/>
      <c r="AM217" s="17"/>
      <c r="AN217" s="17"/>
      <c r="AO217" s="17"/>
      <c r="AP217" s="17"/>
      <c r="AQ217" s="17"/>
      <c r="AR217" s="17"/>
      <c r="AS217" s="17"/>
      <c r="AT217" s="17"/>
      <c r="AU217" s="17"/>
      <c r="AV217" s="17"/>
      <c r="AW217" s="17"/>
      <c r="AX217" s="17"/>
      <c r="AY217" s="17"/>
      <c r="AZ217" s="17"/>
      <c r="BA217" s="17"/>
      <c r="BB217" s="17"/>
      <c r="BC217" s="17"/>
      <c r="BD217" s="17"/>
      <c r="BE217" s="17"/>
      <c r="BF217" s="17"/>
      <c r="BG217" s="17"/>
    </row>
    <row r="218" spans="2:59" x14ac:dyDescent="0.35">
      <c r="B218" s="6" t="s">
        <v>141</v>
      </c>
      <c r="C218" s="17"/>
      <c r="D218" s="17"/>
      <c r="E218" s="17"/>
      <c r="F218" s="17"/>
      <c r="G218" s="17"/>
      <c r="H218" s="17"/>
      <c r="I218" s="17"/>
      <c r="J218" s="17"/>
      <c r="K218" s="17"/>
      <c r="L218" s="17"/>
      <c r="M218" s="17"/>
      <c r="N218" s="17"/>
      <c r="O218" s="17"/>
      <c r="P218" s="17"/>
      <c r="Q218" s="17"/>
      <c r="R218" s="17"/>
      <c r="S218" s="17"/>
      <c r="T218" s="17"/>
      <c r="U218" s="17"/>
      <c r="V218" s="17"/>
      <c r="W218" s="17"/>
      <c r="X218" s="17"/>
      <c r="Y218" s="17"/>
      <c r="Z218" s="17"/>
      <c r="AA218" s="17"/>
      <c r="AB218" s="17"/>
      <c r="AC218" s="17"/>
      <c r="AD218" s="17"/>
      <c r="AE218" s="17"/>
      <c r="AF218" s="17"/>
      <c r="AG218" s="17"/>
      <c r="AH218" s="17"/>
      <c r="AI218" s="17"/>
      <c r="AJ218" s="17"/>
      <c r="AK218" s="17"/>
      <c r="AL218" s="17"/>
      <c r="AM218" s="17"/>
      <c r="AN218" s="17"/>
      <c r="AO218" s="17"/>
      <c r="AP218" s="17"/>
      <c r="AQ218" s="17"/>
      <c r="AR218" s="17"/>
      <c r="AS218" s="17"/>
      <c r="AT218" s="17"/>
      <c r="AU218" s="17"/>
      <c r="AV218" s="17"/>
      <c r="AW218" s="17"/>
      <c r="AX218" s="17"/>
      <c r="AY218" s="17"/>
      <c r="AZ218" s="17"/>
      <c r="BA218" s="17"/>
      <c r="BB218" s="17"/>
      <c r="BC218" s="17"/>
      <c r="BD218" s="17"/>
      <c r="BE218" s="17"/>
      <c r="BF218" s="17"/>
      <c r="BG218" s="17"/>
    </row>
    <row r="219" spans="2:59" x14ac:dyDescent="0.35">
      <c r="B219" s="24" t="s">
        <v>75</v>
      </c>
      <c r="C219" s="17"/>
      <c r="D219" s="17"/>
      <c r="E219" s="17"/>
      <c r="F219" s="17"/>
      <c r="G219" s="17"/>
      <c r="H219" s="17"/>
      <c r="I219" s="17"/>
      <c r="J219" s="17"/>
      <c r="K219" s="17"/>
      <c r="L219" s="17"/>
      <c r="M219" s="17"/>
      <c r="N219" s="17"/>
      <c r="O219" s="17"/>
      <c r="P219" s="17"/>
      <c r="Q219" s="17"/>
      <c r="R219" s="17"/>
      <c r="S219" s="17"/>
      <c r="T219" s="17"/>
      <c r="U219" s="17"/>
      <c r="V219" s="17"/>
      <c r="W219" s="17"/>
      <c r="X219" s="17"/>
      <c r="Y219" s="17"/>
      <c r="Z219" s="17"/>
      <c r="AA219" s="17"/>
      <c r="AB219" s="17"/>
      <c r="AC219" s="17"/>
      <c r="AD219" s="17"/>
      <c r="AE219" s="17"/>
      <c r="AF219" s="17"/>
      <c r="AG219" s="17"/>
      <c r="AH219" s="17"/>
      <c r="AI219" s="17"/>
      <c r="AJ219" s="17"/>
      <c r="AK219" s="17"/>
      <c r="AL219" s="17"/>
      <c r="AM219" s="17"/>
      <c r="AN219" s="17"/>
      <c r="AO219" s="17"/>
      <c r="AP219" s="17"/>
      <c r="AQ219" s="17"/>
      <c r="AR219" s="17"/>
      <c r="AS219" s="17"/>
      <c r="AT219" s="17"/>
      <c r="AU219" s="17"/>
      <c r="AV219" s="17"/>
      <c r="AW219" s="17"/>
      <c r="AX219" s="17"/>
      <c r="AY219" s="17"/>
      <c r="AZ219" s="17"/>
      <c r="BA219" s="17"/>
      <c r="BB219" s="17"/>
      <c r="BC219" s="17"/>
      <c r="BD219" s="17"/>
      <c r="BE219" s="17"/>
      <c r="BF219" s="17"/>
      <c r="BG219" s="17"/>
    </row>
    <row r="220" spans="2:59" x14ac:dyDescent="0.35">
      <c r="B220" t="s">
        <v>133</v>
      </c>
      <c r="C220" s="17">
        <v>0.18945031772672399</v>
      </c>
      <c r="D220" s="17">
        <v>0.206513850410738</v>
      </c>
      <c r="E220" s="17">
        <v>0.17272473213428799</v>
      </c>
      <c r="F220" s="17"/>
      <c r="G220" s="17">
        <v>0.19756185442563901</v>
      </c>
      <c r="H220" s="17">
        <v>0.22908025659374301</v>
      </c>
      <c r="I220" s="17">
        <v>0.160431477069779</v>
      </c>
      <c r="J220" s="17">
        <v>0.16967009925458701</v>
      </c>
      <c r="K220" s="17">
        <v>0.186801238046157</v>
      </c>
      <c r="L220" s="17">
        <v>0.19311658239773499</v>
      </c>
      <c r="M220" s="17"/>
      <c r="N220" s="17">
        <v>0.17773708216960499</v>
      </c>
      <c r="O220" s="17">
        <v>0.187169783041685</v>
      </c>
      <c r="P220" s="17">
        <v>0.18789893110431799</v>
      </c>
      <c r="Q220" s="17">
        <v>0.20688693525670701</v>
      </c>
      <c r="R220" s="17"/>
      <c r="S220" s="17">
        <v>0.293184328103265</v>
      </c>
      <c r="T220" s="17">
        <v>0.17332576503397301</v>
      </c>
      <c r="U220" s="17">
        <v>0.207575860176795</v>
      </c>
      <c r="V220" s="17">
        <v>0.162491673694659</v>
      </c>
      <c r="W220" s="17">
        <v>0.13484728939380899</v>
      </c>
      <c r="X220" s="17">
        <v>0.16365611128608401</v>
      </c>
      <c r="Y220" s="17">
        <v>0.19983942003882599</v>
      </c>
      <c r="Z220" s="17">
        <v>0.149564259021949</v>
      </c>
      <c r="AA220" s="17">
        <v>0.147674106475154</v>
      </c>
      <c r="AB220" s="17">
        <v>0.200807587669002</v>
      </c>
      <c r="AC220" s="17">
        <v>0.19897075487565699</v>
      </c>
      <c r="AD220" s="17">
        <v>0.14147030440102301</v>
      </c>
      <c r="AE220" s="17"/>
      <c r="AF220" s="17">
        <v>0.18115053173298101</v>
      </c>
      <c r="AG220" s="17">
        <v>0.20273162305105299</v>
      </c>
      <c r="AH220" s="17">
        <v>0.19383610460360901</v>
      </c>
      <c r="AI220" s="17"/>
      <c r="AJ220" s="17">
        <v>0.14926318751357301</v>
      </c>
      <c r="AK220" s="17">
        <v>0.24823420413626299</v>
      </c>
      <c r="AL220" s="17">
        <v>0.21592165816714801</v>
      </c>
      <c r="AM220" s="17">
        <v>0.14046012587781001</v>
      </c>
      <c r="AN220" s="17">
        <v>0.15874053264834201</v>
      </c>
      <c r="AO220" s="17"/>
      <c r="AP220" s="17">
        <v>0.13950501344503499</v>
      </c>
      <c r="AQ220" s="17">
        <v>0.22999270950978501</v>
      </c>
      <c r="AR220" s="17">
        <v>0.201914538430261</v>
      </c>
      <c r="AS220" s="17">
        <v>0.131779042580771</v>
      </c>
      <c r="AT220" s="17">
        <v>0.283108089668615</v>
      </c>
      <c r="AU220" s="17"/>
      <c r="AV220" s="17">
        <v>0.23177006054473701</v>
      </c>
      <c r="AW220" s="17">
        <v>0.13639648052252701</v>
      </c>
      <c r="AX220" s="17">
        <v>0.200076759887658</v>
      </c>
      <c r="AY220" s="17">
        <v>0.15137945720410101</v>
      </c>
      <c r="AZ220" s="17">
        <v>0.26675772294486499</v>
      </c>
      <c r="BA220" s="17">
        <v>0.13059986261746201</v>
      </c>
      <c r="BB220" s="17"/>
      <c r="BC220" s="17">
        <v>0.17737786374908199</v>
      </c>
      <c r="BD220" s="17">
        <v>0.186834515510304</v>
      </c>
      <c r="BE220" s="17">
        <v>0.17668917053170299</v>
      </c>
      <c r="BF220" s="17">
        <v>0.23046954106852799</v>
      </c>
      <c r="BG220" s="17">
        <v>0.31224947474868497</v>
      </c>
    </row>
    <row r="221" spans="2:59" x14ac:dyDescent="0.35">
      <c r="B221" t="s">
        <v>134</v>
      </c>
      <c r="C221" s="17">
        <v>0.27576584510857</v>
      </c>
      <c r="D221" s="17">
        <v>0.29431386963030198</v>
      </c>
      <c r="E221" s="17">
        <v>0.25699017688319498</v>
      </c>
      <c r="F221" s="17"/>
      <c r="G221" s="17">
        <v>0.36046973733201898</v>
      </c>
      <c r="H221" s="17">
        <v>0.333361767507101</v>
      </c>
      <c r="I221" s="17">
        <v>0.25125595552376201</v>
      </c>
      <c r="J221" s="17">
        <v>0.26568665851650902</v>
      </c>
      <c r="K221" s="17">
        <v>0.217318429201456</v>
      </c>
      <c r="L221" s="17">
        <v>0.239512051680591</v>
      </c>
      <c r="M221" s="17"/>
      <c r="N221" s="17">
        <v>0.27859818705596001</v>
      </c>
      <c r="O221" s="17">
        <v>0.26553863997926402</v>
      </c>
      <c r="P221" s="17">
        <v>0.25349569324944798</v>
      </c>
      <c r="Q221" s="17">
        <v>0.29509388477196302</v>
      </c>
      <c r="R221" s="17"/>
      <c r="S221" s="17">
        <v>0.27603741965707801</v>
      </c>
      <c r="T221" s="17">
        <v>0.28124467504628498</v>
      </c>
      <c r="U221" s="17">
        <v>0.30820047479692803</v>
      </c>
      <c r="V221" s="17">
        <v>0.30011568189653198</v>
      </c>
      <c r="W221" s="17">
        <v>0.30201602572881098</v>
      </c>
      <c r="X221" s="17">
        <v>0.27187641361658099</v>
      </c>
      <c r="Y221" s="17">
        <v>0.29968253928941102</v>
      </c>
      <c r="Z221" s="17">
        <v>0.30036676810496599</v>
      </c>
      <c r="AA221" s="17">
        <v>0.26500697137420898</v>
      </c>
      <c r="AB221" s="17">
        <v>0.251898017380214</v>
      </c>
      <c r="AC221" s="17">
        <v>0.178058998226966</v>
      </c>
      <c r="AD221" s="17">
        <v>0.21933453750290899</v>
      </c>
      <c r="AE221" s="17"/>
      <c r="AF221" s="17">
        <v>0.255445675521491</v>
      </c>
      <c r="AG221" s="17">
        <v>0.28493109166807901</v>
      </c>
      <c r="AH221" s="17">
        <v>0.240666421489416</v>
      </c>
      <c r="AI221" s="17"/>
      <c r="AJ221" s="17">
        <v>0.245891542221812</v>
      </c>
      <c r="AK221" s="17">
        <v>0.31356202221197099</v>
      </c>
      <c r="AL221" s="17">
        <v>0.29652754596140701</v>
      </c>
      <c r="AM221" s="17">
        <v>0.299028789324152</v>
      </c>
      <c r="AN221" s="17">
        <v>0.25759997193220002</v>
      </c>
      <c r="AO221" s="17"/>
      <c r="AP221" s="17">
        <v>0.23101846939470499</v>
      </c>
      <c r="AQ221" s="17">
        <v>0.32822498753827201</v>
      </c>
      <c r="AR221" s="17">
        <v>0.31832543079306103</v>
      </c>
      <c r="AS221" s="17">
        <v>0.21548963315198</v>
      </c>
      <c r="AT221" s="17">
        <v>0.26722308667629302</v>
      </c>
      <c r="AU221" s="17"/>
      <c r="AV221" s="17">
        <v>0.33749282442384498</v>
      </c>
      <c r="AW221" s="17">
        <v>0.21764288909142401</v>
      </c>
      <c r="AX221" s="17">
        <v>0.35057886108709302</v>
      </c>
      <c r="AY221" s="17">
        <v>0.21220838955892901</v>
      </c>
      <c r="AZ221" s="17">
        <v>0.27005172765201702</v>
      </c>
      <c r="BA221" s="17">
        <v>0.218506013961697</v>
      </c>
      <c r="BB221" s="17"/>
      <c r="BC221" s="17">
        <v>0.27731017339568997</v>
      </c>
      <c r="BD221" s="17">
        <v>0.262481798457529</v>
      </c>
      <c r="BE221" s="17">
        <v>0.27858031520520399</v>
      </c>
      <c r="BF221" s="17">
        <v>0.31693921758763699</v>
      </c>
      <c r="BG221" s="17">
        <v>0.34009049835746302</v>
      </c>
    </row>
    <row r="222" spans="2:59" x14ac:dyDescent="0.35">
      <c r="B222" t="s">
        <v>135</v>
      </c>
      <c r="C222" s="17">
        <v>0.31289512971481598</v>
      </c>
      <c r="D222" s="17">
        <v>0.29806404900836497</v>
      </c>
      <c r="E222" s="17">
        <v>0.32703133966172299</v>
      </c>
      <c r="F222" s="17"/>
      <c r="G222" s="17">
        <v>0.280753601480349</v>
      </c>
      <c r="H222" s="17">
        <v>0.26445244395893802</v>
      </c>
      <c r="I222" s="17">
        <v>0.29413154578212303</v>
      </c>
      <c r="J222" s="17">
        <v>0.34394140185889299</v>
      </c>
      <c r="K222" s="17">
        <v>0.32896877496382898</v>
      </c>
      <c r="L222" s="17">
        <v>0.35305412916281498</v>
      </c>
      <c r="M222" s="17"/>
      <c r="N222" s="17">
        <v>0.31947729151502702</v>
      </c>
      <c r="O222" s="17">
        <v>0.30996643035386401</v>
      </c>
      <c r="P222" s="17">
        <v>0.33085460297206198</v>
      </c>
      <c r="Q222" s="17">
        <v>0.29802692099016098</v>
      </c>
      <c r="R222" s="17"/>
      <c r="S222" s="17">
        <v>0.26490767442173002</v>
      </c>
      <c r="T222" s="17">
        <v>0.31924637029986003</v>
      </c>
      <c r="U222" s="17">
        <v>0.26306664900205001</v>
      </c>
      <c r="V222" s="17">
        <v>0.26099056897018003</v>
      </c>
      <c r="W222" s="17">
        <v>0.34578901812535501</v>
      </c>
      <c r="X222" s="17">
        <v>0.29676456841264398</v>
      </c>
      <c r="Y222" s="17">
        <v>0.25950520932877502</v>
      </c>
      <c r="Z222" s="17">
        <v>0.34517753733101603</v>
      </c>
      <c r="AA222" s="17">
        <v>0.35929725239397797</v>
      </c>
      <c r="AB222" s="17">
        <v>0.37775434417831999</v>
      </c>
      <c r="AC222" s="17">
        <v>0.38694006667508601</v>
      </c>
      <c r="AD222" s="17">
        <v>0.38067783328922</v>
      </c>
      <c r="AE222" s="17"/>
      <c r="AF222" s="17">
        <v>0.319600583514553</v>
      </c>
      <c r="AG222" s="17">
        <v>0.30776798916301301</v>
      </c>
      <c r="AH222" s="17">
        <v>0.31764939364060002</v>
      </c>
      <c r="AI222" s="17"/>
      <c r="AJ222" s="17">
        <v>0.33809339592316301</v>
      </c>
      <c r="AK222" s="17">
        <v>0.27953721894407901</v>
      </c>
      <c r="AL222" s="17">
        <v>0.29529519821254402</v>
      </c>
      <c r="AM222" s="17">
        <v>0.226796055166025</v>
      </c>
      <c r="AN222" s="17">
        <v>0.333611575682217</v>
      </c>
      <c r="AO222" s="17"/>
      <c r="AP222" s="17">
        <v>0.34962583854610302</v>
      </c>
      <c r="AQ222" s="17">
        <v>0.30067904975840698</v>
      </c>
      <c r="AR222" s="17">
        <v>0.31797928068266901</v>
      </c>
      <c r="AS222" s="17">
        <v>0.31730636600967299</v>
      </c>
      <c r="AT222" s="17">
        <v>0.23106614824215099</v>
      </c>
      <c r="AU222" s="17"/>
      <c r="AV222" s="17">
        <v>0.28070967480106801</v>
      </c>
      <c r="AW222" s="17">
        <v>0.37209976106910903</v>
      </c>
      <c r="AX222" s="17">
        <v>0.29858274899523801</v>
      </c>
      <c r="AY222" s="17">
        <v>0.30599114660340598</v>
      </c>
      <c r="AZ222" s="17">
        <v>0.238646712671504</v>
      </c>
      <c r="BA222" s="17">
        <v>0.36899929858597402</v>
      </c>
      <c r="BB222" s="17"/>
      <c r="BC222" s="17">
        <v>0.313501752100315</v>
      </c>
      <c r="BD222" s="17">
        <v>0.30702779786558398</v>
      </c>
      <c r="BE222" s="17">
        <v>0.33170145435141701</v>
      </c>
      <c r="BF222" s="17">
        <v>0.25543768249170101</v>
      </c>
      <c r="BG222" s="17">
        <v>0.18519834760031501</v>
      </c>
    </row>
    <row r="223" spans="2:59" x14ac:dyDescent="0.35">
      <c r="B223" t="s">
        <v>136</v>
      </c>
      <c r="C223" s="17">
        <v>0.10330430271150801</v>
      </c>
      <c r="D223" s="17">
        <v>0.102684841258</v>
      </c>
      <c r="E223" s="17">
        <v>0.10441743870049</v>
      </c>
      <c r="F223" s="17"/>
      <c r="G223" s="17">
        <v>5.6814475285723802E-2</v>
      </c>
      <c r="H223" s="17">
        <v>6.7776164608918804E-2</v>
      </c>
      <c r="I223" s="17">
        <v>0.161218734036226</v>
      </c>
      <c r="J223" s="17">
        <v>0.10566998610181499</v>
      </c>
      <c r="K223" s="17">
        <v>0.13327455534766799</v>
      </c>
      <c r="L223" s="17">
        <v>9.4346312469086605E-2</v>
      </c>
      <c r="M223" s="17"/>
      <c r="N223" s="17">
        <v>0.122668164451689</v>
      </c>
      <c r="O223" s="17">
        <v>0.11458001148668701</v>
      </c>
      <c r="P223" s="17">
        <v>0.102136230704004</v>
      </c>
      <c r="Q223" s="17">
        <v>7.1568035022891399E-2</v>
      </c>
      <c r="R223" s="17"/>
      <c r="S223" s="17">
        <v>6.8677958507186096E-2</v>
      </c>
      <c r="T223" s="17">
        <v>9.0218319061997704E-2</v>
      </c>
      <c r="U223" s="17">
        <v>0.113523230392977</v>
      </c>
      <c r="V223" s="17">
        <v>0.146299884254498</v>
      </c>
      <c r="W223" s="17">
        <v>0.117523250379709</v>
      </c>
      <c r="X223" s="17">
        <v>0.111309286076323</v>
      </c>
      <c r="Y223" s="17">
        <v>0.11463860555788501</v>
      </c>
      <c r="Z223" s="17">
        <v>7.0179189432669195E-2</v>
      </c>
      <c r="AA223" s="17">
        <v>0.114097425754455</v>
      </c>
      <c r="AB223" s="17">
        <v>0.104131315505728</v>
      </c>
      <c r="AC223" s="17">
        <v>7.3204336590268704E-2</v>
      </c>
      <c r="AD223" s="17">
        <v>0.129893824163587</v>
      </c>
      <c r="AE223" s="17"/>
      <c r="AF223" s="17">
        <v>0.11489871838052999</v>
      </c>
      <c r="AG223" s="17">
        <v>0.10288320428810201</v>
      </c>
      <c r="AH223" s="17">
        <v>0.10365509027153</v>
      </c>
      <c r="AI223" s="17"/>
      <c r="AJ223" s="17">
        <v>0.135999092630195</v>
      </c>
      <c r="AK223" s="17">
        <v>7.2626674591203394E-2</v>
      </c>
      <c r="AL223" s="17">
        <v>0.10553130055535299</v>
      </c>
      <c r="AM223" s="17">
        <v>0.20429073138022599</v>
      </c>
      <c r="AN223" s="17">
        <v>8.9305028534719597E-2</v>
      </c>
      <c r="AO223" s="17"/>
      <c r="AP223" s="17">
        <v>0.143340334593999</v>
      </c>
      <c r="AQ223" s="17">
        <v>7.3783925732871E-2</v>
      </c>
      <c r="AR223" s="17">
        <v>9.3393603540100997E-2</v>
      </c>
      <c r="AS223" s="17">
        <v>0.162938854962519</v>
      </c>
      <c r="AT223" s="17">
        <v>0.11131464695176101</v>
      </c>
      <c r="AU223" s="17"/>
      <c r="AV223" s="17">
        <v>8.2788356608280697E-2</v>
      </c>
      <c r="AW223" s="17">
        <v>0.14717991061647701</v>
      </c>
      <c r="AX223" s="17">
        <v>7.9196567100514703E-2</v>
      </c>
      <c r="AY223" s="17">
        <v>0.13040939242944299</v>
      </c>
      <c r="AZ223" s="17">
        <v>0.112071193304317</v>
      </c>
      <c r="BA223" s="17">
        <v>9.79366516070211E-2</v>
      </c>
      <c r="BB223" s="17"/>
      <c r="BC223" s="17">
        <v>0.10027391183793399</v>
      </c>
      <c r="BD223" s="17">
        <v>0.121959236338314</v>
      </c>
      <c r="BE223" s="17">
        <v>0.107242436885039</v>
      </c>
      <c r="BF223" s="17">
        <v>8.6824333312949906E-2</v>
      </c>
      <c r="BG223" s="17">
        <v>8.7244738332537305E-2</v>
      </c>
    </row>
    <row r="224" spans="2:59" x14ac:dyDescent="0.35">
      <c r="B224" t="s">
        <v>137</v>
      </c>
      <c r="C224" s="17">
        <v>6.8863557082528004E-2</v>
      </c>
      <c r="D224" s="17">
        <v>6.6355463052854502E-2</v>
      </c>
      <c r="E224" s="17">
        <v>7.1649485188650094E-2</v>
      </c>
      <c r="F224" s="17"/>
      <c r="G224" s="17">
        <v>2.4014774305890101E-2</v>
      </c>
      <c r="H224" s="17">
        <v>4.5204532422672902E-2</v>
      </c>
      <c r="I224" s="17">
        <v>8.1912736649316906E-2</v>
      </c>
      <c r="J224" s="17">
        <v>7.9195458370611302E-2</v>
      </c>
      <c r="K224" s="17">
        <v>8.6031664035072494E-2</v>
      </c>
      <c r="L224" s="17">
        <v>8.7662014249678094E-2</v>
      </c>
      <c r="M224" s="17"/>
      <c r="N224" s="17">
        <v>6.7336313818475504E-2</v>
      </c>
      <c r="O224" s="17">
        <v>7.5171856226903006E-2</v>
      </c>
      <c r="P224" s="17">
        <v>6.9947350818043194E-2</v>
      </c>
      <c r="Q224" s="17">
        <v>6.4090865011861203E-2</v>
      </c>
      <c r="R224" s="17"/>
      <c r="S224" s="17">
        <v>3.8612854522695098E-2</v>
      </c>
      <c r="T224" s="17">
        <v>9.2640159704439007E-2</v>
      </c>
      <c r="U224" s="17">
        <v>6.14000647633886E-2</v>
      </c>
      <c r="V224" s="17">
        <v>0.103398142177014</v>
      </c>
      <c r="W224" s="17">
        <v>5.6190716163814901E-2</v>
      </c>
      <c r="X224" s="17">
        <v>7.4209118029483406E-2</v>
      </c>
      <c r="Y224" s="17">
        <v>7.5601821506499994E-2</v>
      </c>
      <c r="Z224" s="17">
        <v>4.9157395563437602E-2</v>
      </c>
      <c r="AA224" s="17">
        <v>7.7283526748809298E-2</v>
      </c>
      <c r="AB224" s="17">
        <v>3.5484869512951801E-2</v>
      </c>
      <c r="AC224" s="17">
        <v>9.73524694058132E-2</v>
      </c>
      <c r="AD224" s="17">
        <v>6.6531390292196693E-2</v>
      </c>
      <c r="AE224" s="17"/>
      <c r="AF224" s="17">
        <v>9.6503286923612402E-2</v>
      </c>
      <c r="AG224" s="17">
        <v>5.8300755576443902E-2</v>
      </c>
      <c r="AH224" s="17">
        <v>5.9133629039785397E-2</v>
      </c>
      <c r="AI224" s="17"/>
      <c r="AJ224" s="17">
        <v>0.10048495398615601</v>
      </c>
      <c r="AK224" s="17">
        <v>3.5517338957811097E-2</v>
      </c>
      <c r="AL224" s="17">
        <v>4.9138094843007497E-2</v>
      </c>
      <c r="AM224" s="17">
        <v>8.8058706091206904E-2</v>
      </c>
      <c r="AN224" s="17">
        <v>8.3941801560433904E-2</v>
      </c>
      <c r="AO224" s="17"/>
      <c r="AP224" s="17">
        <v>9.7239865482128304E-2</v>
      </c>
      <c r="AQ224" s="17">
        <v>3.2475099432512401E-2</v>
      </c>
      <c r="AR224" s="17">
        <v>2.5402925697890998E-2</v>
      </c>
      <c r="AS224" s="17">
        <v>0.148446090857111</v>
      </c>
      <c r="AT224" s="17">
        <v>3.0388742536241499E-2</v>
      </c>
      <c r="AU224" s="17"/>
      <c r="AV224" s="17">
        <v>2.9632492416442401E-2</v>
      </c>
      <c r="AW224" s="17">
        <v>9.5769534177577595E-2</v>
      </c>
      <c r="AX224" s="17">
        <v>3.0312439508721801E-2</v>
      </c>
      <c r="AY224" s="17">
        <v>0.169549688325314</v>
      </c>
      <c r="AZ224" s="17">
        <v>1.71029522263423E-2</v>
      </c>
      <c r="BA224" s="17">
        <v>8.4192854854513902E-2</v>
      </c>
      <c r="BB224" s="17"/>
      <c r="BC224" s="17">
        <v>6.9528309359189105E-2</v>
      </c>
      <c r="BD224" s="17">
        <v>6.7895832284587607E-2</v>
      </c>
      <c r="BE224" s="17">
        <v>6.5009429555949794E-2</v>
      </c>
      <c r="BF224" s="17">
        <v>7.8094824835862095E-2</v>
      </c>
      <c r="BG224" s="17">
        <v>5.0086537959924897E-2</v>
      </c>
    </row>
    <row r="225" spans="2:59" x14ac:dyDescent="0.35">
      <c r="B225" t="s">
        <v>73</v>
      </c>
      <c r="C225" s="17">
        <v>4.9720847655853502E-2</v>
      </c>
      <c r="D225" s="17">
        <v>3.2067926639740903E-2</v>
      </c>
      <c r="E225" s="17">
        <v>6.7186827431654605E-2</v>
      </c>
      <c r="F225" s="17"/>
      <c r="G225" s="17">
        <v>8.0385557170379596E-2</v>
      </c>
      <c r="H225" s="17">
        <v>6.0124834908626502E-2</v>
      </c>
      <c r="I225" s="17">
        <v>5.1049550938792702E-2</v>
      </c>
      <c r="J225" s="17">
        <v>3.5836395897585901E-2</v>
      </c>
      <c r="K225" s="17">
        <v>4.7605338405818397E-2</v>
      </c>
      <c r="L225" s="17">
        <v>3.2308910040094597E-2</v>
      </c>
      <c r="M225" s="17"/>
      <c r="N225" s="17">
        <v>3.4182960989242402E-2</v>
      </c>
      <c r="O225" s="17">
        <v>4.7573278911596101E-2</v>
      </c>
      <c r="P225" s="17">
        <v>5.5667191152125498E-2</v>
      </c>
      <c r="Q225" s="17">
        <v>6.4333358946416994E-2</v>
      </c>
      <c r="R225" s="17"/>
      <c r="S225" s="17">
        <v>5.85797647880449E-2</v>
      </c>
      <c r="T225" s="17">
        <v>4.3324710853444401E-2</v>
      </c>
      <c r="U225" s="17">
        <v>4.6233720867861601E-2</v>
      </c>
      <c r="V225" s="17">
        <v>2.6704049007117099E-2</v>
      </c>
      <c r="W225" s="17">
        <v>4.3633700208500797E-2</v>
      </c>
      <c r="X225" s="17">
        <v>8.2184502578883503E-2</v>
      </c>
      <c r="Y225" s="17">
        <v>5.0732404278603302E-2</v>
      </c>
      <c r="Z225" s="17">
        <v>8.5554850545962402E-2</v>
      </c>
      <c r="AA225" s="17">
        <v>3.6640717253394101E-2</v>
      </c>
      <c r="AB225" s="17">
        <v>2.99238657537854E-2</v>
      </c>
      <c r="AC225" s="17">
        <v>6.5473374226209302E-2</v>
      </c>
      <c r="AD225" s="17">
        <v>6.2092110351063497E-2</v>
      </c>
      <c r="AE225" s="17"/>
      <c r="AF225" s="17">
        <v>3.2401203926831802E-2</v>
      </c>
      <c r="AG225" s="17">
        <v>4.3385336253309099E-2</v>
      </c>
      <c r="AH225" s="17">
        <v>8.5059360955060295E-2</v>
      </c>
      <c r="AI225" s="17"/>
      <c r="AJ225" s="17">
        <v>3.0267827725101299E-2</v>
      </c>
      <c r="AK225" s="17">
        <v>5.0522541158672399E-2</v>
      </c>
      <c r="AL225" s="17">
        <v>3.7586202260541303E-2</v>
      </c>
      <c r="AM225" s="17">
        <v>4.136559216058E-2</v>
      </c>
      <c r="AN225" s="17">
        <v>7.6801089642087705E-2</v>
      </c>
      <c r="AO225" s="17"/>
      <c r="AP225" s="17">
        <v>3.9270478538028897E-2</v>
      </c>
      <c r="AQ225" s="17">
        <v>3.4844228028152298E-2</v>
      </c>
      <c r="AR225" s="17">
        <v>4.2984220856016102E-2</v>
      </c>
      <c r="AS225" s="17">
        <v>2.4040012437946401E-2</v>
      </c>
      <c r="AT225" s="17">
        <v>7.6899285924938596E-2</v>
      </c>
      <c r="AU225" s="17"/>
      <c r="AV225" s="17">
        <v>3.7606591205626698E-2</v>
      </c>
      <c r="AW225" s="17">
        <v>3.0911424522885401E-2</v>
      </c>
      <c r="AX225" s="17">
        <v>4.1252623420774702E-2</v>
      </c>
      <c r="AY225" s="17">
        <v>3.04619258788075E-2</v>
      </c>
      <c r="AZ225" s="17">
        <v>9.5369691200954093E-2</v>
      </c>
      <c r="BA225" s="17">
        <v>9.9765318373331302E-2</v>
      </c>
      <c r="BB225" s="17"/>
      <c r="BC225" s="17">
        <v>6.20079895577898E-2</v>
      </c>
      <c r="BD225" s="17">
        <v>5.3800819543680198E-2</v>
      </c>
      <c r="BE225" s="17">
        <v>4.0777193470686403E-2</v>
      </c>
      <c r="BF225" s="17">
        <v>3.22344007033218E-2</v>
      </c>
      <c r="BG225" s="17">
        <v>2.5130403001075299E-2</v>
      </c>
    </row>
    <row r="226" spans="2:59" x14ac:dyDescent="0.35">
      <c r="C226" s="17"/>
      <c r="D226" s="17"/>
      <c r="E226" s="17"/>
      <c r="F226" s="17"/>
      <c r="G226" s="17"/>
      <c r="H226" s="17"/>
      <c r="I226" s="17"/>
      <c r="J226" s="17"/>
      <c r="K226" s="17"/>
      <c r="L226" s="17"/>
      <c r="M226" s="17"/>
      <c r="N226" s="17"/>
      <c r="O226" s="17"/>
      <c r="P226" s="17"/>
      <c r="Q226" s="17"/>
      <c r="R226" s="17"/>
      <c r="S226" s="17"/>
      <c r="T226" s="17"/>
      <c r="U226" s="17"/>
      <c r="V226" s="17"/>
      <c r="W226" s="17"/>
      <c r="X226" s="17"/>
      <c r="Y226" s="17"/>
      <c r="Z226" s="17"/>
      <c r="AA226" s="17"/>
      <c r="AB226" s="17"/>
      <c r="AC226" s="17"/>
      <c r="AD226" s="17"/>
      <c r="AE226" s="17"/>
      <c r="AF226" s="17"/>
      <c r="AG226" s="17"/>
      <c r="AH226" s="17"/>
      <c r="AI226" s="17"/>
      <c r="AJ226" s="17"/>
      <c r="AK226" s="17"/>
      <c r="AL226" s="17"/>
      <c r="AM226" s="17"/>
      <c r="AN226" s="17"/>
      <c r="AO226" s="17"/>
      <c r="AP226" s="17"/>
      <c r="AQ226" s="17"/>
      <c r="AR226" s="17"/>
      <c r="AS226" s="17"/>
      <c r="AT226" s="17"/>
      <c r="AU226" s="17"/>
      <c r="AV226" s="17"/>
      <c r="AW226" s="17"/>
      <c r="AX226" s="17"/>
      <c r="AY226" s="17"/>
      <c r="AZ226" s="17"/>
      <c r="BA226" s="17"/>
      <c r="BB226" s="17"/>
      <c r="BC226" s="17"/>
      <c r="BD226" s="17"/>
      <c r="BE226" s="17"/>
      <c r="BF226" s="17"/>
      <c r="BG226" s="17"/>
    </row>
    <row r="227" spans="2:59" x14ac:dyDescent="0.35">
      <c r="B227" s="6" t="s">
        <v>142</v>
      </c>
      <c r="C227" s="17"/>
      <c r="D227" s="17"/>
      <c r="E227" s="17"/>
      <c r="F227" s="17"/>
      <c r="G227" s="17"/>
      <c r="H227" s="17"/>
      <c r="I227" s="17"/>
      <c r="J227" s="17"/>
      <c r="K227" s="17"/>
      <c r="L227" s="17"/>
      <c r="M227" s="17"/>
      <c r="N227" s="17"/>
      <c r="O227" s="17"/>
      <c r="P227" s="17"/>
      <c r="Q227" s="17"/>
      <c r="R227" s="17"/>
      <c r="S227" s="17"/>
      <c r="T227" s="17"/>
      <c r="U227" s="17"/>
      <c r="V227" s="17"/>
      <c r="W227" s="17"/>
      <c r="X227" s="17"/>
      <c r="Y227" s="17"/>
      <c r="Z227" s="17"/>
      <c r="AA227" s="17"/>
      <c r="AB227" s="17"/>
      <c r="AC227" s="17"/>
      <c r="AD227" s="17"/>
      <c r="AE227" s="17"/>
      <c r="AF227" s="17"/>
      <c r="AG227" s="17"/>
      <c r="AH227" s="17"/>
      <c r="AI227" s="17"/>
      <c r="AJ227" s="17"/>
      <c r="AK227" s="17"/>
      <c r="AL227" s="17"/>
      <c r="AM227" s="17"/>
      <c r="AN227" s="17"/>
      <c r="AO227" s="17"/>
      <c r="AP227" s="17"/>
      <c r="AQ227" s="17"/>
      <c r="AR227" s="17"/>
      <c r="AS227" s="17"/>
      <c r="AT227" s="17"/>
      <c r="AU227" s="17"/>
      <c r="AV227" s="17"/>
      <c r="AW227" s="17"/>
      <c r="AX227" s="17"/>
      <c r="AY227" s="17"/>
      <c r="AZ227" s="17"/>
      <c r="BA227" s="17"/>
      <c r="BB227" s="17"/>
      <c r="BC227" s="17"/>
      <c r="BD227" s="17"/>
      <c r="BE227" s="17"/>
      <c r="BF227" s="17"/>
      <c r="BG227" s="17"/>
    </row>
    <row r="228" spans="2:59" x14ac:dyDescent="0.35">
      <c r="B228" s="24" t="s">
        <v>75</v>
      </c>
      <c r="C228" s="17"/>
      <c r="D228" s="17"/>
      <c r="E228" s="17"/>
      <c r="F228" s="17"/>
      <c r="G228" s="17"/>
      <c r="H228" s="17"/>
      <c r="I228" s="17"/>
      <c r="J228" s="17"/>
      <c r="K228" s="17"/>
      <c r="L228" s="17"/>
      <c r="M228" s="17"/>
      <c r="N228" s="17"/>
      <c r="O228" s="17"/>
      <c r="P228" s="17"/>
      <c r="Q228" s="17"/>
      <c r="R228" s="17"/>
      <c r="S228" s="17"/>
      <c r="T228" s="17"/>
      <c r="U228" s="17"/>
      <c r="V228" s="17"/>
      <c r="W228" s="17"/>
      <c r="X228" s="17"/>
      <c r="Y228" s="17"/>
      <c r="Z228" s="17"/>
      <c r="AA228" s="17"/>
      <c r="AB228" s="17"/>
      <c r="AC228" s="17"/>
      <c r="AD228" s="17"/>
      <c r="AE228" s="17"/>
      <c r="AF228" s="17"/>
      <c r="AG228" s="17"/>
      <c r="AH228" s="17"/>
      <c r="AI228" s="17"/>
      <c r="AJ228" s="17"/>
      <c r="AK228" s="17"/>
      <c r="AL228" s="17"/>
      <c r="AM228" s="17"/>
      <c r="AN228" s="17"/>
      <c r="AO228" s="17"/>
      <c r="AP228" s="17"/>
      <c r="AQ228" s="17"/>
      <c r="AR228" s="17"/>
      <c r="AS228" s="17"/>
      <c r="AT228" s="17"/>
      <c r="AU228" s="17"/>
      <c r="AV228" s="17"/>
      <c r="AW228" s="17"/>
      <c r="AX228" s="17"/>
      <c r="AY228" s="17"/>
      <c r="AZ228" s="17"/>
      <c r="BA228" s="17"/>
      <c r="BB228" s="17"/>
      <c r="BC228" s="17"/>
      <c r="BD228" s="17"/>
      <c r="BE228" s="17"/>
      <c r="BF228" s="17"/>
      <c r="BG228" s="17"/>
    </row>
    <row r="229" spans="2:59" x14ac:dyDescent="0.35">
      <c r="B229" t="s">
        <v>133</v>
      </c>
      <c r="C229" s="17">
        <v>0.18464959000536199</v>
      </c>
      <c r="D229" s="17">
        <v>0.22328187809832101</v>
      </c>
      <c r="E229" s="17">
        <v>0.147871859145117</v>
      </c>
      <c r="F229" s="17"/>
      <c r="G229" s="17">
        <v>0.218784240214866</v>
      </c>
      <c r="H229" s="17">
        <v>0.23373518434830001</v>
      </c>
      <c r="I229" s="17">
        <v>0.18242495753719001</v>
      </c>
      <c r="J229" s="17">
        <v>0.14234304939107101</v>
      </c>
      <c r="K229" s="17">
        <v>0.157262525725721</v>
      </c>
      <c r="L229" s="17">
        <v>0.17636355530758099</v>
      </c>
      <c r="M229" s="17"/>
      <c r="N229" s="17">
        <v>0.20497488584736501</v>
      </c>
      <c r="O229" s="17">
        <v>0.197887616492576</v>
      </c>
      <c r="P229" s="17">
        <v>0.151333086716813</v>
      </c>
      <c r="Q229" s="17">
        <v>0.1771497432078</v>
      </c>
      <c r="R229" s="17"/>
      <c r="S229" s="17">
        <v>0.20599962631372801</v>
      </c>
      <c r="T229" s="17">
        <v>0.148986752802754</v>
      </c>
      <c r="U229" s="17">
        <v>0.20742272215461599</v>
      </c>
      <c r="V229" s="17">
        <v>0.17014932990935999</v>
      </c>
      <c r="W229" s="17">
        <v>0.15366946809539</v>
      </c>
      <c r="X229" s="17">
        <v>0.18151164372390899</v>
      </c>
      <c r="Y229" s="17">
        <v>0.15727327908462299</v>
      </c>
      <c r="Z229" s="17">
        <v>0.166541105152474</v>
      </c>
      <c r="AA229" s="17">
        <v>0.18416222373198099</v>
      </c>
      <c r="AB229" s="17">
        <v>0.20992833913731401</v>
      </c>
      <c r="AC229" s="17">
        <v>0.25838089117961899</v>
      </c>
      <c r="AD229" s="17">
        <v>0.20373348632371499</v>
      </c>
      <c r="AE229" s="17"/>
      <c r="AF229" s="17">
        <v>0.16982691031323799</v>
      </c>
      <c r="AG229" s="17">
        <v>0.20079511984065701</v>
      </c>
      <c r="AH229" s="17">
        <v>0.16239952880894901</v>
      </c>
      <c r="AI229" s="17"/>
      <c r="AJ229" s="17">
        <v>0.148110105253867</v>
      </c>
      <c r="AK229" s="17">
        <v>0.244478576257047</v>
      </c>
      <c r="AL229" s="17">
        <v>0.18015111618779001</v>
      </c>
      <c r="AM229" s="17">
        <v>0.142996558486855</v>
      </c>
      <c r="AN229" s="17">
        <v>0.14651887766266999</v>
      </c>
      <c r="AO229" s="17"/>
      <c r="AP229" s="17">
        <v>0.15124665552764399</v>
      </c>
      <c r="AQ229" s="17">
        <v>0.23144522847049201</v>
      </c>
      <c r="AR229" s="17">
        <v>0.164919410919074</v>
      </c>
      <c r="AS229" s="17">
        <v>0.13665698200255799</v>
      </c>
      <c r="AT229" s="17">
        <v>0.20539433994140999</v>
      </c>
      <c r="AU229" s="17"/>
      <c r="AV229" s="17">
        <v>0.23073192045393101</v>
      </c>
      <c r="AW229" s="17">
        <v>0.15528966270192399</v>
      </c>
      <c r="AX229" s="17">
        <v>0.16358162647523899</v>
      </c>
      <c r="AY229" s="17">
        <v>0.14586416198344801</v>
      </c>
      <c r="AZ229" s="17">
        <v>0.19342635098772101</v>
      </c>
      <c r="BA229" s="17">
        <v>0.13628332304610599</v>
      </c>
      <c r="BB229" s="17"/>
      <c r="BC229" s="17">
        <v>0.14899032924672401</v>
      </c>
      <c r="BD229" s="17">
        <v>0.169495237224283</v>
      </c>
      <c r="BE229" s="17">
        <v>0.19663264842309899</v>
      </c>
      <c r="BF229" s="17">
        <v>0.24546720078694001</v>
      </c>
      <c r="BG229" s="17">
        <v>0.358156843720915</v>
      </c>
    </row>
    <row r="230" spans="2:59" x14ac:dyDescent="0.35">
      <c r="B230" t="s">
        <v>134</v>
      </c>
      <c r="C230" s="17">
        <v>0.33540347766144502</v>
      </c>
      <c r="D230" s="17">
        <v>0.34534254436145301</v>
      </c>
      <c r="E230" s="17">
        <v>0.32427496069909001</v>
      </c>
      <c r="F230" s="17"/>
      <c r="G230" s="17">
        <v>0.437025053725906</v>
      </c>
      <c r="H230" s="17">
        <v>0.35363034548072397</v>
      </c>
      <c r="I230" s="17">
        <v>0.33202912897664599</v>
      </c>
      <c r="J230" s="17">
        <v>0.32128668841597902</v>
      </c>
      <c r="K230" s="17">
        <v>0.30796892889387301</v>
      </c>
      <c r="L230" s="17">
        <v>0.28510839896545398</v>
      </c>
      <c r="M230" s="17"/>
      <c r="N230" s="17">
        <v>0.36742487711421601</v>
      </c>
      <c r="O230" s="17">
        <v>0.33507276177235801</v>
      </c>
      <c r="P230" s="17">
        <v>0.34701473429191698</v>
      </c>
      <c r="Q230" s="17">
        <v>0.28630529435602198</v>
      </c>
      <c r="R230" s="17"/>
      <c r="S230" s="17">
        <v>0.37810120689668503</v>
      </c>
      <c r="T230" s="17">
        <v>0.35727169725452101</v>
      </c>
      <c r="U230" s="17">
        <v>0.340439658118184</v>
      </c>
      <c r="V230" s="17">
        <v>0.325209951322459</v>
      </c>
      <c r="W230" s="17">
        <v>0.32173156290671001</v>
      </c>
      <c r="X230" s="17">
        <v>0.32726335625582198</v>
      </c>
      <c r="Y230" s="17">
        <v>0.38019304270901999</v>
      </c>
      <c r="Z230" s="17">
        <v>0.27314980197196598</v>
      </c>
      <c r="AA230" s="17">
        <v>0.31948949734328602</v>
      </c>
      <c r="AB230" s="17">
        <v>0.32175262927043102</v>
      </c>
      <c r="AC230" s="17">
        <v>0.28111122965691998</v>
      </c>
      <c r="AD230" s="17">
        <v>0.26822847750321499</v>
      </c>
      <c r="AE230" s="17"/>
      <c r="AF230" s="17">
        <v>0.314872052101141</v>
      </c>
      <c r="AG230" s="17">
        <v>0.34621408146315202</v>
      </c>
      <c r="AH230" s="17">
        <v>0.29200716478708699</v>
      </c>
      <c r="AI230" s="17"/>
      <c r="AJ230" s="17">
        <v>0.31583723492818</v>
      </c>
      <c r="AK230" s="17">
        <v>0.37601716701985699</v>
      </c>
      <c r="AL230" s="17">
        <v>0.36893928473864601</v>
      </c>
      <c r="AM230" s="17">
        <v>0.205545674295988</v>
      </c>
      <c r="AN230" s="17">
        <v>0.248806990451795</v>
      </c>
      <c r="AO230" s="17"/>
      <c r="AP230" s="17">
        <v>0.327975674367597</v>
      </c>
      <c r="AQ230" s="17">
        <v>0.37908547748578197</v>
      </c>
      <c r="AR230" s="17">
        <v>0.35945622289561102</v>
      </c>
      <c r="AS230" s="17">
        <v>0.28108319673950699</v>
      </c>
      <c r="AT230" s="17">
        <v>0.36074928887018598</v>
      </c>
      <c r="AU230" s="17"/>
      <c r="AV230" s="17">
        <v>0.38967856984377702</v>
      </c>
      <c r="AW230" s="17">
        <v>0.32295095717031702</v>
      </c>
      <c r="AX230" s="17">
        <v>0.37641409834242601</v>
      </c>
      <c r="AY230" s="17">
        <v>0.26685786004036499</v>
      </c>
      <c r="AZ230" s="17">
        <v>0.33081138624828599</v>
      </c>
      <c r="BA230" s="17">
        <v>0.25040434009554802</v>
      </c>
      <c r="BB230" s="17"/>
      <c r="BC230" s="17">
        <v>0.27471923545339599</v>
      </c>
      <c r="BD230" s="17">
        <v>0.33062530009749302</v>
      </c>
      <c r="BE230" s="17">
        <v>0.39788634786719901</v>
      </c>
      <c r="BF230" s="17">
        <v>0.383122694837781</v>
      </c>
      <c r="BG230" s="17">
        <v>0.31893312176681898</v>
      </c>
    </row>
    <row r="231" spans="2:59" x14ac:dyDescent="0.35">
      <c r="B231" t="s">
        <v>135</v>
      </c>
      <c r="C231" s="17">
        <v>0.37490141853236503</v>
      </c>
      <c r="D231" s="17">
        <v>0.34201033968655697</v>
      </c>
      <c r="E231" s="17">
        <v>0.40699357162656902</v>
      </c>
      <c r="F231" s="17"/>
      <c r="G231" s="17">
        <v>0.26447475076247201</v>
      </c>
      <c r="H231" s="17">
        <v>0.30564542988496202</v>
      </c>
      <c r="I231" s="17">
        <v>0.35457456642075003</v>
      </c>
      <c r="J231" s="17">
        <v>0.417064619196584</v>
      </c>
      <c r="K231" s="17">
        <v>0.44218559180514999</v>
      </c>
      <c r="L231" s="17">
        <v>0.442265030699453</v>
      </c>
      <c r="M231" s="17"/>
      <c r="N231" s="17">
        <v>0.34647748894805103</v>
      </c>
      <c r="O231" s="17">
        <v>0.37467479503175399</v>
      </c>
      <c r="P231" s="17">
        <v>0.38128756059407798</v>
      </c>
      <c r="Q231" s="17">
        <v>0.40627086971243997</v>
      </c>
      <c r="R231" s="17"/>
      <c r="S231" s="17">
        <v>0.326725273463226</v>
      </c>
      <c r="T231" s="17">
        <v>0.389137088231372</v>
      </c>
      <c r="U231" s="17">
        <v>0.358731474923634</v>
      </c>
      <c r="V231" s="17">
        <v>0.40834624758552301</v>
      </c>
      <c r="W231" s="17">
        <v>0.41353183561018803</v>
      </c>
      <c r="X231" s="17">
        <v>0.35756414558347099</v>
      </c>
      <c r="Y231" s="17">
        <v>0.38822556293576799</v>
      </c>
      <c r="Z231" s="17">
        <v>0.41533216025320302</v>
      </c>
      <c r="AA231" s="17">
        <v>0.37535794333308797</v>
      </c>
      <c r="AB231" s="17">
        <v>0.38167166073126102</v>
      </c>
      <c r="AC231" s="17">
        <v>0.32385734841103597</v>
      </c>
      <c r="AD231" s="17">
        <v>0.41678483142941097</v>
      </c>
      <c r="AE231" s="17"/>
      <c r="AF231" s="17">
        <v>0.38860666593618998</v>
      </c>
      <c r="AG231" s="17">
        <v>0.37032418305664999</v>
      </c>
      <c r="AH231" s="17">
        <v>0.419437773949977</v>
      </c>
      <c r="AI231" s="17"/>
      <c r="AJ231" s="17">
        <v>0.43264739612568298</v>
      </c>
      <c r="AK231" s="17">
        <v>0.28669038063519198</v>
      </c>
      <c r="AL231" s="17">
        <v>0.39403677066767601</v>
      </c>
      <c r="AM231" s="17">
        <v>0.40560087946171403</v>
      </c>
      <c r="AN231" s="17">
        <v>0.45267081045934898</v>
      </c>
      <c r="AO231" s="17"/>
      <c r="AP231" s="17">
        <v>0.41766124038189401</v>
      </c>
      <c r="AQ231" s="17">
        <v>0.31321653103888902</v>
      </c>
      <c r="AR231" s="17">
        <v>0.40053949710007503</v>
      </c>
      <c r="AS231" s="17">
        <v>0.45194516790532901</v>
      </c>
      <c r="AT231" s="17">
        <v>0.30390488008585798</v>
      </c>
      <c r="AU231" s="17"/>
      <c r="AV231" s="17">
        <v>0.299785662934831</v>
      </c>
      <c r="AW231" s="17">
        <v>0.41806114498525998</v>
      </c>
      <c r="AX231" s="17">
        <v>0.38257432863649099</v>
      </c>
      <c r="AY231" s="17">
        <v>0.45241745294735602</v>
      </c>
      <c r="AZ231" s="17">
        <v>0.36800560851645803</v>
      </c>
      <c r="BA231" s="17">
        <v>0.46871359932965301</v>
      </c>
      <c r="BB231" s="17"/>
      <c r="BC231" s="17">
        <v>0.43883339490338402</v>
      </c>
      <c r="BD231" s="17">
        <v>0.38687571877006499</v>
      </c>
      <c r="BE231" s="17">
        <v>0.330821964778647</v>
      </c>
      <c r="BF231" s="17">
        <v>0.27315821130981899</v>
      </c>
      <c r="BG231" s="17">
        <v>0.27148807686915599</v>
      </c>
    </row>
    <row r="232" spans="2:59" x14ac:dyDescent="0.35">
      <c r="B232" t="s">
        <v>136</v>
      </c>
      <c r="C232" s="17">
        <v>3.7168226455655901E-2</v>
      </c>
      <c r="D232" s="17">
        <v>3.6579658602832903E-2</v>
      </c>
      <c r="E232" s="17">
        <v>3.7925469393643801E-2</v>
      </c>
      <c r="F232" s="17"/>
      <c r="G232" s="17">
        <v>3.7224820907845603E-2</v>
      </c>
      <c r="H232" s="17">
        <v>3.3126115386689602E-2</v>
      </c>
      <c r="I232" s="17">
        <v>4.5766354672520999E-2</v>
      </c>
      <c r="J232" s="17">
        <v>6.1727692513734597E-2</v>
      </c>
      <c r="K232" s="17">
        <v>2.66367085704108E-2</v>
      </c>
      <c r="L232" s="17">
        <v>2.06379659963342E-2</v>
      </c>
      <c r="M232" s="17"/>
      <c r="N232" s="17">
        <v>2.8249025279762099E-2</v>
      </c>
      <c r="O232" s="17">
        <v>3.4253211142082601E-2</v>
      </c>
      <c r="P232" s="17">
        <v>5.21687920297602E-2</v>
      </c>
      <c r="Q232" s="17">
        <v>3.7250442002795002E-2</v>
      </c>
      <c r="R232" s="17"/>
      <c r="S232" s="17">
        <v>2.6333010967001899E-2</v>
      </c>
      <c r="T232" s="17">
        <v>2.7517677159845599E-2</v>
      </c>
      <c r="U232" s="17">
        <v>3.8876956374883698E-2</v>
      </c>
      <c r="V232" s="17">
        <v>4.6202041219161202E-2</v>
      </c>
      <c r="W232" s="17">
        <v>5.1848955389462999E-2</v>
      </c>
      <c r="X232" s="17">
        <v>5.86215831578401E-2</v>
      </c>
      <c r="Y232" s="17">
        <v>2.8357541151209999E-2</v>
      </c>
      <c r="Z232" s="17">
        <v>3.9401435705814697E-2</v>
      </c>
      <c r="AA232" s="17">
        <v>5.4791035942143199E-2</v>
      </c>
      <c r="AB232" s="17">
        <v>2.2932067007097E-2</v>
      </c>
      <c r="AC232" s="17">
        <v>3.5705436218520903E-2</v>
      </c>
      <c r="AD232" s="17">
        <v>0</v>
      </c>
      <c r="AE232" s="17"/>
      <c r="AF232" s="17">
        <v>4.6263735632329397E-2</v>
      </c>
      <c r="AG232" s="17">
        <v>3.10541469590923E-2</v>
      </c>
      <c r="AH232" s="17">
        <v>3.0350412953039099E-2</v>
      </c>
      <c r="AI232" s="17"/>
      <c r="AJ232" s="17">
        <v>4.6236514056129802E-2</v>
      </c>
      <c r="AK232" s="17">
        <v>2.9536302591875702E-2</v>
      </c>
      <c r="AL232" s="17">
        <v>2.19422578397633E-2</v>
      </c>
      <c r="AM232" s="17">
        <v>0.16416778062526999</v>
      </c>
      <c r="AN232" s="17">
        <v>2.9919521762903401E-2</v>
      </c>
      <c r="AO232" s="17"/>
      <c r="AP232" s="17">
        <v>3.6630363293372999E-2</v>
      </c>
      <c r="AQ232" s="17">
        <v>3.1085205114577599E-2</v>
      </c>
      <c r="AR232" s="17">
        <v>3.0222790656704801E-2</v>
      </c>
      <c r="AS232" s="17">
        <v>7.0491772608081205E-2</v>
      </c>
      <c r="AT232" s="17">
        <v>6.9534025423109699E-2</v>
      </c>
      <c r="AU232" s="17"/>
      <c r="AV232" s="17">
        <v>3.0499043716052401E-2</v>
      </c>
      <c r="AW232" s="17">
        <v>4.0548397478185297E-2</v>
      </c>
      <c r="AX232" s="17">
        <v>2.6761541214221401E-2</v>
      </c>
      <c r="AY232" s="17">
        <v>6.4095529169811302E-2</v>
      </c>
      <c r="AZ232" s="17">
        <v>5.2063964607824899E-2</v>
      </c>
      <c r="BA232" s="17">
        <v>3.8440918778254202E-2</v>
      </c>
      <c r="BB232" s="17"/>
      <c r="BC232" s="17">
        <v>5.2869748428571402E-2</v>
      </c>
      <c r="BD232" s="17">
        <v>4.8533341783455898E-2</v>
      </c>
      <c r="BE232" s="17">
        <v>2.3503927453480698E-2</v>
      </c>
      <c r="BF232" s="17">
        <v>1.84635636287502E-2</v>
      </c>
      <c r="BG232" s="17">
        <v>2.6291554642035201E-2</v>
      </c>
    </row>
    <row r="233" spans="2:59" x14ac:dyDescent="0.35">
      <c r="B233" t="s">
        <v>137</v>
      </c>
      <c r="C233" s="17">
        <v>2.1374198530374099E-2</v>
      </c>
      <c r="D233" s="17">
        <v>2.0487164531020501E-2</v>
      </c>
      <c r="E233" s="17">
        <v>2.2344812297136901E-2</v>
      </c>
      <c r="F233" s="17"/>
      <c r="G233" s="17">
        <v>8.2636344095873004E-3</v>
      </c>
      <c r="H233" s="17">
        <v>1.21508220838545E-2</v>
      </c>
      <c r="I233" s="17">
        <v>3.3188269228791201E-2</v>
      </c>
      <c r="J233" s="17">
        <v>1.4613716980443401E-2</v>
      </c>
      <c r="K233" s="17">
        <v>1.8589354913062101E-2</v>
      </c>
      <c r="L233" s="17">
        <v>3.5432876369747901E-2</v>
      </c>
      <c r="M233" s="17"/>
      <c r="N233" s="17">
        <v>1.6908975972668001E-2</v>
      </c>
      <c r="O233" s="17">
        <v>1.8321146346064899E-2</v>
      </c>
      <c r="P233" s="17">
        <v>1.4617186433647201E-2</v>
      </c>
      <c r="Q233" s="17">
        <v>3.5675007535468303E-2</v>
      </c>
      <c r="R233" s="17"/>
      <c r="S233" s="17">
        <v>1.6775845466687499E-2</v>
      </c>
      <c r="T233" s="17">
        <v>3.3445375271272698E-2</v>
      </c>
      <c r="U233" s="17">
        <v>7.1063520637998498E-3</v>
      </c>
      <c r="V233" s="17">
        <v>2.66706583230896E-2</v>
      </c>
      <c r="W233" s="17">
        <v>2.97290317908173E-2</v>
      </c>
      <c r="X233" s="17">
        <v>1.0641373043212599E-2</v>
      </c>
      <c r="Y233" s="17">
        <v>2.2198684833501601E-2</v>
      </c>
      <c r="Z233" s="17">
        <v>9.7749894792049305E-3</v>
      </c>
      <c r="AA233" s="17">
        <v>1.9534400632436801E-2</v>
      </c>
      <c r="AB233" s="17">
        <v>2.12250428321583E-2</v>
      </c>
      <c r="AC233" s="17">
        <v>1.9456572710498901E-2</v>
      </c>
      <c r="AD233" s="17">
        <v>4.9161094392595903E-2</v>
      </c>
      <c r="AE233" s="17"/>
      <c r="AF233" s="17">
        <v>3.7303022957192303E-2</v>
      </c>
      <c r="AG233" s="17">
        <v>1.4121042850653199E-2</v>
      </c>
      <c r="AH233" s="17">
        <v>9.0094210824249402E-3</v>
      </c>
      <c r="AI233" s="17"/>
      <c r="AJ233" s="17">
        <v>2.9849324491914801E-2</v>
      </c>
      <c r="AK233" s="17">
        <v>1.7197564735666498E-2</v>
      </c>
      <c r="AL233" s="17">
        <v>5.5549371037374104E-3</v>
      </c>
      <c r="AM233" s="17">
        <v>4.0323514969593501E-2</v>
      </c>
      <c r="AN233" s="17">
        <v>3.0036660224359302E-2</v>
      </c>
      <c r="AO233" s="17"/>
      <c r="AP233" s="17">
        <v>3.5662191058945102E-2</v>
      </c>
      <c r="AQ233" s="17">
        <v>1.22366421953951E-2</v>
      </c>
      <c r="AR233" s="17">
        <v>1.00722418097923E-2</v>
      </c>
      <c r="AS233" s="17">
        <v>2.5845808781943699E-2</v>
      </c>
      <c r="AT233" s="17">
        <v>9.4025289732396801E-3</v>
      </c>
      <c r="AU233" s="17"/>
      <c r="AV233" s="17">
        <v>1.25941140103756E-2</v>
      </c>
      <c r="AW233" s="17">
        <v>3.7937210500727299E-2</v>
      </c>
      <c r="AX233" s="17">
        <v>2.370436080587E-2</v>
      </c>
      <c r="AY233" s="17">
        <v>3.0762349619677502E-2</v>
      </c>
      <c r="AZ233" s="17">
        <v>7.6965923558432701E-3</v>
      </c>
      <c r="BA233" s="17">
        <v>2.21911400053212E-2</v>
      </c>
      <c r="BB233" s="17"/>
      <c r="BC233" s="17">
        <v>2.9528650165653599E-2</v>
      </c>
      <c r="BD233" s="17">
        <v>1.81691052550426E-2</v>
      </c>
      <c r="BE233" s="17">
        <v>1.40525813657414E-2</v>
      </c>
      <c r="BF233" s="17">
        <v>2.38278635017573E-2</v>
      </c>
      <c r="BG233" s="17">
        <v>0</v>
      </c>
    </row>
    <row r="234" spans="2:59" x14ac:dyDescent="0.35">
      <c r="B234" t="s">
        <v>73</v>
      </c>
      <c r="C234" s="17">
        <v>4.6503088814797901E-2</v>
      </c>
      <c r="D234" s="17">
        <v>3.2298414719816197E-2</v>
      </c>
      <c r="E234" s="17">
        <v>6.0589326838442703E-2</v>
      </c>
      <c r="F234" s="17"/>
      <c r="G234" s="17">
        <v>3.4227499979322597E-2</v>
      </c>
      <c r="H234" s="17">
        <v>6.1712102815470203E-2</v>
      </c>
      <c r="I234" s="17">
        <v>5.2016723164102101E-2</v>
      </c>
      <c r="J234" s="17">
        <v>4.2964233502187803E-2</v>
      </c>
      <c r="K234" s="17">
        <v>4.7356890091782802E-2</v>
      </c>
      <c r="L234" s="17">
        <v>4.0192172661429597E-2</v>
      </c>
      <c r="M234" s="17"/>
      <c r="N234" s="17">
        <v>3.5964746837937503E-2</v>
      </c>
      <c r="O234" s="17">
        <v>3.97904692151647E-2</v>
      </c>
      <c r="P234" s="17">
        <v>5.3578639933784901E-2</v>
      </c>
      <c r="Q234" s="17">
        <v>5.73486431854743E-2</v>
      </c>
      <c r="R234" s="17"/>
      <c r="S234" s="17">
        <v>4.6065036892671302E-2</v>
      </c>
      <c r="T234" s="17">
        <v>4.36414092802348E-2</v>
      </c>
      <c r="U234" s="17">
        <v>4.7422836364882703E-2</v>
      </c>
      <c r="V234" s="17">
        <v>2.3421771640406101E-2</v>
      </c>
      <c r="W234" s="17">
        <v>2.9489146207431299E-2</v>
      </c>
      <c r="X234" s="17">
        <v>6.4397898235745807E-2</v>
      </c>
      <c r="Y234" s="17">
        <v>2.3751889285877702E-2</v>
      </c>
      <c r="Z234" s="17">
        <v>9.5800507437336493E-2</v>
      </c>
      <c r="AA234" s="17">
        <v>4.6664899017064498E-2</v>
      </c>
      <c r="AB234" s="17">
        <v>4.2490261021739403E-2</v>
      </c>
      <c r="AC234" s="17">
        <v>8.1488521823405505E-2</v>
      </c>
      <c r="AD234" s="17">
        <v>6.2092110351063497E-2</v>
      </c>
      <c r="AE234" s="17"/>
      <c r="AF234" s="17">
        <v>4.3127613059908899E-2</v>
      </c>
      <c r="AG234" s="17">
        <v>3.7491425829795103E-2</v>
      </c>
      <c r="AH234" s="17">
        <v>8.6795698418523096E-2</v>
      </c>
      <c r="AI234" s="17"/>
      <c r="AJ234" s="17">
        <v>2.7319425144226001E-2</v>
      </c>
      <c r="AK234" s="17">
        <v>4.6080008760362702E-2</v>
      </c>
      <c r="AL234" s="17">
        <v>2.93756334623878E-2</v>
      </c>
      <c r="AM234" s="17">
        <v>4.136559216058E-2</v>
      </c>
      <c r="AN234" s="17">
        <v>9.2047139438923606E-2</v>
      </c>
      <c r="AO234" s="17"/>
      <c r="AP234" s="17">
        <v>3.0823875370547E-2</v>
      </c>
      <c r="AQ234" s="17">
        <v>3.2930915694864303E-2</v>
      </c>
      <c r="AR234" s="17">
        <v>3.4789836618742902E-2</v>
      </c>
      <c r="AS234" s="17">
        <v>3.3977071962580999E-2</v>
      </c>
      <c r="AT234" s="17">
        <v>5.1014936706197202E-2</v>
      </c>
      <c r="AU234" s="17"/>
      <c r="AV234" s="17">
        <v>3.6710689041033397E-2</v>
      </c>
      <c r="AW234" s="17">
        <v>2.5212627163586999E-2</v>
      </c>
      <c r="AX234" s="17">
        <v>2.6964044525752E-2</v>
      </c>
      <c r="AY234" s="17">
        <v>4.0002646239342202E-2</v>
      </c>
      <c r="AZ234" s="17">
        <v>4.7996097283866702E-2</v>
      </c>
      <c r="BA234" s="17">
        <v>8.3966678745116999E-2</v>
      </c>
      <c r="BB234" s="17"/>
      <c r="BC234" s="17">
        <v>5.5058641802270998E-2</v>
      </c>
      <c r="BD234" s="17">
        <v>4.6301296869660502E-2</v>
      </c>
      <c r="BE234" s="17">
        <v>3.7102530111832503E-2</v>
      </c>
      <c r="BF234" s="17">
        <v>5.5960465934952498E-2</v>
      </c>
      <c r="BG234" s="17">
        <v>2.5130403001075299E-2</v>
      </c>
    </row>
    <row r="235" spans="2:59" x14ac:dyDescent="0.35">
      <c r="C235" s="17"/>
      <c r="D235" s="17"/>
      <c r="E235" s="17"/>
      <c r="F235" s="17"/>
      <c r="G235" s="17"/>
      <c r="H235" s="17"/>
      <c r="I235" s="17"/>
      <c r="J235" s="17"/>
      <c r="K235" s="17"/>
      <c r="L235" s="17"/>
      <c r="M235" s="17"/>
      <c r="N235" s="17"/>
      <c r="O235" s="17"/>
      <c r="P235" s="17"/>
      <c r="Q235" s="17"/>
      <c r="R235" s="17"/>
      <c r="S235" s="17"/>
      <c r="T235" s="17"/>
      <c r="U235" s="17"/>
      <c r="V235" s="17"/>
      <c r="W235" s="17"/>
      <c r="X235" s="17"/>
      <c r="Y235" s="17"/>
      <c r="Z235" s="17"/>
      <c r="AA235" s="17"/>
      <c r="AB235" s="17"/>
      <c r="AC235" s="17"/>
      <c r="AD235" s="17"/>
      <c r="AE235" s="17"/>
      <c r="AF235" s="17"/>
      <c r="AG235" s="17"/>
      <c r="AH235" s="17"/>
      <c r="AI235" s="17"/>
      <c r="AJ235" s="17"/>
      <c r="AK235" s="17"/>
      <c r="AL235" s="17"/>
      <c r="AM235" s="17"/>
      <c r="AN235" s="17"/>
      <c r="AO235" s="17"/>
      <c r="AP235" s="17"/>
      <c r="AQ235" s="17"/>
      <c r="AR235" s="17"/>
      <c r="AS235" s="17"/>
      <c r="AT235" s="17"/>
      <c r="AU235" s="17"/>
      <c r="AV235" s="17"/>
      <c r="AW235" s="17"/>
      <c r="AX235" s="17"/>
      <c r="AY235" s="17"/>
      <c r="AZ235" s="17"/>
      <c r="BA235" s="17"/>
      <c r="BB235" s="17"/>
      <c r="BC235" s="17"/>
      <c r="BD235" s="17"/>
      <c r="BE235" s="17"/>
      <c r="BF235" s="17"/>
      <c r="BG235" s="17"/>
    </row>
    <row r="236" spans="2:59" x14ac:dyDescent="0.35">
      <c r="B236" s="6" t="s">
        <v>143</v>
      </c>
      <c r="C236" s="17"/>
      <c r="D236" s="17"/>
      <c r="E236" s="17"/>
      <c r="F236" s="17"/>
      <c r="G236" s="17"/>
      <c r="H236" s="17"/>
      <c r="I236" s="17"/>
      <c r="J236" s="17"/>
      <c r="K236" s="17"/>
      <c r="L236" s="17"/>
      <c r="M236" s="17"/>
      <c r="N236" s="17"/>
      <c r="O236" s="17"/>
      <c r="P236" s="17"/>
      <c r="Q236" s="17"/>
      <c r="R236" s="17"/>
      <c r="S236" s="17"/>
      <c r="T236" s="17"/>
      <c r="U236" s="17"/>
      <c r="V236" s="17"/>
      <c r="W236" s="17"/>
      <c r="X236" s="17"/>
      <c r="Y236" s="17"/>
      <c r="Z236" s="17"/>
      <c r="AA236" s="17"/>
      <c r="AB236" s="17"/>
      <c r="AC236" s="17"/>
      <c r="AD236" s="17"/>
      <c r="AE236" s="17"/>
      <c r="AF236" s="17"/>
      <c r="AG236" s="17"/>
      <c r="AH236" s="17"/>
      <c r="AI236" s="17"/>
      <c r="AJ236" s="17"/>
      <c r="AK236" s="17"/>
      <c r="AL236" s="17"/>
      <c r="AM236" s="17"/>
      <c r="AN236" s="17"/>
      <c r="AO236" s="17"/>
      <c r="AP236" s="17"/>
      <c r="AQ236" s="17"/>
      <c r="AR236" s="17"/>
      <c r="AS236" s="17"/>
      <c r="AT236" s="17"/>
      <c r="AU236" s="17"/>
      <c r="AV236" s="17"/>
      <c r="AW236" s="17"/>
      <c r="AX236" s="17"/>
      <c r="AY236" s="17"/>
      <c r="AZ236" s="17"/>
      <c r="BA236" s="17"/>
      <c r="BB236" s="17"/>
      <c r="BC236" s="17"/>
      <c r="BD236" s="17"/>
      <c r="BE236" s="17"/>
      <c r="BF236" s="17"/>
      <c r="BG236" s="17"/>
    </row>
    <row r="237" spans="2:59" x14ac:dyDescent="0.35">
      <c r="B237" s="24" t="s">
        <v>75</v>
      </c>
      <c r="C237" s="17"/>
      <c r="D237" s="17"/>
      <c r="E237" s="17"/>
      <c r="F237" s="17"/>
      <c r="G237" s="17"/>
      <c r="H237" s="17"/>
      <c r="I237" s="17"/>
      <c r="J237" s="17"/>
      <c r="K237" s="17"/>
      <c r="L237" s="17"/>
      <c r="M237" s="17"/>
      <c r="N237" s="17"/>
      <c r="O237" s="17"/>
      <c r="P237" s="17"/>
      <c r="Q237" s="17"/>
      <c r="R237" s="17"/>
      <c r="S237" s="17"/>
      <c r="T237" s="17"/>
      <c r="U237" s="17"/>
      <c r="V237" s="17"/>
      <c r="W237" s="17"/>
      <c r="X237" s="17"/>
      <c r="Y237" s="17"/>
      <c r="Z237" s="17"/>
      <c r="AA237" s="17"/>
      <c r="AB237" s="17"/>
      <c r="AC237" s="17"/>
      <c r="AD237" s="17"/>
      <c r="AE237" s="17"/>
      <c r="AF237" s="17"/>
      <c r="AG237" s="17"/>
      <c r="AH237" s="17"/>
      <c r="AI237" s="17"/>
      <c r="AJ237" s="17"/>
      <c r="AK237" s="17"/>
      <c r="AL237" s="17"/>
      <c r="AM237" s="17"/>
      <c r="AN237" s="17"/>
      <c r="AO237" s="17"/>
      <c r="AP237" s="17"/>
      <c r="AQ237" s="17"/>
      <c r="AR237" s="17"/>
      <c r="AS237" s="17"/>
      <c r="AT237" s="17"/>
      <c r="AU237" s="17"/>
      <c r="AV237" s="17"/>
      <c r="AW237" s="17"/>
      <c r="AX237" s="17"/>
      <c r="AY237" s="17"/>
      <c r="AZ237" s="17"/>
      <c r="BA237" s="17"/>
      <c r="BB237" s="17"/>
      <c r="BC237" s="17"/>
      <c r="BD237" s="17"/>
      <c r="BE237" s="17"/>
      <c r="BF237" s="17"/>
      <c r="BG237" s="17"/>
    </row>
    <row r="238" spans="2:59" x14ac:dyDescent="0.35">
      <c r="B238" t="s">
        <v>82</v>
      </c>
      <c r="C238" s="17">
        <v>0.131239158347392</v>
      </c>
      <c r="D238" s="17">
        <v>0.173268460435091</v>
      </c>
      <c r="E238" s="17">
        <v>9.0884439858016003E-2</v>
      </c>
      <c r="F238" s="17"/>
      <c r="G238" s="17">
        <v>0.162966472499357</v>
      </c>
      <c r="H238" s="17">
        <v>0.18275899053727199</v>
      </c>
      <c r="I238" s="17">
        <v>0.13073565490734901</v>
      </c>
      <c r="J238" s="17">
        <v>0.115845808442259</v>
      </c>
      <c r="K238" s="17">
        <v>0.117139541273306</v>
      </c>
      <c r="L238" s="17">
        <v>9.0460345563087394E-2</v>
      </c>
      <c r="M238" s="17"/>
      <c r="N238" s="17">
        <v>0.138569154682852</v>
      </c>
      <c r="O238" s="17">
        <v>0.12337962550969001</v>
      </c>
      <c r="P238" s="17">
        <v>0.119449680599139</v>
      </c>
      <c r="Q238" s="17">
        <v>0.14225624952933599</v>
      </c>
      <c r="R238" s="17"/>
      <c r="S238" s="17">
        <v>0.16667978033169001</v>
      </c>
      <c r="T238" s="17">
        <v>0.12893235188170701</v>
      </c>
      <c r="U238" s="17">
        <v>0.12664660138112399</v>
      </c>
      <c r="V238" s="17">
        <v>0.14159488877587501</v>
      </c>
      <c r="W238" s="17">
        <v>0.118045205306961</v>
      </c>
      <c r="X238" s="17">
        <v>0.136691340019993</v>
      </c>
      <c r="Y238" s="17">
        <v>8.6337175985799194E-2</v>
      </c>
      <c r="Z238" s="17">
        <v>0.120531688275421</v>
      </c>
      <c r="AA238" s="17">
        <v>0.142339310106981</v>
      </c>
      <c r="AB238" s="17">
        <v>0.11631036881283</v>
      </c>
      <c r="AC238" s="17">
        <v>0.111618809141015</v>
      </c>
      <c r="AD238" s="17">
        <v>0.142871856871951</v>
      </c>
      <c r="AE238" s="17"/>
      <c r="AF238" s="17">
        <v>0.13893924139851499</v>
      </c>
      <c r="AG238" s="17">
        <v>0.135455117745717</v>
      </c>
      <c r="AH238" s="17">
        <v>0.116911786856747</v>
      </c>
      <c r="AI238" s="17"/>
      <c r="AJ238" s="17">
        <v>0.12718901930465901</v>
      </c>
      <c r="AK238" s="17">
        <v>0.174739451661934</v>
      </c>
      <c r="AL238" s="17">
        <v>0.13304999336456799</v>
      </c>
      <c r="AM238" s="17">
        <v>6.12579624581693E-2</v>
      </c>
      <c r="AN238" s="17">
        <v>0.10774987660020099</v>
      </c>
      <c r="AO238" s="17"/>
      <c r="AP238" s="17">
        <v>0.14108997712910701</v>
      </c>
      <c r="AQ238" s="17">
        <v>0.148893808034152</v>
      </c>
      <c r="AR238" s="17">
        <v>0.13822185714267801</v>
      </c>
      <c r="AS238" s="17">
        <v>0.110998339938516</v>
      </c>
      <c r="AT238" s="17">
        <v>0.11690302359879</v>
      </c>
      <c r="AU238" s="17"/>
      <c r="AV238" s="17">
        <v>0.15398497365001301</v>
      </c>
      <c r="AW238" s="17">
        <v>0.152405405746254</v>
      </c>
      <c r="AX238" s="17">
        <v>0.12738098808013901</v>
      </c>
      <c r="AY238" s="17">
        <v>0.115460617710922</v>
      </c>
      <c r="AZ238" s="17">
        <v>9.8598687964288001E-2</v>
      </c>
      <c r="BA238" s="17">
        <v>3.9976749935868798E-2</v>
      </c>
      <c r="BB238" s="17"/>
      <c r="BC238" s="17">
        <v>0.113553537838901</v>
      </c>
      <c r="BD238" s="17">
        <v>8.9638508179418194E-2</v>
      </c>
      <c r="BE238" s="17">
        <v>0.15440395636916601</v>
      </c>
      <c r="BF238" s="17">
        <v>0.19463166472243901</v>
      </c>
      <c r="BG238" s="17">
        <v>0.2241903452058</v>
      </c>
    </row>
    <row r="239" spans="2:59" x14ac:dyDescent="0.35">
      <c r="B239" t="s">
        <v>83</v>
      </c>
      <c r="C239" s="17">
        <v>0.376144604748405</v>
      </c>
      <c r="D239" s="17">
        <v>0.388548089432937</v>
      </c>
      <c r="E239" s="17">
        <v>0.36508341242015202</v>
      </c>
      <c r="F239" s="17"/>
      <c r="G239" s="17">
        <v>0.377763535018382</v>
      </c>
      <c r="H239" s="17">
        <v>0.42149416610544299</v>
      </c>
      <c r="I239" s="17">
        <v>0.34924067581518498</v>
      </c>
      <c r="J239" s="17">
        <v>0.36649489288480402</v>
      </c>
      <c r="K239" s="17">
        <v>0.35484154483080099</v>
      </c>
      <c r="L239" s="17">
        <v>0.38213549470261599</v>
      </c>
      <c r="M239" s="17"/>
      <c r="N239" s="17">
        <v>0.39059495256785998</v>
      </c>
      <c r="O239" s="17">
        <v>0.3987504690275</v>
      </c>
      <c r="P239" s="17">
        <v>0.372725287517435</v>
      </c>
      <c r="Q239" s="17">
        <v>0.34375177335132101</v>
      </c>
      <c r="R239" s="17"/>
      <c r="S239" s="17">
        <v>0.38202287457578199</v>
      </c>
      <c r="T239" s="17">
        <v>0.39718233717832702</v>
      </c>
      <c r="U239" s="17">
        <v>0.387491742623921</v>
      </c>
      <c r="V239" s="17">
        <v>0.36514947218316801</v>
      </c>
      <c r="W239" s="17">
        <v>0.46224463421171003</v>
      </c>
      <c r="X239" s="17">
        <v>0.43501296824727198</v>
      </c>
      <c r="Y239" s="17">
        <v>0.47365661677482301</v>
      </c>
      <c r="Z239" s="17">
        <v>0.37391568288640098</v>
      </c>
      <c r="AA239" s="17">
        <v>0.34799024136579698</v>
      </c>
      <c r="AB239" s="17">
        <v>0.26454838190010599</v>
      </c>
      <c r="AC239" s="17">
        <v>0.236655873456487</v>
      </c>
      <c r="AD239" s="17">
        <v>0.29632013929634099</v>
      </c>
      <c r="AE239" s="17"/>
      <c r="AF239" s="17">
        <v>0.38812761526826001</v>
      </c>
      <c r="AG239" s="17">
        <v>0.379216450178607</v>
      </c>
      <c r="AH239" s="17">
        <v>0.32334876629815301</v>
      </c>
      <c r="AI239" s="17"/>
      <c r="AJ239" s="17">
        <v>0.39361552519718501</v>
      </c>
      <c r="AK239" s="17">
        <v>0.41147774688842198</v>
      </c>
      <c r="AL239" s="17">
        <v>0.36884273741920398</v>
      </c>
      <c r="AM239" s="17">
        <v>0.333552661534887</v>
      </c>
      <c r="AN239" s="17">
        <v>0.31229239771054901</v>
      </c>
      <c r="AO239" s="17"/>
      <c r="AP239" s="17">
        <v>0.42016222659290497</v>
      </c>
      <c r="AQ239" s="17">
        <v>0.40852373256334501</v>
      </c>
      <c r="AR239" s="17">
        <v>0.37168540321065102</v>
      </c>
      <c r="AS239" s="17">
        <v>0.38275162508849497</v>
      </c>
      <c r="AT239" s="17">
        <v>0.347925663609161</v>
      </c>
      <c r="AU239" s="17"/>
      <c r="AV239" s="17">
        <v>0.414700427616714</v>
      </c>
      <c r="AW239" s="17">
        <v>0.41793253560969301</v>
      </c>
      <c r="AX239" s="17">
        <v>0.37577982875031102</v>
      </c>
      <c r="AY239" s="17">
        <v>0.34753663698257298</v>
      </c>
      <c r="AZ239" s="17">
        <v>0.33950854365175198</v>
      </c>
      <c r="BA239" s="17">
        <v>0.29163711995081298</v>
      </c>
      <c r="BB239" s="17"/>
      <c r="BC239" s="17">
        <v>0.389155544699339</v>
      </c>
      <c r="BD239" s="17">
        <v>0.39337978231576498</v>
      </c>
      <c r="BE239" s="17">
        <v>0.37887962132186898</v>
      </c>
      <c r="BF239" s="17">
        <v>0.36656560680496297</v>
      </c>
      <c r="BG239" s="17">
        <v>0.41673690473001002</v>
      </c>
    </row>
    <row r="240" spans="2:59" x14ac:dyDescent="0.35">
      <c r="B240" t="s">
        <v>84</v>
      </c>
      <c r="C240" s="17">
        <v>0.23083756213793699</v>
      </c>
      <c r="D240" s="17">
        <v>0.223349785309847</v>
      </c>
      <c r="E240" s="17">
        <v>0.23927916300028801</v>
      </c>
      <c r="F240" s="17"/>
      <c r="G240" s="17">
        <v>0.24422301399878901</v>
      </c>
      <c r="H240" s="17">
        <v>0.17905897855241901</v>
      </c>
      <c r="I240" s="17">
        <v>0.244177888749914</v>
      </c>
      <c r="J240" s="17">
        <v>0.236896708984908</v>
      </c>
      <c r="K240" s="17">
        <v>0.218159065052836</v>
      </c>
      <c r="L240" s="17">
        <v>0.25676256176898099</v>
      </c>
      <c r="M240" s="17"/>
      <c r="N240" s="17">
        <v>0.25957418996104198</v>
      </c>
      <c r="O240" s="17">
        <v>0.22362120038762001</v>
      </c>
      <c r="P240" s="17">
        <v>0.24774583075748799</v>
      </c>
      <c r="Q240" s="17">
        <v>0.194081528839222</v>
      </c>
      <c r="R240" s="17"/>
      <c r="S240" s="17">
        <v>0.23019042586480701</v>
      </c>
      <c r="T240" s="17">
        <v>0.22157866897030101</v>
      </c>
      <c r="U240" s="17">
        <v>0.203480084566629</v>
      </c>
      <c r="V240" s="17">
        <v>0.20303629683494301</v>
      </c>
      <c r="W240" s="17">
        <v>0.16514063113764199</v>
      </c>
      <c r="X240" s="17">
        <v>0.209017330104454</v>
      </c>
      <c r="Y240" s="17">
        <v>0.21283351792894101</v>
      </c>
      <c r="Z240" s="17">
        <v>0.22467939082248201</v>
      </c>
      <c r="AA240" s="17">
        <v>0.22356253636797199</v>
      </c>
      <c r="AB240" s="17">
        <v>0.339436586540245</v>
      </c>
      <c r="AC240" s="17">
        <v>0.29736652532805302</v>
      </c>
      <c r="AD240" s="17">
        <v>0.29538587678463002</v>
      </c>
      <c r="AE240" s="17"/>
      <c r="AF240" s="17">
        <v>0.22084407732512501</v>
      </c>
      <c r="AG240" s="17">
        <v>0.241624815053961</v>
      </c>
      <c r="AH240" s="17">
        <v>0.21198428962006999</v>
      </c>
      <c r="AI240" s="17"/>
      <c r="AJ240" s="17">
        <v>0.236209159296108</v>
      </c>
      <c r="AK240" s="17">
        <v>0.186039862772829</v>
      </c>
      <c r="AL240" s="17">
        <v>0.26431539530249498</v>
      </c>
      <c r="AM240" s="17">
        <v>0.32512391234587101</v>
      </c>
      <c r="AN240" s="17">
        <v>0.23583818718051</v>
      </c>
      <c r="AO240" s="17"/>
      <c r="AP240" s="17">
        <v>0.20443458876963899</v>
      </c>
      <c r="AQ240" s="17">
        <v>0.20718658720477801</v>
      </c>
      <c r="AR240" s="17">
        <v>0.25423030389206203</v>
      </c>
      <c r="AS240" s="17">
        <v>0.269100334640549</v>
      </c>
      <c r="AT240" s="17">
        <v>0.26365045161198197</v>
      </c>
      <c r="AU240" s="17"/>
      <c r="AV240" s="17">
        <v>0.20950664313491801</v>
      </c>
      <c r="AW240" s="17">
        <v>0.214630408727773</v>
      </c>
      <c r="AX240" s="17">
        <v>0.27822507884143699</v>
      </c>
      <c r="AY240" s="17">
        <v>0.27647651174661397</v>
      </c>
      <c r="AZ240" s="17">
        <v>0.26869093216934897</v>
      </c>
      <c r="BA240" s="17">
        <v>0.21814269399115299</v>
      </c>
      <c r="BB240" s="17"/>
      <c r="BC240" s="17">
        <v>0.19205462193799799</v>
      </c>
      <c r="BD240" s="17">
        <v>0.25359399958634499</v>
      </c>
      <c r="BE240" s="17">
        <v>0.24408259798433801</v>
      </c>
      <c r="BF240" s="17">
        <v>0.23903974284167501</v>
      </c>
      <c r="BG240" s="17">
        <v>0.212784144883813</v>
      </c>
    </row>
    <row r="241" spans="2:59" x14ac:dyDescent="0.35">
      <c r="B241" t="s">
        <v>85</v>
      </c>
      <c r="C241" s="17">
        <v>8.3771632777672397E-2</v>
      </c>
      <c r="D241" s="17">
        <v>8.1062513176461501E-2</v>
      </c>
      <c r="E241" s="17">
        <v>8.6827098941985995E-2</v>
      </c>
      <c r="F241" s="17"/>
      <c r="G241" s="17">
        <v>7.0891385810940399E-2</v>
      </c>
      <c r="H241" s="17">
        <v>6.7371820060154602E-2</v>
      </c>
      <c r="I241" s="17">
        <v>9.1694281984937495E-2</v>
      </c>
      <c r="J241" s="17">
        <v>0.11077903581965901</v>
      </c>
      <c r="K241" s="17">
        <v>8.5992860888815401E-2</v>
      </c>
      <c r="L241" s="17">
        <v>7.5944531945262697E-2</v>
      </c>
      <c r="M241" s="17"/>
      <c r="N241" s="17">
        <v>9.7674959905998296E-2</v>
      </c>
      <c r="O241" s="17">
        <v>6.4408104143235098E-2</v>
      </c>
      <c r="P241" s="17">
        <v>7.72643269087947E-2</v>
      </c>
      <c r="Q241" s="17">
        <v>8.9992882270156199E-2</v>
      </c>
      <c r="R241" s="17"/>
      <c r="S241" s="17">
        <v>6.0792096939623397E-2</v>
      </c>
      <c r="T241" s="17">
        <v>0.10597335082654299</v>
      </c>
      <c r="U241" s="17">
        <v>6.7834744020614193E-2</v>
      </c>
      <c r="V241" s="17">
        <v>7.2493841873793194E-2</v>
      </c>
      <c r="W241" s="17">
        <v>7.2706129025698493E-2</v>
      </c>
      <c r="X241" s="17">
        <v>6.4066846576950401E-2</v>
      </c>
      <c r="Y241" s="17">
        <v>8.46001750044474E-2</v>
      </c>
      <c r="Z241" s="17">
        <v>9.9682103079710704E-2</v>
      </c>
      <c r="AA241" s="17">
        <v>6.3894620506810704E-2</v>
      </c>
      <c r="AB241" s="17">
        <v>0.10813910956339</v>
      </c>
      <c r="AC241" s="17">
        <v>0.147534873983269</v>
      </c>
      <c r="AD241" s="17">
        <v>0.12598800297596199</v>
      </c>
      <c r="AE241" s="17"/>
      <c r="AF241" s="17">
        <v>9.1123026479004707E-2</v>
      </c>
      <c r="AG241" s="17">
        <v>8.1302651311836102E-2</v>
      </c>
      <c r="AH241" s="17">
        <v>7.00939214462237E-2</v>
      </c>
      <c r="AI241" s="17"/>
      <c r="AJ241" s="17">
        <v>9.2272417405155294E-2</v>
      </c>
      <c r="AK241" s="17">
        <v>6.8939190489571506E-2</v>
      </c>
      <c r="AL241" s="17">
        <v>6.7739719029015294E-2</v>
      </c>
      <c r="AM241" s="17">
        <v>4.5321791892829602E-2</v>
      </c>
      <c r="AN241" s="17">
        <v>7.59445706586135E-2</v>
      </c>
      <c r="AO241" s="17"/>
      <c r="AP241" s="17">
        <v>7.8423537263815193E-2</v>
      </c>
      <c r="AQ241" s="17">
        <v>7.2595913819631402E-2</v>
      </c>
      <c r="AR241" s="17">
        <v>9.1816843393543193E-2</v>
      </c>
      <c r="AS241" s="17">
        <v>9.9904763915604503E-2</v>
      </c>
      <c r="AT241" s="17">
        <v>8.1958890271547902E-2</v>
      </c>
      <c r="AU241" s="17"/>
      <c r="AV241" s="17">
        <v>6.5903964960007999E-2</v>
      </c>
      <c r="AW241" s="17">
        <v>7.5900967184016302E-2</v>
      </c>
      <c r="AX241" s="17">
        <v>0.115071864899355</v>
      </c>
      <c r="AY241" s="17">
        <v>0.119602050672678</v>
      </c>
      <c r="AZ241" s="17">
        <v>0.106029870458393</v>
      </c>
      <c r="BA241" s="17">
        <v>6.7801676276548595E-2</v>
      </c>
      <c r="BB241" s="17"/>
      <c r="BC241" s="17">
        <v>7.7652147878632796E-2</v>
      </c>
      <c r="BD241" s="17">
        <v>7.9944266832798094E-2</v>
      </c>
      <c r="BE241" s="17">
        <v>7.5244941412350899E-2</v>
      </c>
      <c r="BF241" s="17">
        <v>8.44693438673048E-2</v>
      </c>
      <c r="BG241" s="17">
        <v>0.109382164874852</v>
      </c>
    </row>
    <row r="242" spans="2:59" x14ac:dyDescent="0.35">
      <c r="B242" t="s">
        <v>73</v>
      </c>
      <c r="C242" s="17">
        <v>0.17800704198859399</v>
      </c>
      <c r="D242" s="17">
        <v>0.133771151645664</v>
      </c>
      <c r="E242" s="17">
        <v>0.21792588577955799</v>
      </c>
      <c r="F242" s="17"/>
      <c r="G242" s="17">
        <v>0.144155592672531</v>
      </c>
      <c r="H242" s="17">
        <v>0.14931604474471</v>
      </c>
      <c r="I242" s="17">
        <v>0.18415149854261401</v>
      </c>
      <c r="J242" s="17">
        <v>0.16998355386837</v>
      </c>
      <c r="K242" s="17">
        <v>0.22386698795424201</v>
      </c>
      <c r="L242" s="17">
        <v>0.19469706602005299</v>
      </c>
      <c r="M242" s="17"/>
      <c r="N242" s="17">
        <v>0.113586742882248</v>
      </c>
      <c r="O242" s="17">
        <v>0.18984060093195601</v>
      </c>
      <c r="P242" s="17">
        <v>0.18281487421714401</v>
      </c>
      <c r="Q242" s="17">
        <v>0.22991756600996499</v>
      </c>
      <c r="R242" s="17"/>
      <c r="S242" s="17">
        <v>0.16031482228809699</v>
      </c>
      <c r="T242" s="17">
        <v>0.14633329114312199</v>
      </c>
      <c r="U242" s="17">
        <v>0.214546827407712</v>
      </c>
      <c r="V242" s="17">
        <v>0.21772550033221999</v>
      </c>
      <c r="W242" s="17">
        <v>0.18186340031798801</v>
      </c>
      <c r="X242" s="17">
        <v>0.15521151505133099</v>
      </c>
      <c r="Y242" s="17">
        <v>0.142572514305989</v>
      </c>
      <c r="Z242" s="17">
        <v>0.18119113493598599</v>
      </c>
      <c r="AA242" s="17">
        <v>0.222213291652439</v>
      </c>
      <c r="AB242" s="17">
        <v>0.171565553183429</v>
      </c>
      <c r="AC242" s="17">
        <v>0.20682391809117601</v>
      </c>
      <c r="AD242" s="17">
        <v>0.13943412407111599</v>
      </c>
      <c r="AE242" s="17"/>
      <c r="AF242" s="17">
        <v>0.16096603952909599</v>
      </c>
      <c r="AG242" s="17">
        <v>0.162400965709878</v>
      </c>
      <c r="AH242" s="17">
        <v>0.27766123577880703</v>
      </c>
      <c r="AI242" s="17"/>
      <c r="AJ242" s="17">
        <v>0.15071387879689199</v>
      </c>
      <c r="AK242" s="17">
        <v>0.15880374818724399</v>
      </c>
      <c r="AL242" s="17">
        <v>0.166052154884718</v>
      </c>
      <c r="AM242" s="17">
        <v>0.23474367176824301</v>
      </c>
      <c r="AN242" s="17">
        <v>0.26817496785012601</v>
      </c>
      <c r="AO242" s="17"/>
      <c r="AP242" s="17">
        <v>0.15588967024453401</v>
      </c>
      <c r="AQ242" s="17">
        <v>0.162799958378094</v>
      </c>
      <c r="AR242" s="17">
        <v>0.14404559236106701</v>
      </c>
      <c r="AS242" s="17">
        <v>0.13724493641683599</v>
      </c>
      <c r="AT242" s="17">
        <v>0.18956197090851901</v>
      </c>
      <c r="AU242" s="17"/>
      <c r="AV242" s="17">
        <v>0.15590399063834701</v>
      </c>
      <c r="AW242" s="17">
        <v>0.13913068273226301</v>
      </c>
      <c r="AX242" s="17">
        <v>0.103542239428758</v>
      </c>
      <c r="AY242" s="17">
        <v>0.14092418288721301</v>
      </c>
      <c r="AZ242" s="17">
        <v>0.187171965756218</v>
      </c>
      <c r="BA242" s="17">
        <v>0.38244175984561601</v>
      </c>
      <c r="BB242" s="17"/>
      <c r="BC242" s="17">
        <v>0.22758414764512899</v>
      </c>
      <c r="BD242" s="17">
        <v>0.18344344308567401</v>
      </c>
      <c r="BE242" s="17">
        <v>0.147388882912275</v>
      </c>
      <c r="BF242" s="17">
        <v>0.115293641763618</v>
      </c>
      <c r="BG242" s="17">
        <v>3.6906440305524403E-2</v>
      </c>
    </row>
    <row r="243" spans="2:59" x14ac:dyDescent="0.35">
      <c r="B243" t="s">
        <v>86</v>
      </c>
      <c r="C243" s="17">
        <v>0.50738376309579603</v>
      </c>
      <c r="D243" s="17">
        <v>0.56181654986802798</v>
      </c>
      <c r="E243" s="17">
        <v>0.455967852278168</v>
      </c>
      <c r="F243" s="17"/>
      <c r="G243" s="17">
        <v>0.54073000751773903</v>
      </c>
      <c r="H243" s="17">
        <v>0.60425315664271595</v>
      </c>
      <c r="I243" s="17">
        <v>0.47997633072253498</v>
      </c>
      <c r="J243" s="17">
        <v>0.48234070132706303</v>
      </c>
      <c r="K243" s="17">
        <v>0.47198108610410699</v>
      </c>
      <c r="L243" s="17">
        <v>0.472595840265703</v>
      </c>
      <c r="M243" s="17"/>
      <c r="N243" s="17">
        <v>0.52916410725071195</v>
      </c>
      <c r="O243" s="17">
        <v>0.52213009453718995</v>
      </c>
      <c r="P243" s="17">
        <v>0.49217496811657402</v>
      </c>
      <c r="Q243" s="17">
        <v>0.48600802288065698</v>
      </c>
      <c r="R243" s="17"/>
      <c r="S243" s="17">
        <v>0.54870265490747205</v>
      </c>
      <c r="T243" s="17">
        <v>0.526114689060034</v>
      </c>
      <c r="U243" s="17">
        <v>0.51413834400504499</v>
      </c>
      <c r="V243" s="17">
        <v>0.50674436095904296</v>
      </c>
      <c r="W243" s="17">
        <v>0.58028983951867097</v>
      </c>
      <c r="X243" s="17">
        <v>0.57170430826726504</v>
      </c>
      <c r="Y243" s="17">
        <v>0.559993792760623</v>
      </c>
      <c r="Z243" s="17">
        <v>0.49444737116182103</v>
      </c>
      <c r="AA243" s="17">
        <v>0.49032955147277801</v>
      </c>
      <c r="AB243" s="17">
        <v>0.38085875071293601</v>
      </c>
      <c r="AC243" s="17">
        <v>0.34827468259750299</v>
      </c>
      <c r="AD243" s="17">
        <v>0.43919199616829202</v>
      </c>
      <c r="AE243" s="17"/>
      <c r="AF243" s="17">
        <v>0.527066856666775</v>
      </c>
      <c r="AG243" s="17">
        <v>0.514671567924325</v>
      </c>
      <c r="AH243" s="17">
        <v>0.44026055315489998</v>
      </c>
      <c r="AI243" s="17"/>
      <c r="AJ243" s="17">
        <v>0.52080454450184399</v>
      </c>
      <c r="AK243" s="17">
        <v>0.58621719855035603</v>
      </c>
      <c r="AL243" s="17">
        <v>0.50189273078377195</v>
      </c>
      <c r="AM243" s="17">
        <v>0.394810623993056</v>
      </c>
      <c r="AN243" s="17">
        <v>0.42004227431075097</v>
      </c>
      <c r="AO243" s="17"/>
      <c r="AP243" s="17">
        <v>0.56125220372201101</v>
      </c>
      <c r="AQ243" s="17">
        <v>0.55741754059749704</v>
      </c>
      <c r="AR243" s="17">
        <v>0.50990726035332901</v>
      </c>
      <c r="AS243" s="17">
        <v>0.49374996502701102</v>
      </c>
      <c r="AT243" s="17">
        <v>0.46482868720795101</v>
      </c>
      <c r="AU243" s="17"/>
      <c r="AV243" s="17">
        <v>0.56868540126672695</v>
      </c>
      <c r="AW243" s="17">
        <v>0.57033794135594695</v>
      </c>
      <c r="AX243" s="17">
        <v>0.50316081683045</v>
      </c>
      <c r="AY243" s="17">
        <v>0.46299725469349501</v>
      </c>
      <c r="AZ243" s="17">
        <v>0.43810723161603998</v>
      </c>
      <c r="BA243" s="17">
        <v>0.33161386988668201</v>
      </c>
      <c r="BB243" s="17"/>
      <c r="BC243" s="17">
        <v>0.50270908253823998</v>
      </c>
      <c r="BD243" s="17">
        <v>0.48301829049518302</v>
      </c>
      <c r="BE243" s="17">
        <v>0.53328357769103596</v>
      </c>
      <c r="BF243" s="17">
        <v>0.56119727152740195</v>
      </c>
      <c r="BG243" s="17">
        <v>0.64092724993580996</v>
      </c>
    </row>
    <row r="244" spans="2:59" x14ac:dyDescent="0.35">
      <c r="B244" t="s">
        <v>87</v>
      </c>
      <c r="C244" s="17">
        <v>0.31460919491560901</v>
      </c>
      <c r="D244" s="17">
        <v>0.30441229848630802</v>
      </c>
      <c r="E244" s="17">
        <v>0.32610626194227399</v>
      </c>
      <c r="F244" s="17"/>
      <c r="G244" s="17">
        <v>0.31511439980972999</v>
      </c>
      <c r="H244" s="17">
        <v>0.246430798612574</v>
      </c>
      <c r="I244" s="17">
        <v>0.33587217073485098</v>
      </c>
      <c r="J244" s="17">
        <v>0.34767574480456698</v>
      </c>
      <c r="K244" s="17">
        <v>0.30415192594165102</v>
      </c>
      <c r="L244" s="17">
        <v>0.33270709371424401</v>
      </c>
      <c r="M244" s="17"/>
      <c r="N244" s="17">
        <v>0.35724914986703998</v>
      </c>
      <c r="O244" s="17">
        <v>0.28802930453085501</v>
      </c>
      <c r="P244" s="17">
        <v>0.325010157666282</v>
      </c>
      <c r="Q244" s="17">
        <v>0.28407441110937798</v>
      </c>
      <c r="R244" s="17"/>
      <c r="S244" s="17">
        <v>0.29098252280443099</v>
      </c>
      <c r="T244" s="17">
        <v>0.32755201979684401</v>
      </c>
      <c r="U244" s="17">
        <v>0.27131482858724298</v>
      </c>
      <c r="V244" s="17">
        <v>0.27553013870873599</v>
      </c>
      <c r="W244" s="17">
        <v>0.237846760163341</v>
      </c>
      <c r="X244" s="17">
        <v>0.273084176681404</v>
      </c>
      <c r="Y244" s="17">
        <v>0.29743369293338801</v>
      </c>
      <c r="Z244" s="17">
        <v>0.32436149390219299</v>
      </c>
      <c r="AA244" s="17">
        <v>0.28745715687478202</v>
      </c>
      <c r="AB244" s="17">
        <v>0.44757569610363501</v>
      </c>
      <c r="AC244" s="17">
        <v>0.444901399311321</v>
      </c>
      <c r="AD244" s="17">
        <v>0.42137387976059298</v>
      </c>
      <c r="AE244" s="17"/>
      <c r="AF244" s="17">
        <v>0.31196710380412901</v>
      </c>
      <c r="AG244" s="17">
        <v>0.322927466365797</v>
      </c>
      <c r="AH244" s="17">
        <v>0.28207821106629299</v>
      </c>
      <c r="AI244" s="17"/>
      <c r="AJ244" s="17">
        <v>0.32848157670126399</v>
      </c>
      <c r="AK244" s="17">
        <v>0.2549790532624</v>
      </c>
      <c r="AL244" s="17">
        <v>0.33205511433151003</v>
      </c>
      <c r="AM244" s="17">
        <v>0.37044570423870099</v>
      </c>
      <c r="AN244" s="17">
        <v>0.31178275783912301</v>
      </c>
      <c r="AO244" s="17"/>
      <c r="AP244" s="17">
        <v>0.282858126033455</v>
      </c>
      <c r="AQ244" s="17">
        <v>0.27978250102440999</v>
      </c>
      <c r="AR244" s="17">
        <v>0.34604714728560498</v>
      </c>
      <c r="AS244" s="17">
        <v>0.36900509855615399</v>
      </c>
      <c r="AT244" s="17">
        <v>0.34560934188352999</v>
      </c>
      <c r="AU244" s="17"/>
      <c r="AV244" s="17">
        <v>0.27541060809492601</v>
      </c>
      <c r="AW244" s="17">
        <v>0.29053137591178901</v>
      </c>
      <c r="AX244" s="17">
        <v>0.39329694374079199</v>
      </c>
      <c r="AY244" s="17">
        <v>0.39607856241929201</v>
      </c>
      <c r="AZ244" s="17">
        <v>0.37472080262774199</v>
      </c>
      <c r="BA244" s="17">
        <v>0.28594437026770197</v>
      </c>
      <c r="BB244" s="17"/>
      <c r="BC244" s="17">
        <v>0.269706769816631</v>
      </c>
      <c r="BD244" s="17">
        <v>0.33353826641914303</v>
      </c>
      <c r="BE244" s="17">
        <v>0.31932753939668901</v>
      </c>
      <c r="BF244" s="17">
        <v>0.32350908670897999</v>
      </c>
      <c r="BG244" s="17">
        <v>0.322166309758666</v>
      </c>
    </row>
    <row r="245" spans="2:59" x14ac:dyDescent="0.35">
      <c r="B245" t="s">
        <v>88</v>
      </c>
      <c r="C245" s="17">
        <v>0.19277456818018701</v>
      </c>
      <c r="D245" s="17">
        <v>0.25740425138171902</v>
      </c>
      <c r="E245" s="17">
        <v>0.12986159033589401</v>
      </c>
      <c r="F245" s="17"/>
      <c r="G245" s="17">
        <v>0.22561560770800901</v>
      </c>
      <c r="H245" s="17">
        <v>0.35782235803014201</v>
      </c>
      <c r="I245" s="17">
        <v>0.144104159987683</v>
      </c>
      <c r="J245" s="17">
        <v>0.13466495652249599</v>
      </c>
      <c r="K245" s="17">
        <v>0.167829160162456</v>
      </c>
      <c r="L245" s="17">
        <v>0.139888746551459</v>
      </c>
      <c r="M245" s="17"/>
      <c r="N245" s="17">
        <v>0.17191495738367099</v>
      </c>
      <c r="O245" s="17">
        <v>0.23410079000633499</v>
      </c>
      <c r="P245" s="17">
        <v>0.167164810450292</v>
      </c>
      <c r="Q245" s="17">
        <v>0.201933611771279</v>
      </c>
      <c r="R245" s="17"/>
      <c r="S245" s="17">
        <v>0.25772013210304101</v>
      </c>
      <c r="T245" s="17">
        <v>0.19856266926318999</v>
      </c>
      <c r="U245" s="17">
        <v>0.242823515417802</v>
      </c>
      <c r="V245" s="17">
        <v>0.23121422225030699</v>
      </c>
      <c r="W245" s="17">
        <v>0.34244307935533003</v>
      </c>
      <c r="X245" s="17">
        <v>0.29862013158586098</v>
      </c>
      <c r="Y245" s="17">
        <v>0.26256009982723399</v>
      </c>
      <c r="Z245" s="17">
        <v>0.17008587725962801</v>
      </c>
      <c r="AA245" s="17">
        <v>0.202872394597996</v>
      </c>
      <c r="AB245" s="17">
        <v>-6.6716945390698404E-2</v>
      </c>
      <c r="AC245" s="17">
        <v>-9.6626716713818298E-2</v>
      </c>
      <c r="AD245" s="17">
        <v>1.78181164076994E-2</v>
      </c>
      <c r="AE245" s="17"/>
      <c r="AF245" s="17">
        <v>0.21509975286264499</v>
      </c>
      <c r="AG245" s="17">
        <v>0.191744101558527</v>
      </c>
      <c r="AH245" s="17">
        <v>0.15818234208860699</v>
      </c>
      <c r="AI245" s="17"/>
      <c r="AJ245" s="17">
        <v>0.19232296780058</v>
      </c>
      <c r="AK245" s="17">
        <v>0.33123814528795598</v>
      </c>
      <c r="AL245" s="17">
        <v>0.169837616452262</v>
      </c>
      <c r="AM245" s="17">
        <v>2.43649197543555E-2</v>
      </c>
      <c r="AN245" s="17">
        <v>0.108259516471628</v>
      </c>
      <c r="AO245" s="17"/>
      <c r="AP245" s="17">
        <v>0.27839407768855701</v>
      </c>
      <c r="AQ245" s="17">
        <v>0.27763503957308699</v>
      </c>
      <c r="AR245" s="17">
        <v>0.16386011306772399</v>
      </c>
      <c r="AS245" s="17">
        <v>0.124744866470857</v>
      </c>
      <c r="AT245" s="17">
        <v>0.11921934532442</v>
      </c>
      <c r="AU245" s="17"/>
      <c r="AV245" s="17">
        <v>0.293274793171801</v>
      </c>
      <c r="AW245" s="17">
        <v>0.279806565444158</v>
      </c>
      <c r="AX245" s="17">
        <v>0.109863873089658</v>
      </c>
      <c r="AY245" s="17">
        <v>6.69186922742038E-2</v>
      </c>
      <c r="AZ245" s="17">
        <v>6.3386428988297897E-2</v>
      </c>
      <c r="BA245" s="17">
        <v>4.5669499618980397E-2</v>
      </c>
      <c r="BB245" s="17"/>
      <c r="BC245" s="17">
        <v>0.23300231272160901</v>
      </c>
      <c r="BD245" s="17">
        <v>0.14948002407604</v>
      </c>
      <c r="BE245" s="17">
        <v>0.21395603829434701</v>
      </c>
      <c r="BF245" s="17">
        <v>0.23768818481842199</v>
      </c>
      <c r="BG245" s="17">
        <v>0.31876094017714501</v>
      </c>
    </row>
    <row r="246" spans="2:59" x14ac:dyDescent="0.35">
      <c r="C246" s="17"/>
      <c r="D246" s="17"/>
      <c r="E246" s="17"/>
      <c r="F246" s="17"/>
      <c r="G246" s="17"/>
      <c r="H246" s="17"/>
      <c r="I246" s="17"/>
      <c r="J246" s="17"/>
      <c r="K246" s="17"/>
      <c r="L246" s="17"/>
      <c r="M246" s="17"/>
      <c r="N246" s="17"/>
      <c r="O246" s="17"/>
      <c r="P246" s="17"/>
      <c r="Q246" s="17"/>
      <c r="R246" s="17"/>
      <c r="S246" s="17"/>
      <c r="T246" s="17"/>
      <c r="U246" s="17"/>
      <c r="V246" s="17"/>
      <c r="W246" s="17"/>
      <c r="X246" s="17"/>
      <c r="Y246" s="17"/>
      <c r="Z246" s="17"/>
      <c r="AA246" s="17"/>
      <c r="AB246" s="17"/>
      <c r="AC246" s="17"/>
      <c r="AD246" s="17"/>
      <c r="AE246" s="17"/>
      <c r="AF246" s="17"/>
      <c r="AG246" s="17"/>
      <c r="AH246" s="17"/>
      <c r="AI246" s="17"/>
      <c r="AJ246" s="17"/>
      <c r="AK246" s="17"/>
      <c r="AL246" s="17"/>
      <c r="AM246" s="17"/>
      <c r="AN246" s="17"/>
      <c r="AO246" s="17"/>
      <c r="AP246" s="17"/>
      <c r="AQ246" s="17"/>
      <c r="AR246" s="17"/>
      <c r="AS246" s="17"/>
      <c r="AT246" s="17"/>
      <c r="AU246" s="17"/>
      <c r="AV246" s="17"/>
      <c r="AW246" s="17"/>
      <c r="AX246" s="17"/>
      <c r="AY246" s="17"/>
      <c r="AZ246" s="17"/>
      <c r="BA246" s="17"/>
      <c r="BB246" s="17"/>
      <c r="BC246" s="17"/>
      <c r="BD246" s="17"/>
      <c r="BE246" s="17"/>
      <c r="BF246" s="17"/>
      <c r="BG246" s="17"/>
    </row>
    <row r="247" spans="2:59" x14ac:dyDescent="0.35">
      <c r="B247" s="6" t="s">
        <v>144</v>
      </c>
      <c r="C247" s="17"/>
      <c r="D247" s="17"/>
      <c r="E247" s="17"/>
      <c r="F247" s="17"/>
      <c r="G247" s="17"/>
      <c r="H247" s="17"/>
      <c r="I247" s="17"/>
      <c r="J247" s="17"/>
      <c r="K247" s="17"/>
      <c r="L247" s="17"/>
      <c r="M247" s="17"/>
      <c r="N247" s="17"/>
      <c r="O247" s="17"/>
      <c r="P247" s="17"/>
      <c r="Q247" s="17"/>
      <c r="R247" s="17"/>
      <c r="S247" s="17"/>
      <c r="T247" s="17"/>
      <c r="U247" s="17"/>
      <c r="V247" s="17"/>
      <c r="W247" s="17"/>
      <c r="X247" s="17"/>
      <c r="Y247" s="17"/>
      <c r="Z247" s="17"/>
      <c r="AA247" s="17"/>
      <c r="AB247" s="17"/>
      <c r="AC247" s="17"/>
      <c r="AD247" s="17"/>
      <c r="AE247" s="17"/>
      <c r="AF247" s="17"/>
      <c r="AG247" s="17"/>
      <c r="AH247" s="17"/>
      <c r="AI247" s="17"/>
      <c r="AJ247" s="17"/>
      <c r="AK247" s="17"/>
      <c r="AL247" s="17"/>
      <c r="AM247" s="17"/>
      <c r="AN247" s="17"/>
      <c r="AO247" s="17"/>
      <c r="AP247" s="17"/>
      <c r="AQ247" s="17"/>
      <c r="AR247" s="17"/>
      <c r="AS247" s="17"/>
      <c r="AT247" s="17"/>
      <c r="AU247" s="17"/>
      <c r="AV247" s="17"/>
      <c r="AW247" s="17"/>
      <c r="AX247" s="17"/>
      <c r="AY247" s="17"/>
      <c r="AZ247" s="17"/>
      <c r="BA247" s="17"/>
      <c r="BB247" s="17"/>
      <c r="BC247" s="17"/>
      <c r="BD247" s="17"/>
      <c r="BE247" s="17"/>
      <c r="BF247" s="17"/>
      <c r="BG247" s="17"/>
    </row>
    <row r="248" spans="2:59" x14ac:dyDescent="0.35">
      <c r="B248" s="24" t="s">
        <v>75</v>
      </c>
      <c r="C248" s="17"/>
      <c r="D248" s="17"/>
      <c r="E248" s="17"/>
      <c r="F248" s="17"/>
      <c r="G248" s="17"/>
      <c r="H248" s="17"/>
      <c r="I248" s="17"/>
      <c r="J248" s="17"/>
      <c r="K248" s="17"/>
      <c r="L248" s="17"/>
      <c r="M248" s="17"/>
      <c r="N248" s="17"/>
      <c r="O248" s="17"/>
      <c r="P248" s="17"/>
      <c r="Q248" s="17"/>
      <c r="R248" s="17"/>
      <c r="S248" s="17"/>
      <c r="T248" s="17"/>
      <c r="U248" s="17"/>
      <c r="V248" s="17"/>
      <c r="W248" s="17"/>
      <c r="X248" s="17"/>
      <c r="Y248" s="17"/>
      <c r="Z248" s="17"/>
      <c r="AA248" s="17"/>
      <c r="AB248" s="17"/>
      <c r="AC248" s="17"/>
      <c r="AD248" s="17"/>
      <c r="AE248" s="17"/>
      <c r="AF248" s="17"/>
      <c r="AG248" s="17"/>
      <c r="AH248" s="17"/>
      <c r="AI248" s="17"/>
      <c r="AJ248" s="17"/>
      <c r="AK248" s="17"/>
      <c r="AL248" s="17"/>
      <c r="AM248" s="17"/>
      <c r="AN248" s="17"/>
      <c r="AO248" s="17"/>
      <c r="AP248" s="17"/>
      <c r="AQ248" s="17"/>
      <c r="AR248" s="17"/>
      <c r="AS248" s="17"/>
      <c r="AT248" s="17"/>
      <c r="AU248" s="17"/>
      <c r="AV248" s="17"/>
      <c r="AW248" s="17"/>
      <c r="AX248" s="17"/>
      <c r="AY248" s="17"/>
      <c r="AZ248" s="17"/>
      <c r="BA248" s="17"/>
      <c r="BB248" s="17"/>
      <c r="BC248" s="17"/>
      <c r="BD248" s="17"/>
      <c r="BE248" s="17"/>
      <c r="BF248" s="17"/>
      <c r="BG248" s="17"/>
    </row>
    <row r="249" spans="2:59" x14ac:dyDescent="0.35">
      <c r="B249" t="s">
        <v>82</v>
      </c>
      <c r="C249" s="17">
        <v>0.33751780889159</v>
      </c>
      <c r="D249" s="17">
        <v>0.337444588369119</v>
      </c>
      <c r="E249" s="17">
        <v>0.33823907155993299</v>
      </c>
      <c r="F249" s="17"/>
      <c r="G249" s="17">
        <v>0.29955526570471802</v>
      </c>
      <c r="H249" s="17">
        <v>0.31494690147735399</v>
      </c>
      <c r="I249" s="17">
        <v>0.31488716956201901</v>
      </c>
      <c r="J249" s="17">
        <v>0.33222388635433397</v>
      </c>
      <c r="K249" s="17">
        <v>0.37658089427750802</v>
      </c>
      <c r="L249" s="17">
        <v>0.37765970212280697</v>
      </c>
      <c r="M249" s="17"/>
      <c r="N249" s="17">
        <v>0.35335149425488499</v>
      </c>
      <c r="O249" s="17">
        <v>0.34357744262857898</v>
      </c>
      <c r="P249" s="17">
        <v>0.31078696894701202</v>
      </c>
      <c r="Q249" s="17">
        <v>0.33530007143525897</v>
      </c>
      <c r="R249" s="17"/>
      <c r="S249" s="17">
        <v>0.32715498348674799</v>
      </c>
      <c r="T249" s="17">
        <v>0.329766513508154</v>
      </c>
      <c r="U249" s="17">
        <v>0.35670135634382399</v>
      </c>
      <c r="V249" s="17">
        <v>0.330093547738532</v>
      </c>
      <c r="W249" s="17">
        <v>0.33272681259131198</v>
      </c>
      <c r="X249" s="17">
        <v>0.34088990141854297</v>
      </c>
      <c r="Y249" s="17">
        <v>0.306789290446568</v>
      </c>
      <c r="Z249" s="17">
        <v>0.36576054751821102</v>
      </c>
      <c r="AA249" s="17">
        <v>0.32845261788610303</v>
      </c>
      <c r="AB249" s="17">
        <v>0.372024534765236</v>
      </c>
      <c r="AC249" s="17">
        <v>0.39336757275658202</v>
      </c>
      <c r="AD249" s="17">
        <v>0.27186686123020798</v>
      </c>
      <c r="AE249" s="17"/>
      <c r="AF249" s="17">
        <v>0.38582618488856402</v>
      </c>
      <c r="AG249" s="17">
        <v>0.33365850804717601</v>
      </c>
      <c r="AH249" s="17">
        <v>0.25588014265620201</v>
      </c>
      <c r="AI249" s="17"/>
      <c r="AJ249" s="17">
        <v>0.37085330663377802</v>
      </c>
      <c r="AK249" s="17">
        <v>0.31785771791301798</v>
      </c>
      <c r="AL249" s="17">
        <v>0.361739351093119</v>
      </c>
      <c r="AM249" s="17">
        <v>0.43617518081331502</v>
      </c>
      <c r="AN249" s="17">
        <v>0.297927930744599</v>
      </c>
      <c r="AO249" s="17"/>
      <c r="AP249" s="17">
        <v>0.38530085286909399</v>
      </c>
      <c r="AQ249" s="17">
        <v>0.32068737247586798</v>
      </c>
      <c r="AR249" s="17">
        <v>0.389552315908199</v>
      </c>
      <c r="AS249" s="17">
        <v>0.37120031765197098</v>
      </c>
      <c r="AT249" s="17">
        <v>0.28712971743432197</v>
      </c>
      <c r="AU249" s="17"/>
      <c r="AV249" s="17">
        <v>0.31555495445591297</v>
      </c>
      <c r="AW249" s="17">
        <v>0.35652514816339997</v>
      </c>
      <c r="AX249" s="17">
        <v>0.38354899198810399</v>
      </c>
      <c r="AY249" s="17">
        <v>0.38061655860530103</v>
      </c>
      <c r="AZ249" s="17">
        <v>0.32471067959829603</v>
      </c>
      <c r="BA249" s="17">
        <v>0.31230502908585001</v>
      </c>
      <c r="BB249" s="17"/>
      <c r="BC249" s="17">
        <v>0.31582555768362502</v>
      </c>
      <c r="BD249" s="17">
        <v>0.29752873082657899</v>
      </c>
      <c r="BE249" s="17">
        <v>0.34385392678125598</v>
      </c>
      <c r="BF249" s="17">
        <v>0.39208260516600002</v>
      </c>
      <c r="BG249" s="17">
        <v>0.393085154116466</v>
      </c>
    </row>
    <row r="250" spans="2:59" x14ac:dyDescent="0.35">
      <c r="B250" t="s">
        <v>83</v>
      </c>
      <c r="C250" s="17">
        <v>0.46251113415142903</v>
      </c>
      <c r="D250" s="17">
        <v>0.469072843406874</v>
      </c>
      <c r="E250" s="17">
        <v>0.45550220259863</v>
      </c>
      <c r="F250" s="17"/>
      <c r="G250" s="17">
        <v>0.47158634865388299</v>
      </c>
      <c r="H250" s="17">
        <v>0.50078202036796404</v>
      </c>
      <c r="I250" s="17">
        <v>0.44709239428165898</v>
      </c>
      <c r="J250" s="17">
        <v>0.47169274265202199</v>
      </c>
      <c r="K250" s="17">
        <v>0.43719515764885603</v>
      </c>
      <c r="L250" s="17">
        <v>0.44739947104933497</v>
      </c>
      <c r="M250" s="17"/>
      <c r="N250" s="17">
        <v>0.496432569205216</v>
      </c>
      <c r="O250" s="17">
        <v>0.44847155267966599</v>
      </c>
      <c r="P250" s="17">
        <v>0.47505978584619801</v>
      </c>
      <c r="Q250" s="17">
        <v>0.43278832862890998</v>
      </c>
      <c r="R250" s="17"/>
      <c r="S250" s="17">
        <v>0.44594589496800702</v>
      </c>
      <c r="T250" s="17">
        <v>0.470911854214833</v>
      </c>
      <c r="U250" s="17">
        <v>0.40548247286703998</v>
      </c>
      <c r="V250" s="17">
        <v>0.46357773762510002</v>
      </c>
      <c r="W250" s="17">
        <v>0.458515796151308</v>
      </c>
      <c r="X250" s="17">
        <v>0.50157017178196395</v>
      </c>
      <c r="Y250" s="17">
        <v>0.53599079410991801</v>
      </c>
      <c r="Z250" s="17">
        <v>0.42132226840735398</v>
      </c>
      <c r="AA250" s="17">
        <v>0.46396857140273901</v>
      </c>
      <c r="AB250" s="17">
        <v>0.48187062999060098</v>
      </c>
      <c r="AC250" s="17">
        <v>0.38093038637165499</v>
      </c>
      <c r="AD250" s="17">
        <v>0.47622823656632401</v>
      </c>
      <c r="AE250" s="17"/>
      <c r="AF250" s="17">
        <v>0.424283221539554</v>
      </c>
      <c r="AG250" s="17">
        <v>0.49751515268095398</v>
      </c>
      <c r="AH250" s="17">
        <v>0.41259929114175697</v>
      </c>
      <c r="AI250" s="17"/>
      <c r="AJ250" s="17">
        <v>0.43250410350646501</v>
      </c>
      <c r="AK250" s="17">
        <v>0.49667611770720699</v>
      </c>
      <c r="AL250" s="17">
        <v>0.49290314213381398</v>
      </c>
      <c r="AM250" s="17">
        <v>0.35740499988376301</v>
      </c>
      <c r="AN250" s="17">
        <v>0.42841690835954899</v>
      </c>
      <c r="AO250" s="17"/>
      <c r="AP250" s="17">
        <v>0.42507399797925899</v>
      </c>
      <c r="AQ250" s="17">
        <v>0.48802659065224202</v>
      </c>
      <c r="AR250" s="17">
        <v>0.47032810635231798</v>
      </c>
      <c r="AS250" s="17">
        <v>0.43082098805226299</v>
      </c>
      <c r="AT250" s="17">
        <v>0.47033404100249898</v>
      </c>
      <c r="AU250" s="17"/>
      <c r="AV250" s="17">
        <v>0.49448752798415402</v>
      </c>
      <c r="AW250" s="17">
        <v>0.45217651742590897</v>
      </c>
      <c r="AX250" s="17">
        <v>0.46686201012379303</v>
      </c>
      <c r="AY250" s="17">
        <v>0.42861742618071302</v>
      </c>
      <c r="AZ250" s="17">
        <v>0.43817759943998302</v>
      </c>
      <c r="BA250" s="17">
        <v>0.40350048066882199</v>
      </c>
      <c r="BB250" s="17"/>
      <c r="BC250" s="17">
        <v>0.475680588952826</v>
      </c>
      <c r="BD250" s="17">
        <v>0.47237363269444199</v>
      </c>
      <c r="BE250" s="17">
        <v>0.47287912484092798</v>
      </c>
      <c r="BF250" s="17">
        <v>0.47117820232183</v>
      </c>
      <c r="BG250" s="17">
        <v>0.45393848566329698</v>
      </c>
    </row>
    <row r="251" spans="2:59" x14ac:dyDescent="0.35">
      <c r="B251" t="s">
        <v>84</v>
      </c>
      <c r="C251" s="17">
        <v>8.9789442245244294E-2</v>
      </c>
      <c r="D251" s="17">
        <v>9.59999712194049E-2</v>
      </c>
      <c r="E251" s="17">
        <v>8.4173101761738894E-2</v>
      </c>
      <c r="F251" s="17"/>
      <c r="G251" s="17">
        <v>0.11786719523757699</v>
      </c>
      <c r="H251" s="17">
        <v>7.0435701434017894E-2</v>
      </c>
      <c r="I251" s="17">
        <v>9.6794005601510302E-2</v>
      </c>
      <c r="J251" s="17">
        <v>8.8316316500371306E-2</v>
      </c>
      <c r="K251" s="17">
        <v>9.6762089462369597E-2</v>
      </c>
      <c r="L251" s="17">
        <v>7.7536284392979701E-2</v>
      </c>
      <c r="M251" s="17"/>
      <c r="N251" s="17">
        <v>8.6243842755802796E-2</v>
      </c>
      <c r="O251" s="17">
        <v>9.8077488662311404E-2</v>
      </c>
      <c r="P251" s="17">
        <v>9.9335358773064902E-2</v>
      </c>
      <c r="Q251" s="17">
        <v>7.5796303740833099E-2</v>
      </c>
      <c r="R251" s="17"/>
      <c r="S251" s="17">
        <v>0.117109280138064</v>
      </c>
      <c r="T251" s="17">
        <v>0.10352802548420301</v>
      </c>
      <c r="U251" s="17">
        <v>8.8580713976656594E-2</v>
      </c>
      <c r="V251" s="17">
        <v>0.120641481286517</v>
      </c>
      <c r="W251" s="17">
        <v>8.6032425669707993E-2</v>
      </c>
      <c r="X251" s="17">
        <v>8.2555345616627293E-2</v>
      </c>
      <c r="Y251" s="17">
        <v>6.4319577822132004E-2</v>
      </c>
      <c r="Z251" s="17">
        <v>7.3831610316887203E-2</v>
      </c>
      <c r="AA251" s="17">
        <v>7.1467947788479702E-2</v>
      </c>
      <c r="AB251" s="17">
        <v>5.0466129051223302E-2</v>
      </c>
      <c r="AC251" s="17">
        <v>8.5259738552581094E-2</v>
      </c>
      <c r="AD251" s="17">
        <v>0.12625051578780999</v>
      </c>
      <c r="AE251" s="17"/>
      <c r="AF251" s="17">
        <v>8.7211665819340103E-2</v>
      </c>
      <c r="AG251" s="17">
        <v>8.6530552676026898E-2</v>
      </c>
      <c r="AH251" s="17">
        <v>9.6085524027704997E-2</v>
      </c>
      <c r="AI251" s="17"/>
      <c r="AJ251" s="17">
        <v>0.101324892728899</v>
      </c>
      <c r="AK251" s="17">
        <v>8.8251256457765895E-2</v>
      </c>
      <c r="AL251" s="17">
        <v>7.9174395301623998E-2</v>
      </c>
      <c r="AM251" s="17">
        <v>8.6175017548900404E-2</v>
      </c>
      <c r="AN251" s="17">
        <v>6.4363332820741095E-2</v>
      </c>
      <c r="AO251" s="17"/>
      <c r="AP251" s="17">
        <v>9.01012209488425E-2</v>
      </c>
      <c r="AQ251" s="17">
        <v>8.9477609093536498E-2</v>
      </c>
      <c r="AR251" s="17">
        <v>9.0515954594754505E-2</v>
      </c>
      <c r="AS251" s="17">
        <v>0.10762511942686399</v>
      </c>
      <c r="AT251" s="17">
        <v>0.107817541656845</v>
      </c>
      <c r="AU251" s="17"/>
      <c r="AV251" s="17">
        <v>8.9960420254783902E-2</v>
      </c>
      <c r="AW251" s="17">
        <v>0.103078126268774</v>
      </c>
      <c r="AX251" s="17">
        <v>8.7184099512668894E-2</v>
      </c>
      <c r="AY251" s="17">
        <v>9.8355184423241399E-2</v>
      </c>
      <c r="AZ251" s="17">
        <v>0.12504019928558599</v>
      </c>
      <c r="BA251" s="17">
        <v>7.5007214153930094E-2</v>
      </c>
      <c r="BB251" s="17"/>
      <c r="BC251" s="17">
        <v>7.52937566539197E-2</v>
      </c>
      <c r="BD251" s="17">
        <v>0.110138790512749</v>
      </c>
      <c r="BE251" s="17">
        <v>8.9708348251778799E-2</v>
      </c>
      <c r="BF251" s="17">
        <v>6.04572347997228E-2</v>
      </c>
      <c r="BG251" s="17">
        <v>0.11070516726822401</v>
      </c>
    </row>
    <row r="252" spans="2:59" x14ac:dyDescent="0.35">
      <c r="B252" t="s">
        <v>85</v>
      </c>
      <c r="C252" s="17">
        <v>2.9656997497416598E-2</v>
      </c>
      <c r="D252" s="17">
        <v>3.5149183363063399E-2</v>
      </c>
      <c r="E252" s="17">
        <v>2.4445243187083601E-2</v>
      </c>
      <c r="F252" s="17"/>
      <c r="G252" s="17">
        <v>3.1689211660713097E-2</v>
      </c>
      <c r="H252" s="17">
        <v>4.39545000178624E-2</v>
      </c>
      <c r="I252" s="17">
        <v>3.1403185120320899E-2</v>
      </c>
      <c r="J252" s="17">
        <v>2.3791424750624499E-2</v>
      </c>
      <c r="K252" s="17">
        <v>3.24261023921441E-2</v>
      </c>
      <c r="L252" s="17">
        <v>1.81487768377648E-2</v>
      </c>
      <c r="M252" s="17"/>
      <c r="N252" s="17">
        <v>1.6417430696493901E-2</v>
      </c>
      <c r="O252" s="17">
        <v>2.40964581261781E-2</v>
      </c>
      <c r="P252" s="17">
        <v>4.9966986025529701E-2</v>
      </c>
      <c r="Q252" s="17">
        <v>3.23780128560648E-2</v>
      </c>
      <c r="R252" s="17"/>
      <c r="S252" s="17">
        <v>2.71126084293642E-2</v>
      </c>
      <c r="T252" s="17">
        <v>3.2684816855320403E-2</v>
      </c>
      <c r="U252" s="17">
        <v>3.8976979998630902E-2</v>
      </c>
      <c r="V252" s="17">
        <v>3.2582813979288201E-2</v>
      </c>
      <c r="W252" s="17">
        <v>3.1513732964375298E-2</v>
      </c>
      <c r="X252" s="17">
        <v>1.6337258886062099E-2</v>
      </c>
      <c r="Y252" s="17">
        <v>1.16252839643242E-2</v>
      </c>
      <c r="Z252" s="17">
        <v>1.2749416366506399E-2</v>
      </c>
      <c r="AA252" s="17">
        <v>3.6923904629863301E-2</v>
      </c>
      <c r="AB252" s="17">
        <v>2.4955418407187999E-2</v>
      </c>
      <c r="AC252" s="17">
        <v>6.2756172357361195E-2</v>
      </c>
      <c r="AD252" s="17">
        <v>3.3017076358501901E-2</v>
      </c>
      <c r="AE252" s="17"/>
      <c r="AF252" s="17">
        <v>3.6290464038140201E-2</v>
      </c>
      <c r="AG252" s="17">
        <v>2.0365046619237201E-2</v>
      </c>
      <c r="AH252" s="17">
        <v>5.2061902782049398E-2</v>
      </c>
      <c r="AI252" s="17"/>
      <c r="AJ252" s="17">
        <v>3.00074559219582E-2</v>
      </c>
      <c r="AK252" s="17">
        <v>3.3796909856187697E-2</v>
      </c>
      <c r="AL252" s="17">
        <v>1.06746433861423E-2</v>
      </c>
      <c r="AM252" s="17">
        <v>4.1543045510414198E-2</v>
      </c>
      <c r="AN252" s="17">
        <v>3.4407947211206998E-2</v>
      </c>
      <c r="AO252" s="17"/>
      <c r="AP252" s="17">
        <v>3.7842072775718598E-2</v>
      </c>
      <c r="AQ252" s="17">
        <v>3.3239835675280598E-2</v>
      </c>
      <c r="AR252" s="17">
        <v>9.0284739841048692E-3</v>
      </c>
      <c r="AS252" s="17">
        <v>2.4862236002950001E-2</v>
      </c>
      <c r="AT252" s="17">
        <v>6.3266460252676404E-2</v>
      </c>
      <c r="AU252" s="17"/>
      <c r="AV252" s="17">
        <v>3.3579499353849802E-2</v>
      </c>
      <c r="AW252" s="17">
        <v>3.5800947106101301E-2</v>
      </c>
      <c r="AX252" s="17">
        <v>1.05312423483535E-2</v>
      </c>
      <c r="AY252" s="17">
        <v>2.7057235985321001E-2</v>
      </c>
      <c r="AZ252" s="17">
        <v>4.4015540485743097E-2</v>
      </c>
      <c r="BA252" s="17">
        <v>1.7927518194059099E-2</v>
      </c>
      <c r="BB252" s="17"/>
      <c r="BC252" s="17">
        <v>2.97147194870475E-2</v>
      </c>
      <c r="BD252" s="17">
        <v>3.5569349069446102E-2</v>
      </c>
      <c r="BE252" s="17">
        <v>2.4427344181841001E-2</v>
      </c>
      <c r="BF252" s="17">
        <v>3.7624828702311E-2</v>
      </c>
      <c r="BG252" s="17">
        <v>2.7756440950022301E-2</v>
      </c>
    </row>
    <row r="253" spans="2:59" x14ac:dyDescent="0.35">
      <c r="B253" t="s">
        <v>73</v>
      </c>
      <c r="C253" s="17">
        <v>8.0524617214319999E-2</v>
      </c>
      <c r="D253" s="17">
        <v>6.2333413641538597E-2</v>
      </c>
      <c r="E253" s="17">
        <v>9.76403808926153E-2</v>
      </c>
      <c r="F253" s="17"/>
      <c r="G253" s="17">
        <v>7.9301978743108098E-2</v>
      </c>
      <c r="H253" s="17">
        <v>6.9880876702801506E-2</v>
      </c>
      <c r="I253" s="17">
        <v>0.109823245434491</v>
      </c>
      <c r="J253" s="17">
        <v>8.39756297426478E-2</v>
      </c>
      <c r="K253" s="17">
        <v>5.7035756219122297E-2</v>
      </c>
      <c r="L253" s="17">
        <v>7.9255765597114294E-2</v>
      </c>
      <c r="M253" s="17"/>
      <c r="N253" s="17">
        <v>4.7554663087602402E-2</v>
      </c>
      <c r="O253" s="17">
        <v>8.5777057903265605E-2</v>
      </c>
      <c r="P253" s="17">
        <v>6.4850900408195897E-2</v>
      </c>
      <c r="Q253" s="17">
        <v>0.123737283338933</v>
      </c>
      <c r="R253" s="17"/>
      <c r="S253" s="17">
        <v>8.2677232977816595E-2</v>
      </c>
      <c r="T253" s="17">
        <v>6.3108789937489307E-2</v>
      </c>
      <c r="U253" s="17">
        <v>0.110258476813849</v>
      </c>
      <c r="V253" s="17">
        <v>5.31044193705624E-2</v>
      </c>
      <c r="W253" s="17">
        <v>9.1211232623296598E-2</v>
      </c>
      <c r="X253" s="17">
        <v>5.8647322296804E-2</v>
      </c>
      <c r="Y253" s="17">
        <v>8.1275053657058199E-2</v>
      </c>
      <c r="Z253" s="17">
        <v>0.12633615739104101</v>
      </c>
      <c r="AA253" s="17">
        <v>9.9186958292815194E-2</v>
      </c>
      <c r="AB253" s="17">
        <v>7.0683287785751198E-2</v>
      </c>
      <c r="AC253" s="17">
        <v>7.7686129961820699E-2</v>
      </c>
      <c r="AD253" s="17">
        <v>9.2637310057156599E-2</v>
      </c>
      <c r="AE253" s="17"/>
      <c r="AF253" s="17">
        <v>6.6388463714401505E-2</v>
      </c>
      <c r="AG253" s="17">
        <v>6.19307399766061E-2</v>
      </c>
      <c r="AH253" s="17">
        <v>0.183373139392287</v>
      </c>
      <c r="AI253" s="17"/>
      <c r="AJ253" s="17">
        <v>6.5310241208900402E-2</v>
      </c>
      <c r="AK253" s="17">
        <v>6.3417998065821601E-2</v>
      </c>
      <c r="AL253" s="17">
        <v>5.5508468085301001E-2</v>
      </c>
      <c r="AM253" s="17">
        <v>7.8701756243606896E-2</v>
      </c>
      <c r="AN253" s="17">
        <v>0.174883880863904</v>
      </c>
      <c r="AO253" s="17"/>
      <c r="AP253" s="17">
        <v>6.1681855427086402E-2</v>
      </c>
      <c r="AQ253" s="17">
        <v>6.8568592103073103E-2</v>
      </c>
      <c r="AR253" s="17">
        <v>4.0575149160622902E-2</v>
      </c>
      <c r="AS253" s="17">
        <v>6.5491338865952195E-2</v>
      </c>
      <c r="AT253" s="17">
        <v>7.1452239653657698E-2</v>
      </c>
      <c r="AU253" s="17"/>
      <c r="AV253" s="17">
        <v>6.6417597951299603E-2</v>
      </c>
      <c r="AW253" s="17">
        <v>5.2419261035815103E-2</v>
      </c>
      <c r="AX253" s="17">
        <v>5.18736560270796E-2</v>
      </c>
      <c r="AY253" s="17">
        <v>6.5353594805422993E-2</v>
      </c>
      <c r="AZ253" s="17">
        <v>6.8055981190391801E-2</v>
      </c>
      <c r="BA253" s="17">
        <v>0.19125975789733901</v>
      </c>
      <c r="BB253" s="17"/>
      <c r="BC253" s="17">
        <v>0.103485377222581</v>
      </c>
      <c r="BD253" s="17">
        <v>8.4389496896783101E-2</v>
      </c>
      <c r="BE253" s="17">
        <v>6.9131255944196002E-2</v>
      </c>
      <c r="BF253" s="17">
        <v>3.8657129010136598E-2</v>
      </c>
      <c r="BG253" s="17">
        <v>1.45147520019904E-2</v>
      </c>
    </row>
    <row r="254" spans="2:59" x14ac:dyDescent="0.35">
      <c r="B254" t="s">
        <v>86</v>
      </c>
      <c r="C254" s="17">
        <v>0.80002894304301897</v>
      </c>
      <c r="D254" s="17">
        <v>0.806517431775993</v>
      </c>
      <c r="E254" s="17">
        <v>0.79374127415856199</v>
      </c>
      <c r="F254" s="17"/>
      <c r="G254" s="17">
        <v>0.77114161435860196</v>
      </c>
      <c r="H254" s="17">
        <v>0.81572892184531798</v>
      </c>
      <c r="I254" s="17">
        <v>0.76197956384367804</v>
      </c>
      <c r="J254" s="17">
        <v>0.80391662900635597</v>
      </c>
      <c r="K254" s="17">
        <v>0.81377605192636404</v>
      </c>
      <c r="L254" s="17">
        <v>0.82505917317214095</v>
      </c>
      <c r="M254" s="17"/>
      <c r="N254" s="17">
        <v>0.84978406346010105</v>
      </c>
      <c r="O254" s="17">
        <v>0.79204899530824502</v>
      </c>
      <c r="P254" s="17">
        <v>0.78584675479320998</v>
      </c>
      <c r="Q254" s="17">
        <v>0.76808840006416901</v>
      </c>
      <c r="R254" s="17"/>
      <c r="S254" s="17">
        <v>0.77310087845475595</v>
      </c>
      <c r="T254" s="17">
        <v>0.80067836772298795</v>
      </c>
      <c r="U254" s="17">
        <v>0.76218382921086303</v>
      </c>
      <c r="V254" s="17">
        <v>0.79367128536363196</v>
      </c>
      <c r="W254" s="17">
        <v>0.79124260874261998</v>
      </c>
      <c r="X254" s="17">
        <v>0.84246007320050698</v>
      </c>
      <c r="Y254" s="17">
        <v>0.84278008455648601</v>
      </c>
      <c r="Z254" s="17">
        <v>0.78708281592556495</v>
      </c>
      <c r="AA254" s="17">
        <v>0.79242118928884198</v>
      </c>
      <c r="AB254" s="17">
        <v>0.85389516475583704</v>
      </c>
      <c r="AC254" s="17">
        <v>0.77429795912823696</v>
      </c>
      <c r="AD254" s="17">
        <v>0.74809509779653105</v>
      </c>
      <c r="AE254" s="17"/>
      <c r="AF254" s="17">
        <v>0.81010940642811802</v>
      </c>
      <c r="AG254" s="17">
        <v>0.83117366072813004</v>
      </c>
      <c r="AH254" s="17">
        <v>0.66847943379795904</v>
      </c>
      <c r="AI254" s="17"/>
      <c r="AJ254" s="17">
        <v>0.80335741014024298</v>
      </c>
      <c r="AK254" s="17">
        <v>0.81453383562022497</v>
      </c>
      <c r="AL254" s="17">
        <v>0.85464249322693298</v>
      </c>
      <c r="AM254" s="17">
        <v>0.79358018069707803</v>
      </c>
      <c r="AN254" s="17">
        <v>0.72634483910414804</v>
      </c>
      <c r="AO254" s="17"/>
      <c r="AP254" s="17">
        <v>0.81037485084835204</v>
      </c>
      <c r="AQ254" s="17">
        <v>0.80871396312810995</v>
      </c>
      <c r="AR254" s="17">
        <v>0.85988042226051797</v>
      </c>
      <c r="AS254" s="17">
        <v>0.80202130570423402</v>
      </c>
      <c r="AT254" s="17">
        <v>0.75746375843682101</v>
      </c>
      <c r="AU254" s="17"/>
      <c r="AV254" s="17">
        <v>0.81004248244006705</v>
      </c>
      <c r="AW254" s="17">
        <v>0.808701665589309</v>
      </c>
      <c r="AX254" s="17">
        <v>0.85041100211189802</v>
      </c>
      <c r="AY254" s="17">
        <v>0.80923398478601505</v>
      </c>
      <c r="AZ254" s="17">
        <v>0.76288827903827905</v>
      </c>
      <c r="BA254" s="17">
        <v>0.71580550975467205</v>
      </c>
      <c r="BB254" s="17"/>
      <c r="BC254" s="17">
        <v>0.79150614663645102</v>
      </c>
      <c r="BD254" s="17">
        <v>0.76990236352102104</v>
      </c>
      <c r="BE254" s="17">
        <v>0.81673305162218401</v>
      </c>
      <c r="BF254" s="17">
        <v>0.86326080748782996</v>
      </c>
      <c r="BG254" s="17">
        <v>0.84702363977976303</v>
      </c>
    </row>
    <row r="255" spans="2:59" x14ac:dyDescent="0.35">
      <c r="B255" t="s">
        <v>87</v>
      </c>
      <c r="C255" s="17">
        <v>0.119446439742661</v>
      </c>
      <c r="D255" s="17">
        <v>0.13114915458246801</v>
      </c>
      <c r="E255" s="17">
        <v>0.108618344948822</v>
      </c>
      <c r="F255" s="17"/>
      <c r="G255" s="17">
        <v>0.14955640689829</v>
      </c>
      <c r="H255" s="17">
        <v>0.11439020145188</v>
      </c>
      <c r="I255" s="17">
        <v>0.128197190721831</v>
      </c>
      <c r="J255" s="17">
        <v>0.112107741250996</v>
      </c>
      <c r="K255" s="17">
        <v>0.129188191854514</v>
      </c>
      <c r="L255" s="17">
        <v>9.5685061230744495E-2</v>
      </c>
      <c r="M255" s="17"/>
      <c r="N255" s="17">
        <v>0.102661273452297</v>
      </c>
      <c r="O255" s="17">
        <v>0.122173946788489</v>
      </c>
      <c r="P255" s="17">
        <v>0.149302344798595</v>
      </c>
      <c r="Q255" s="17">
        <v>0.108174316596898</v>
      </c>
      <c r="R255" s="17"/>
      <c r="S255" s="17">
        <v>0.14422188856742801</v>
      </c>
      <c r="T255" s="17">
        <v>0.13621284233952299</v>
      </c>
      <c r="U255" s="17">
        <v>0.12755769397528699</v>
      </c>
      <c r="V255" s="17">
        <v>0.153224295265806</v>
      </c>
      <c r="W255" s="17">
        <v>0.11754615863408301</v>
      </c>
      <c r="X255" s="17">
        <v>9.8892604502689399E-2</v>
      </c>
      <c r="Y255" s="17">
        <v>7.5944861786456194E-2</v>
      </c>
      <c r="Z255" s="17">
        <v>8.6581026683393597E-2</v>
      </c>
      <c r="AA255" s="17">
        <v>0.108391852418343</v>
      </c>
      <c r="AB255" s="17">
        <v>7.54215474584113E-2</v>
      </c>
      <c r="AC255" s="17">
        <v>0.14801591090994201</v>
      </c>
      <c r="AD255" s="17">
        <v>0.159267592146312</v>
      </c>
      <c r="AE255" s="17"/>
      <c r="AF255" s="17">
        <v>0.12350212985748001</v>
      </c>
      <c r="AG255" s="17">
        <v>0.106895599295264</v>
      </c>
      <c r="AH255" s="17">
        <v>0.14814742680975401</v>
      </c>
      <c r="AI255" s="17"/>
      <c r="AJ255" s="17">
        <v>0.13133234865085699</v>
      </c>
      <c r="AK255" s="17">
        <v>0.122048166313954</v>
      </c>
      <c r="AL255" s="17">
        <v>8.9849038687766197E-2</v>
      </c>
      <c r="AM255" s="17">
        <v>0.12771806305931499</v>
      </c>
      <c r="AN255" s="17">
        <v>9.8771280031948003E-2</v>
      </c>
      <c r="AO255" s="17"/>
      <c r="AP255" s="17">
        <v>0.12794329372456101</v>
      </c>
      <c r="AQ255" s="17">
        <v>0.12271744476881701</v>
      </c>
      <c r="AR255" s="17">
        <v>9.9544428578859395E-2</v>
      </c>
      <c r="AS255" s="17">
        <v>0.13248735542981399</v>
      </c>
      <c r="AT255" s="17">
        <v>0.171084001909522</v>
      </c>
      <c r="AU255" s="17"/>
      <c r="AV255" s="17">
        <v>0.123539919608634</v>
      </c>
      <c r="AW255" s="17">
        <v>0.13887907337487601</v>
      </c>
      <c r="AX255" s="17">
        <v>9.7715341861022403E-2</v>
      </c>
      <c r="AY255" s="17">
        <v>0.12541242040856199</v>
      </c>
      <c r="AZ255" s="17">
        <v>0.16905573977132901</v>
      </c>
      <c r="BA255" s="17">
        <v>9.2934732347989199E-2</v>
      </c>
      <c r="BB255" s="17"/>
      <c r="BC255" s="17">
        <v>0.10500847614096701</v>
      </c>
      <c r="BD255" s="17">
        <v>0.145708139582196</v>
      </c>
      <c r="BE255" s="17">
        <v>0.11413569243362</v>
      </c>
      <c r="BF255" s="17">
        <v>9.8082063502033801E-2</v>
      </c>
      <c r="BG255" s="17">
        <v>0.13846160821824699</v>
      </c>
    </row>
    <row r="256" spans="2:59" x14ac:dyDescent="0.35">
      <c r="B256" t="s">
        <v>88</v>
      </c>
      <c r="C256" s="17">
        <v>0.68058250330035797</v>
      </c>
      <c r="D256" s="17">
        <v>0.67536827719352499</v>
      </c>
      <c r="E256" s="17">
        <v>0.68512292920974005</v>
      </c>
      <c r="F256" s="17"/>
      <c r="G256" s="17">
        <v>0.62158520746031098</v>
      </c>
      <c r="H256" s="17">
        <v>0.70133872039343803</v>
      </c>
      <c r="I256" s="17">
        <v>0.63378237312184704</v>
      </c>
      <c r="J256" s="17">
        <v>0.69180888775536098</v>
      </c>
      <c r="K256" s="17">
        <v>0.68458786007185002</v>
      </c>
      <c r="L256" s="17">
        <v>0.72937411194139701</v>
      </c>
      <c r="M256" s="17"/>
      <c r="N256" s="17">
        <v>0.74712279000780402</v>
      </c>
      <c r="O256" s="17">
        <v>0.66987504851975499</v>
      </c>
      <c r="P256" s="17">
        <v>0.63654440999461503</v>
      </c>
      <c r="Q256" s="17">
        <v>0.65991408346727098</v>
      </c>
      <c r="R256" s="17"/>
      <c r="S256" s="17">
        <v>0.62887898988732804</v>
      </c>
      <c r="T256" s="17">
        <v>0.66446552538346404</v>
      </c>
      <c r="U256" s="17">
        <v>0.63462613523557598</v>
      </c>
      <c r="V256" s="17">
        <v>0.64044699009782602</v>
      </c>
      <c r="W256" s="17">
        <v>0.67369645010853696</v>
      </c>
      <c r="X256" s="17">
        <v>0.74356746869781698</v>
      </c>
      <c r="Y256" s="17">
        <v>0.76683522277002902</v>
      </c>
      <c r="Z256" s="17">
        <v>0.70050178924217099</v>
      </c>
      <c r="AA256" s="17">
        <v>0.68402933687049905</v>
      </c>
      <c r="AB256" s="17">
        <v>0.77847361729742603</v>
      </c>
      <c r="AC256" s="17">
        <v>0.62628204821829503</v>
      </c>
      <c r="AD256" s="17">
        <v>0.58882750565022002</v>
      </c>
      <c r="AE256" s="17"/>
      <c r="AF256" s="17">
        <v>0.68660727657063803</v>
      </c>
      <c r="AG256" s="17">
        <v>0.72427806143286599</v>
      </c>
      <c r="AH256" s="17">
        <v>0.52033200698820403</v>
      </c>
      <c r="AI256" s="17"/>
      <c r="AJ256" s="17">
        <v>0.67202506148938601</v>
      </c>
      <c r="AK256" s="17">
        <v>0.69248566930627098</v>
      </c>
      <c r="AL256" s="17">
        <v>0.76479345453916703</v>
      </c>
      <c r="AM256" s="17">
        <v>0.66586211763776404</v>
      </c>
      <c r="AN256" s="17">
        <v>0.62757355907220003</v>
      </c>
      <c r="AO256" s="17"/>
      <c r="AP256" s="17">
        <v>0.682431557123791</v>
      </c>
      <c r="AQ256" s="17">
        <v>0.68599651835929298</v>
      </c>
      <c r="AR256" s="17">
        <v>0.76033599368165805</v>
      </c>
      <c r="AS256" s="17">
        <v>0.66953395027441998</v>
      </c>
      <c r="AT256" s="17">
        <v>0.58637975652729901</v>
      </c>
      <c r="AU256" s="17"/>
      <c r="AV256" s="17">
        <v>0.68650256283143296</v>
      </c>
      <c r="AW256" s="17">
        <v>0.66982259221443397</v>
      </c>
      <c r="AX256" s="17">
        <v>0.75269566025087498</v>
      </c>
      <c r="AY256" s="17">
        <v>0.68382156437745201</v>
      </c>
      <c r="AZ256" s="17">
        <v>0.59383253926695001</v>
      </c>
      <c r="BA256" s="17">
        <v>0.62287077740668295</v>
      </c>
      <c r="BB256" s="17"/>
      <c r="BC256" s="17">
        <v>0.68649767049548405</v>
      </c>
      <c r="BD256" s="17">
        <v>0.62419422393882595</v>
      </c>
      <c r="BE256" s="17">
        <v>0.70259735918856403</v>
      </c>
      <c r="BF256" s="17">
        <v>0.76517874398579599</v>
      </c>
      <c r="BG256" s="17">
        <v>0.70856203156151598</v>
      </c>
    </row>
    <row r="257" spans="2:59" x14ac:dyDescent="0.35">
      <c r="C257" s="17"/>
      <c r="D257" s="17"/>
      <c r="E257" s="17"/>
      <c r="F257" s="17"/>
      <c r="G257" s="17"/>
      <c r="H257" s="17"/>
      <c r="I257" s="17"/>
      <c r="J257" s="17"/>
      <c r="K257" s="17"/>
      <c r="L257" s="17"/>
      <c r="M257" s="17"/>
      <c r="N257" s="17"/>
      <c r="O257" s="17"/>
      <c r="P257" s="17"/>
      <c r="Q257" s="17"/>
      <c r="R257" s="17"/>
      <c r="S257" s="17"/>
      <c r="T257" s="17"/>
      <c r="U257" s="17"/>
      <c r="V257" s="17"/>
      <c r="W257" s="17"/>
      <c r="X257" s="17"/>
      <c r="Y257" s="17"/>
      <c r="Z257" s="17"/>
      <c r="AA257" s="17"/>
      <c r="AB257" s="17"/>
      <c r="AC257" s="17"/>
      <c r="AD257" s="17"/>
      <c r="AE257" s="17"/>
      <c r="AF257" s="17"/>
      <c r="AG257" s="17"/>
      <c r="AH257" s="17"/>
      <c r="AI257" s="17"/>
      <c r="AJ257" s="17"/>
      <c r="AK257" s="17"/>
      <c r="AL257" s="17"/>
      <c r="AM257" s="17"/>
      <c r="AN257" s="17"/>
      <c r="AO257" s="17"/>
      <c r="AP257" s="17"/>
      <c r="AQ257" s="17"/>
      <c r="AR257" s="17"/>
      <c r="AS257" s="17"/>
      <c r="AT257" s="17"/>
      <c r="AU257" s="17"/>
      <c r="AV257" s="17"/>
      <c r="AW257" s="17"/>
      <c r="AX257" s="17"/>
      <c r="AY257" s="17"/>
      <c r="AZ257" s="17"/>
      <c r="BA257" s="17"/>
      <c r="BB257" s="17"/>
      <c r="BC257" s="17"/>
      <c r="BD257" s="17"/>
      <c r="BE257" s="17"/>
      <c r="BF257" s="17"/>
      <c r="BG257" s="17"/>
    </row>
    <row r="258" spans="2:59" x14ac:dyDescent="0.35">
      <c r="B258" s="6" t="s">
        <v>145</v>
      </c>
      <c r="C258" s="17"/>
      <c r="D258" s="17"/>
      <c r="E258" s="17"/>
      <c r="F258" s="17"/>
      <c r="G258" s="17"/>
      <c r="H258" s="17"/>
      <c r="I258" s="17"/>
      <c r="J258" s="17"/>
      <c r="K258" s="17"/>
      <c r="L258" s="17"/>
      <c r="M258" s="17"/>
      <c r="N258" s="17"/>
      <c r="O258" s="17"/>
      <c r="P258" s="17"/>
      <c r="Q258" s="17"/>
      <c r="R258" s="17"/>
      <c r="S258" s="17"/>
      <c r="T258" s="17"/>
      <c r="U258" s="17"/>
      <c r="V258" s="17"/>
      <c r="W258" s="17"/>
      <c r="X258" s="17"/>
      <c r="Y258" s="17"/>
      <c r="Z258" s="17"/>
      <c r="AA258" s="17"/>
      <c r="AB258" s="17"/>
      <c r="AC258" s="17"/>
      <c r="AD258" s="17"/>
      <c r="AE258" s="17"/>
      <c r="AF258" s="17"/>
      <c r="AG258" s="17"/>
      <c r="AH258" s="17"/>
      <c r="AI258" s="17"/>
      <c r="AJ258" s="17"/>
      <c r="AK258" s="17"/>
      <c r="AL258" s="17"/>
      <c r="AM258" s="17"/>
      <c r="AN258" s="17"/>
      <c r="AO258" s="17"/>
      <c r="AP258" s="17"/>
      <c r="AQ258" s="17"/>
      <c r="AR258" s="17"/>
      <c r="AS258" s="17"/>
      <c r="AT258" s="17"/>
      <c r="AU258" s="17"/>
      <c r="AV258" s="17"/>
      <c r="AW258" s="17"/>
      <c r="AX258" s="17"/>
      <c r="AY258" s="17"/>
      <c r="AZ258" s="17"/>
      <c r="BA258" s="17"/>
      <c r="BB258" s="17"/>
      <c r="BC258" s="17"/>
      <c r="BD258" s="17"/>
      <c r="BE258" s="17"/>
      <c r="BF258" s="17"/>
      <c r="BG258" s="17"/>
    </row>
    <row r="259" spans="2:59" x14ac:dyDescent="0.35">
      <c r="B259" s="24" t="s">
        <v>75</v>
      </c>
      <c r="C259" s="17"/>
      <c r="D259" s="17"/>
      <c r="E259" s="17"/>
      <c r="F259" s="17"/>
      <c r="G259" s="17"/>
      <c r="H259" s="17"/>
      <c r="I259" s="17"/>
      <c r="J259" s="17"/>
      <c r="K259" s="17"/>
      <c r="L259" s="17"/>
      <c r="M259" s="17"/>
      <c r="N259" s="17"/>
      <c r="O259" s="17"/>
      <c r="P259" s="17"/>
      <c r="Q259" s="17"/>
      <c r="R259" s="17"/>
      <c r="S259" s="17"/>
      <c r="T259" s="17"/>
      <c r="U259" s="17"/>
      <c r="V259" s="17"/>
      <c r="W259" s="17"/>
      <c r="X259" s="17"/>
      <c r="Y259" s="17"/>
      <c r="Z259" s="17"/>
      <c r="AA259" s="17"/>
      <c r="AB259" s="17"/>
      <c r="AC259" s="17"/>
      <c r="AD259" s="17"/>
      <c r="AE259" s="17"/>
      <c r="AF259" s="17"/>
      <c r="AG259" s="17"/>
      <c r="AH259" s="17"/>
      <c r="AI259" s="17"/>
      <c r="AJ259" s="17"/>
      <c r="AK259" s="17"/>
      <c r="AL259" s="17"/>
      <c r="AM259" s="17"/>
      <c r="AN259" s="17"/>
      <c r="AO259" s="17"/>
      <c r="AP259" s="17"/>
      <c r="AQ259" s="17"/>
      <c r="AR259" s="17"/>
      <c r="AS259" s="17"/>
      <c r="AT259" s="17"/>
      <c r="AU259" s="17"/>
      <c r="AV259" s="17"/>
      <c r="AW259" s="17"/>
      <c r="AX259" s="17"/>
      <c r="AY259" s="17"/>
      <c r="AZ259" s="17"/>
      <c r="BA259" s="17"/>
      <c r="BB259" s="17"/>
      <c r="BC259" s="17"/>
      <c r="BD259" s="17"/>
      <c r="BE259" s="17"/>
      <c r="BF259" s="17"/>
      <c r="BG259" s="17"/>
    </row>
    <row r="260" spans="2:59" x14ac:dyDescent="0.35">
      <c r="B260" t="s">
        <v>82</v>
      </c>
      <c r="C260" s="17">
        <v>0.36808845463058099</v>
      </c>
      <c r="D260" s="17">
        <v>0.364959716621161</v>
      </c>
      <c r="E260" s="17">
        <v>0.37006783159395701</v>
      </c>
      <c r="F260" s="17"/>
      <c r="G260" s="17">
        <v>0.307357600008971</v>
      </c>
      <c r="H260" s="17">
        <v>0.33903891845534101</v>
      </c>
      <c r="I260" s="17">
        <v>0.326498796715331</v>
      </c>
      <c r="J260" s="17">
        <v>0.40346160253228203</v>
      </c>
      <c r="K260" s="17">
        <v>0.44722474590948202</v>
      </c>
      <c r="L260" s="17">
        <v>0.38422993496070201</v>
      </c>
      <c r="M260" s="17"/>
      <c r="N260" s="17">
        <v>0.39989405452426302</v>
      </c>
      <c r="O260" s="17">
        <v>0.37418723366815498</v>
      </c>
      <c r="P260" s="17">
        <v>0.33910319425084801</v>
      </c>
      <c r="Q260" s="17">
        <v>0.35115904715920798</v>
      </c>
      <c r="R260" s="17"/>
      <c r="S260" s="17">
        <v>0.382920965217797</v>
      </c>
      <c r="T260" s="17">
        <v>0.42424837045068697</v>
      </c>
      <c r="U260" s="17">
        <v>0.33505356859506102</v>
      </c>
      <c r="V260" s="17">
        <v>0.35876425121590799</v>
      </c>
      <c r="W260" s="17">
        <v>0.30814295146498999</v>
      </c>
      <c r="X260" s="17">
        <v>0.34831650923498603</v>
      </c>
      <c r="Y260" s="17">
        <v>0.36413025199989002</v>
      </c>
      <c r="Z260" s="17">
        <v>0.37524655793879502</v>
      </c>
      <c r="AA260" s="17">
        <v>0.35810642101059298</v>
      </c>
      <c r="AB260" s="17">
        <v>0.35365342115634801</v>
      </c>
      <c r="AC260" s="17">
        <v>0.38162541512224601</v>
      </c>
      <c r="AD260" s="17">
        <v>0.43020983675421898</v>
      </c>
      <c r="AE260" s="17"/>
      <c r="AF260" s="17">
        <v>0.41682605205349199</v>
      </c>
      <c r="AG260" s="17">
        <v>0.36326296390979601</v>
      </c>
      <c r="AH260" s="17">
        <v>0.285726937377207</v>
      </c>
      <c r="AI260" s="17"/>
      <c r="AJ260" s="17">
        <v>0.37608778494002698</v>
      </c>
      <c r="AK260" s="17">
        <v>0.36042225796412702</v>
      </c>
      <c r="AL260" s="17">
        <v>0.49819468187742399</v>
      </c>
      <c r="AM260" s="17">
        <v>0.43276375227853803</v>
      </c>
      <c r="AN260" s="17">
        <v>0.296520174922621</v>
      </c>
      <c r="AO260" s="17"/>
      <c r="AP260" s="17">
        <v>0.39047636075768299</v>
      </c>
      <c r="AQ260" s="17">
        <v>0.35169396151871002</v>
      </c>
      <c r="AR260" s="17">
        <v>0.43906917917230298</v>
      </c>
      <c r="AS260" s="17">
        <v>0.39149067143106397</v>
      </c>
      <c r="AT260" s="17">
        <v>0.34293003326114402</v>
      </c>
      <c r="AU260" s="17"/>
      <c r="AV260" s="17">
        <v>0.36307959298109799</v>
      </c>
      <c r="AW260" s="17">
        <v>0.36697868189697402</v>
      </c>
      <c r="AX260" s="17">
        <v>0.42507461399888402</v>
      </c>
      <c r="AY260" s="17">
        <v>0.39407005361625602</v>
      </c>
      <c r="AZ260" s="17">
        <v>0.35418844134732702</v>
      </c>
      <c r="BA260" s="17">
        <v>0.33711709727259698</v>
      </c>
      <c r="BB260" s="17"/>
      <c r="BC260" s="17">
        <v>0.33070849721027201</v>
      </c>
      <c r="BD260" s="17">
        <v>0.33151025076388901</v>
      </c>
      <c r="BE260" s="17">
        <v>0.37634049051378599</v>
      </c>
      <c r="BF260" s="17">
        <v>0.44107026064421401</v>
      </c>
      <c r="BG260" s="17">
        <v>0.42457511804731901</v>
      </c>
    </row>
    <row r="261" spans="2:59" x14ac:dyDescent="0.35">
      <c r="B261" t="s">
        <v>83</v>
      </c>
      <c r="C261" s="17">
        <v>0.45385559042896201</v>
      </c>
      <c r="D261" s="17">
        <v>0.46097649657961698</v>
      </c>
      <c r="E261" s="17">
        <v>0.44710468571274498</v>
      </c>
      <c r="F261" s="17"/>
      <c r="G261" s="17">
        <v>0.43334490686586502</v>
      </c>
      <c r="H261" s="17">
        <v>0.44007576909717</v>
      </c>
      <c r="I261" s="17">
        <v>0.47705435695417697</v>
      </c>
      <c r="J261" s="17">
        <v>0.45387087404757998</v>
      </c>
      <c r="K261" s="17">
        <v>0.42088063093888201</v>
      </c>
      <c r="L261" s="17">
        <v>0.48216286569947098</v>
      </c>
      <c r="M261" s="17"/>
      <c r="N261" s="17">
        <v>0.469882383762735</v>
      </c>
      <c r="O261" s="17">
        <v>0.44883689093518597</v>
      </c>
      <c r="P261" s="17">
        <v>0.47535817660895302</v>
      </c>
      <c r="Q261" s="17">
        <v>0.42370980926775098</v>
      </c>
      <c r="R261" s="17"/>
      <c r="S261" s="17">
        <v>0.43643392170791401</v>
      </c>
      <c r="T261" s="17">
        <v>0.440776965570849</v>
      </c>
      <c r="U261" s="17">
        <v>0.43444895416339002</v>
      </c>
      <c r="V261" s="17">
        <v>0.465042736967617</v>
      </c>
      <c r="W261" s="17">
        <v>0.50057634116979199</v>
      </c>
      <c r="X261" s="17">
        <v>0.42269300576438801</v>
      </c>
      <c r="Y261" s="17">
        <v>0.48060059490005302</v>
      </c>
      <c r="Z261" s="17">
        <v>0.43770606483034302</v>
      </c>
      <c r="AA261" s="17">
        <v>0.47048841454658302</v>
      </c>
      <c r="AB261" s="17">
        <v>0.52045406604635003</v>
      </c>
      <c r="AC261" s="17">
        <v>0.39360522967052503</v>
      </c>
      <c r="AD261" s="17">
        <v>0.38392367939884398</v>
      </c>
      <c r="AE261" s="17"/>
      <c r="AF261" s="17">
        <v>0.40786348962707503</v>
      </c>
      <c r="AG261" s="17">
        <v>0.49033406998103302</v>
      </c>
      <c r="AH261" s="17">
        <v>0.46760142171400998</v>
      </c>
      <c r="AI261" s="17"/>
      <c r="AJ261" s="17">
        <v>0.45935127818254401</v>
      </c>
      <c r="AK261" s="17">
        <v>0.46238208418168802</v>
      </c>
      <c r="AL261" s="17">
        <v>0.38494569936706002</v>
      </c>
      <c r="AM261" s="17">
        <v>0.28159281999504399</v>
      </c>
      <c r="AN261" s="17">
        <v>0.47219223088378298</v>
      </c>
      <c r="AO261" s="17"/>
      <c r="AP261" s="17">
        <v>0.44930922803991502</v>
      </c>
      <c r="AQ261" s="17">
        <v>0.49932134982410098</v>
      </c>
      <c r="AR261" s="17">
        <v>0.38319440386818598</v>
      </c>
      <c r="AS261" s="17">
        <v>0.42524899509984299</v>
      </c>
      <c r="AT261" s="17">
        <v>0.46860561457335498</v>
      </c>
      <c r="AU261" s="17"/>
      <c r="AV261" s="17">
        <v>0.482252654010279</v>
      </c>
      <c r="AW261" s="17">
        <v>0.46166673745738401</v>
      </c>
      <c r="AX261" s="17">
        <v>0.42487414948570901</v>
      </c>
      <c r="AY261" s="17">
        <v>0.43489825493858503</v>
      </c>
      <c r="AZ261" s="17">
        <v>0.39852705622500201</v>
      </c>
      <c r="BA261" s="17">
        <v>0.40804778979509099</v>
      </c>
      <c r="BB261" s="17"/>
      <c r="BC261" s="17">
        <v>0.47025009408637303</v>
      </c>
      <c r="BD261" s="17">
        <v>0.47623661191036298</v>
      </c>
      <c r="BE261" s="17">
        <v>0.45967284753811999</v>
      </c>
      <c r="BF261" s="17">
        <v>0.421642299315797</v>
      </c>
      <c r="BG261" s="17">
        <v>0.41301925331282702</v>
      </c>
    </row>
    <row r="262" spans="2:59" x14ac:dyDescent="0.35">
      <c r="B262" t="s">
        <v>84</v>
      </c>
      <c r="C262" s="17">
        <v>7.88505046719611E-2</v>
      </c>
      <c r="D262" s="17">
        <v>8.1425319050523595E-2</v>
      </c>
      <c r="E262" s="17">
        <v>7.67270583735635E-2</v>
      </c>
      <c r="F262" s="17"/>
      <c r="G262" s="17">
        <v>0.13978731288253199</v>
      </c>
      <c r="H262" s="17">
        <v>9.6980122055123602E-2</v>
      </c>
      <c r="I262" s="17">
        <v>6.8567780452180302E-2</v>
      </c>
      <c r="J262" s="17">
        <v>7.2724547222625197E-2</v>
      </c>
      <c r="K262" s="17">
        <v>4.9612206344713201E-2</v>
      </c>
      <c r="L262" s="17">
        <v>5.6233514169957199E-2</v>
      </c>
      <c r="M262" s="17"/>
      <c r="N262" s="17">
        <v>7.1446250306129902E-2</v>
      </c>
      <c r="O262" s="17">
        <v>8.2104749229600496E-2</v>
      </c>
      <c r="P262" s="17">
        <v>7.7775724681592606E-2</v>
      </c>
      <c r="Q262" s="17">
        <v>8.5678399533005906E-2</v>
      </c>
      <c r="R262" s="17"/>
      <c r="S262" s="17">
        <v>8.8485811264359504E-2</v>
      </c>
      <c r="T262" s="17">
        <v>6.4165301830311799E-2</v>
      </c>
      <c r="U262" s="17">
        <v>7.2313019037090906E-2</v>
      </c>
      <c r="V262" s="17">
        <v>9.41811596672191E-2</v>
      </c>
      <c r="W262" s="17">
        <v>0.102325517793804</v>
      </c>
      <c r="X262" s="17">
        <v>0.103784732809952</v>
      </c>
      <c r="Y262" s="17">
        <v>6.3277911570283493E-2</v>
      </c>
      <c r="Z262" s="17">
        <v>8.2647045590493795E-2</v>
      </c>
      <c r="AA262" s="17">
        <v>8.8507602771809094E-2</v>
      </c>
      <c r="AB262" s="17">
        <v>4.1451370323592501E-2</v>
      </c>
      <c r="AC262" s="17">
        <v>8.3229648232667597E-2</v>
      </c>
      <c r="AD262" s="17">
        <v>4.5109964277289097E-2</v>
      </c>
      <c r="AE262" s="17"/>
      <c r="AF262" s="17">
        <v>7.6772536486773998E-2</v>
      </c>
      <c r="AG262" s="17">
        <v>7.5542311277395399E-2</v>
      </c>
      <c r="AH262" s="17">
        <v>7.7182725960922696E-2</v>
      </c>
      <c r="AI262" s="17"/>
      <c r="AJ262" s="17">
        <v>7.6268997764095903E-2</v>
      </c>
      <c r="AK262" s="17">
        <v>9.0279119289463805E-2</v>
      </c>
      <c r="AL262" s="17">
        <v>5.8524583184296597E-2</v>
      </c>
      <c r="AM262" s="17">
        <v>0.130591991009752</v>
      </c>
      <c r="AN262" s="17">
        <v>8.0013610088102594E-2</v>
      </c>
      <c r="AO262" s="17"/>
      <c r="AP262" s="17">
        <v>6.1880217439272002E-2</v>
      </c>
      <c r="AQ262" s="17">
        <v>7.7537643360039502E-2</v>
      </c>
      <c r="AR262" s="17">
        <v>9.99898382986672E-2</v>
      </c>
      <c r="AS262" s="17">
        <v>0.11096968347797601</v>
      </c>
      <c r="AT262" s="17">
        <v>0.101544708367396</v>
      </c>
      <c r="AU262" s="17"/>
      <c r="AV262" s="17">
        <v>7.7718367541264696E-2</v>
      </c>
      <c r="AW262" s="17">
        <v>7.8185713730231102E-2</v>
      </c>
      <c r="AX262" s="17">
        <v>8.6521923337026393E-2</v>
      </c>
      <c r="AY262" s="17">
        <v>9.3898859092464093E-2</v>
      </c>
      <c r="AZ262" s="17">
        <v>0.139921910102174</v>
      </c>
      <c r="BA262" s="17">
        <v>4.1019002211528099E-2</v>
      </c>
      <c r="BB262" s="17"/>
      <c r="BC262" s="17">
        <v>6.4870481904127197E-2</v>
      </c>
      <c r="BD262" s="17">
        <v>9.8946751334681796E-2</v>
      </c>
      <c r="BE262" s="17">
        <v>7.12593625161448E-2</v>
      </c>
      <c r="BF262" s="17">
        <v>7.3289847126890406E-2</v>
      </c>
      <c r="BG262" s="17">
        <v>0.133376124635874</v>
      </c>
    </row>
    <row r="263" spans="2:59" x14ac:dyDescent="0.35">
      <c r="B263" t="s">
        <v>85</v>
      </c>
      <c r="C263" s="17">
        <v>2.4191592128758401E-2</v>
      </c>
      <c r="D263" s="17">
        <v>2.9806006229341198E-2</v>
      </c>
      <c r="E263" s="17">
        <v>1.8833679632462599E-2</v>
      </c>
      <c r="F263" s="17"/>
      <c r="G263" s="17">
        <v>3.4677714924134101E-2</v>
      </c>
      <c r="H263" s="17">
        <v>3.41133114701632E-2</v>
      </c>
      <c r="I263" s="17">
        <v>2.6844473346053901E-2</v>
      </c>
      <c r="J263" s="17">
        <v>1.22191412845216E-2</v>
      </c>
      <c r="K263" s="17">
        <v>3.05035613558222E-2</v>
      </c>
      <c r="L263" s="17">
        <v>1.24051069854836E-2</v>
      </c>
      <c r="M263" s="17"/>
      <c r="N263" s="17">
        <v>1.9922675807885998E-2</v>
      </c>
      <c r="O263" s="17">
        <v>1.9569258478827602E-2</v>
      </c>
      <c r="P263" s="17">
        <v>1.9829240377959901E-2</v>
      </c>
      <c r="Q263" s="17">
        <v>3.7852966265933E-2</v>
      </c>
      <c r="R263" s="17"/>
      <c r="S263" s="17">
        <v>1.5126879563271E-2</v>
      </c>
      <c r="T263" s="17">
        <v>1.8838725696426101E-2</v>
      </c>
      <c r="U263" s="17">
        <v>6.0534990994515502E-2</v>
      </c>
      <c r="V263" s="17">
        <v>2.1297193328113799E-2</v>
      </c>
      <c r="W263" s="17">
        <v>2.1977490788742102E-2</v>
      </c>
      <c r="X263" s="17">
        <v>3.7916994806700403E-2</v>
      </c>
      <c r="Y263" s="17">
        <v>7.0698489268809601E-3</v>
      </c>
      <c r="Z263" s="17">
        <v>9.7749894792049305E-3</v>
      </c>
      <c r="AA263" s="17">
        <v>1.27110847673047E-2</v>
      </c>
      <c r="AB263" s="17">
        <v>2.3480701840592099E-2</v>
      </c>
      <c r="AC263" s="17">
        <v>4.8898450767977997E-2</v>
      </c>
      <c r="AD263" s="17">
        <v>3.2946385532536801E-2</v>
      </c>
      <c r="AE263" s="17"/>
      <c r="AF263" s="17">
        <v>2.50016690584812E-2</v>
      </c>
      <c r="AG263" s="17">
        <v>2.0653432036743899E-2</v>
      </c>
      <c r="AH263" s="17">
        <v>2.8912839988556299E-2</v>
      </c>
      <c r="AI263" s="17"/>
      <c r="AJ263" s="17">
        <v>2.1314141347451399E-2</v>
      </c>
      <c r="AK263" s="17">
        <v>2.18282247770674E-2</v>
      </c>
      <c r="AL263" s="17">
        <v>6.4933638329457899E-3</v>
      </c>
      <c r="AM263" s="17">
        <v>7.6349680473059595E-2</v>
      </c>
      <c r="AN263" s="17">
        <v>2.3855241402530699E-2</v>
      </c>
      <c r="AO263" s="17"/>
      <c r="AP263" s="17">
        <v>4.0060164840596803E-2</v>
      </c>
      <c r="AQ263" s="17">
        <v>1.7409730510501199E-2</v>
      </c>
      <c r="AR263" s="17">
        <v>3.4262000025855999E-2</v>
      </c>
      <c r="AS263" s="17">
        <v>2.2058479004828799E-2</v>
      </c>
      <c r="AT263" s="17">
        <v>2.4888705754417401E-2</v>
      </c>
      <c r="AU263" s="17"/>
      <c r="AV263" s="17">
        <v>1.9059819699839099E-2</v>
      </c>
      <c r="AW263" s="17">
        <v>3.1733680408199703E-2</v>
      </c>
      <c r="AX263" s="17">
        <v>3.9964829742748197E-2</v>
      </c>
      <c r="AY263" s="17">
        <v>2.1540433346158499E-2</v>
      </c>
      <c r="AZ263" s="17">
        <v>2.9756926229729901E-2</v>
      </c>
      <c r="BA263" s="17">
        <v>2.4939344639560601E-2</v>
      </c>
      <c r="BB263" s="17"/>
      <c r="BC263" s="17">
        <v>2.6258463940309899E-2</v>
      </c>
      <c r="BD263" s="17">
        <v>3.0246200308417799E-2</v>
      </c>
      <c r="BE263" s="17">
        <v>2.6283423032816899E-2</v>
      </c>
      <c r="BF263" s="17">
        <v>1.4106725897252601E-2</v>
      </c>
      <c r="BG263" s="17">
        <v>1.45147520019904E-2</v>
      </c>
    </row>
    <row r="264" spans="2:59" x14ac:dyDescent="0.35">
      <c r="B264" t="s">
        <v>73</v>
      </c>
      <c r="C264" s="17">
        <v>7.5013858139737502E-2</v>
      </c>
      <c r="D264" s="17">
        <v>6.2832461519357494E-2</v>
      </c>
      <c r="E264" s="17">
        <v>8.7266744687272704E-2</v>
      </c>
      <c r="F264" s="17"/>
      <c r="G264" s="17">
        <v>8.4832465318497502E-2</v>
      </c>
      <c r="H264" s="17">
        <v>8.9791878922202195E-2</v>
      </c>
      <c r="I264" s="17">
        <v>0.10103459253225799</v>
      </c>
      <c r="J264" s="17">
        <v>5.77238349129909E-2</v>
      </c>
      <c r="K264" s="17">
        <v>5.1778855451100302E-2</v>
      </c>
      <c r="L264" s="17">
        <v>6.4968578184385894E-2</v>
      </c>
      <c r="M264" s="17"/>
      <c r="N264" s="17">
        <v>3.8854635598986803E-2</v>
      </c>
      <c r="O264" s="17">
        <v>7.5301867688230703E-2</v>
      </c>
      <c r="P264" s="17">
        <v>8.7933664080646901E-2</v>
      </c>
      <c r="Q264" s="17">
        <v>0.10159977777410301</v>
      </c>
      <c r="R264" s="17"/>
      <c r="S264" s="17">
        <v>7.7032422246659404E-2</v>
      </c>
      <c r="T264" s="17">
        <v>5.1970636451726102E-2</v>
      </c>
      <c r="U264" s="17">
        <v>9.7649467209942803E-2</v>
      </c>
      <c r="V264" s="17">
        <v>6.0714658821141999E-2</v>
      </c>
      <c r="W264" s="17">
        <v>6.6977698782671999E-2</v>
      </c>
      <c r="X264" s="17">
        <v>8.7288757383973598E-2</v>
      </c>
      <c r="Y264" s="17">
        <v>8.4921392602892498E-2</v>
      </c>
      <c r="Z264" s="17">
        <v>9.4625342161162598E-2</v>
      </c>
      <c r="AA264" s="17">
        <v>7.0186476903709494E-2</v>
      </c>
      <c r="AB264" s="17">
        <v>6.0960440633117702E-2</v>
      </c>
      <c r="AC264" s="17">
        <v>9.2641256206583006E-2</v>
      </c>
      <c r="AD264" s="17">
        <v>0.107810134037111</v>
      </c>
      <c r="AE264" s="17"/>
      <c r="AF264" s="17">
        <v>7.3536252774178301E-2</v>
      </c>
      <c r="AG264" s="17">
        <v>5.0207222795031398E-2</v>
      </c>
      <c r="AH264" s="17">
        <v>0.14057607495930399</v>
      </c>
      <c r="AI264" s="17"/>
      <c r="AJ264" s="17">
        <v>6.6977797765881697E-2</v>
      </c>
      <c r="AK264" s="17">
        <v>6.5088313787653396E-2</v>
      </c>
      <c r="AL264" s="17">
        <v>5.1841671738273698E-2</v>
      </c>
      <c r="AM264" s="17">
        <v>7.8701756243606896E-2</v>
      </c>
      <c r="AN264" s="17">
        <v>0.127418742702962</v>
      </c>
      <c r="AO264" s="17"/>
      <c r="AP264" s="17">
        <v>5.8274028922532403E-2</v>
      </c>
      <c r="AQ264" s="17">
        <v>5.4037314786648201E-2</v>
      </c>
      <c r="AR264" s="17">
        <v>4.3484578634987801E-2</v>
      </c>
      <c r="AS264" s="17">
        <v>5.0232170986287801E-2</v>
      </c>
      <c r="AT264" s="17">
        <v>6.2030938043686701E-2</v>
      </c>
      <c r="AU264" s="17"/>
      <c r="AV264" s="17">
        <v>5.7889565767518997E-2</v>
      </c>
      <c r="AW264" s="17">
        <v>6.1435186507210998E-2</v>
      </c>
      <c r="AX264" s="17">
        <v>2.3564483435632701E-2</v>
      </c>
      <c r="AY264" s="17">
        <v>5.5592399006536598E-2</v>
      </c>
      <c r="AZ264" s="17">
        <v>7.7605666095767703E-2</v>
      </c>
      <c r="BA264" s="17">
        <v>0.188876766081224</v>
      </c>
      <c r="BB264" s="17"/>
      <c r="BC264" s="17">
        <v>0.10791246285891801</v>
      </c>
      <c r="BD264" s="17">
        <v>6.30601856826489E-2</v>
      </c>
      <c r="BE264" s="17">
        <v>6.6443876399132407E-2</v>
      </c>
      <c r="BF264" s="17">
        <v>4.9890867015846302E-2</v>
      </c>
      <c r="BG264" s="17">
        <v>1.45147520019904E-2</v>
      </c>
    </row>
    <row r="265" spans="2:59" x14ac:dyDescent="0.35">
      <c r="B265" t="s">
        <v>86</v>
      </c>
      <c r="C265" s="17">
        <v>0.82194404505954299</v>
      </c>
      <c r="D265" s="17">
        <v>0.82593621320077804</v>
      </c>
      <c r="E265" s="17">
        <v>0.81717251730670104</v>
      </c>
      <c r="F265" s="17"/>
      <c r="G265" s="17">
        <v>0.74070250687483696</v>
      </c>
      <c r="H265" s="17">
        <v>0.77911468755251101</v>
      </c>
      <c r="I265" s="17">
        <v>0.80355315366950797</v>
      </c>
      <c r="J265" s="17">
        <v>0.857332476579862</v>
      </c>
      <c r="K265" s="17">
        <v>0.86810537684836397</v>
      </c>
      <c r="L265" s="17">
        <v>0.86639280066017299</v>
      </c>
      <c r="M265" s="17"/>
      <c r="N265" s="17">
        <v>0.86977643828699702</v>
      </c>
      <c r="O265" s="17">
        <v>0.82302412460334096</v>
      </c>
      <c r="P265" s="17">
        <v>0.81446137085980097</v>
      </c>
      <c r="Q265" s="17">
        <v>0.77486885642695802</v>
      </c>
      <c r="R265" s="17"/>
      <c r="S265" s="17">
        <v>0.81935488692571001</v>
      </c>
      <c r="T265" s="17">
        <v>0.86502533602153597</v>
      </c>
      <c r="U265" s="17">
        <v>0.76950252275845099</v>
      </c>
      <c r="V265" s="17">
        <v>0.82380698818352505</v>
      </c>
      <c r="W265" s="17">
        <v>0.80871929263478104</v>
      </c>
      <c r="X265" s="17">
        <v>0.77100951499937398</v>
      </c>
      <c r="Y265" s="17">
        <v>0.84473084689994304</v>
      </c>
      <c r="Z265" s="17">
        <v>0.81295262276913904</v>
      </c>
      <c r="AA265" s="17">
        <v>0.82859483555717695</v>
      </c>
      <c r="AB265" s="17">
        <v>0.87410748720269804</v>
      </c>
      <c r="AC265" s="17">
        <v>0.77523064479277104</v>
      </c>
      <c r="AD265" s="17">
        <v>0.81413351615306395</v>
      </c>
      <c r="AE265" s="17"/>
      <c r="AF265" s="17">
        <v>0.82468954168056596</v>
      </c>
      <c r="AG265" s="17">
        <v>0.85359703389082897</v>
      </c>
      <c r="AH265" s="17">
        <v>0.75332835909121698</v>
      </c>
      <c r="AI265" s="17"/>
      <c r="AJ265" s="17">
        <v>0.83543906312257099</v>
      </c>
      <c r="AK265" s="17">
        <v>0.82280434214581499</v>
      </c>
      <c r="AL265" s="17">
        <v>0.88314038124448402</v>
      </c>
      <c r="AM265" s="17">
        <v>0.71435657227358196</v>
      </c>
      <c r="AN265" s="17">
        <v>0.76871240580640399</v>
      </c>
      <c r="AO265" s="17"/>
      <c r="AP265" s="17">
        <v>0.83978558879759901</v>
      </c>
      <c r="AQ265" s="17">
        <v>0.85101531134281105</v>
      </c>
      <c r="AR265" s="17">
        <v>0.82226358304048897</v>
      </c>
      <c r="AS265" s="17">
        <v>0.81673966653090702</v>
      </c>
      <c r="AT265" s="17">
        <v>0.81153564783450005</v>
      </c>
      <c r="AU265" s="17"/>
      <c r="AV265" s="17">
        <v>0.84533224699137699</v>
      </c>
      <c r="AW265" s="17">
        <v>0.82864541935435798</v>
      </c>
      <c r="AX265" s="17">
        <v>0.84994876348459303</v>
      </c>
      <c r="AY265" s="17">
        <v>0.82896830855484105</v>
      </c>
      <c r="AZ265" s="17">
        <v>0.75271549757232903</v>
      </c>
      <c r="BA265" s="17">
        <v>0.74516488706768702</v>
      </c>
      <c r="BB265" s="17"/>
      <c r="BC265" s="17">
        <v>0.80095859129664504</v>
      </c>
      <c r="BD265" s="17">
        <v>0.807746862674251</v>
      </c>
      <c r="BE265" s="17">
        <v>0.83601333805190603</v>
      </c>
      <c r="BF265" s="17">
        <v>0.86271255996001095</v>
      </c>
      <c r="BG265" s="17">
        <v>0.83759437136014503</v>
      </c>
    </row>
    <row r="266" spans="2:59" x14ac:dyDescent="0.35">
      <c r="B266" t="s">
        <v>87</v>
      </c>
      <c r="C266" s="17">
        <v>0.103042096800719</v>
      </c>
      <c r="D266" s="17">
        <v>0.111231325279865</v>
      </c>
      <c r="E266" s="17">
        <v>9.5560738006026102E-2</v>
      </c>
      <c r="F266" s="17"/>
      <c r="G266" s="17">
        <v>0.17446502780666601</v>
      </c>
      <c r="H266" s="17">
        <v>0.13109343352528699</v>
      </c>
      <c r="I266" s="17">
        <v>9.5412253798234203E-2</v>
      </c>
      <c r="J266" s="17">
        <v>8.4943688507146703E-2</v>
      </c>
      <c r="K266" s="17">
        <v>8.0115767700535398E-2</v>
      </c>
      <c r="L266" s="17">
        <v>6.8638621155440796E-2</v>
      </c>
      <c r="M266" s="17"/>
      <c r="N266" s="17">
        <v>9.1368926114015897E-2</v>
      </c>
      <c r="O266" s="17">
        <v>0.10167400770842799</v>
      </c>
      <c r="P266" s="17">
        <v>9.7604965059552504E-2</v>
      </c>
      <c r="Q266" s="17">
        <v>0.123531365798939</v>
      </c>
      <c r="R266" s="17"/>
      <c r="S266" s="17">
        <v>0.103612690827631</v>
      </c>
      <c r="T266" s="17">
        <v>8.3004027526737897E-2</v>
      </c>
      <c r="U266" s="17">
        <v>0.13284801003160601</v>
      </c>
      <c r="V266" s="17">
        <v>0.115478352995333</v>
      </c>
      <c r="W266" s="17">
        <v>0.124303008582546</v>
      </c>
      <c r="X266" s="17">
        <v>0.14170172761665301</v>
      </c>
      <c r="Y266" s="17">
        <v>7.0347760497164499E-2</v>
      </c>
      <c r="Z266" s="17">
        <v>9.2422035069698705E-2</v>
      </c>
      <c r="AA266" s="17">
        <v>0.10121868753911401</v>
      </c>
      <c r="AB266" s="17">
        <v>6.4932072164184604E-2</v>
      </c>
      <c r="AC266" s="17">
        <v>0.13212809900064601</v>
      </c>
      <c r="AD266" s="17">
        <v>7.8056349809825898E-2</v>
      </c>
      <c r="AE266" s="17"/>
      <c r="AF266" s="17">
        <v>0.101774205545255</v>
      </c>
      <c r="AG266" s="17">
        <v>9.6195743314139395E-2</v>
      </c>
      <c r="AH266" s="17">
        <v>0.106095565949479</v>
      </c>
      <c r="AI266" s="17"/>
      <c r="AJ266" s="17">
        <v>9.7583139111547298E-2</v>
      </c>
      <c r="AK266" s="17">
        <v>0.112107344066531</v>
      </c>
      <c r="AL266" s="17">
        <v>6.5017947017242395E-2</v>
      </c>
      <c r="AM266" s="17">
        <v>0.20694167148281101</v>
      </c>
      <c r="AN266" s="17">
        <v>0.103868851490633</v>
      </c>
      <c r="AO266" s="17"/>
      <c r="AP266" s="17">
        <v>0.101940382279869</v>
      </c>
      <c r="AQ266" s="17">
        <v>9.4947373870540697E-2</v>
      </c>
      <c r="AR266" s="17">
        <v>0.134251838324523</v>
      </c>
      <c r="AS266" s="17">
        <v>0.133028162482805</v>
      </c>
      <c r="AT266" s="17">
        <v>0.126433414121813</v>
      </c>
      <c r="AU266" s="17"/>
      <c r="AV266" s="17">
        <v>9.6778187241103694E-2</v>
      </c>
      <c r="AW266" s="17">
        <v>0.10991939413843101</v>
      </c>
      <c r="AX266" s="17">
        <v>0.126486753079775</v>
      </c>
      <c r="AY266" s="17">
        <v>0.115439292438623</v>
      </c>
      <c r="AZ266" s="17">
        <v>0.169678836331903</v>
      </c>
      <c r="BA266" s="17">
        <v>6.5958346851088701E-2</v>
      </c>
      <c r="BB266" s="17"/>
      <c r="BC266" s="17">
        <v>9.1128945844437106E-2</v>
      </c>
      <c r="BD266" s="17">
        <v>0.12919295164309999</v>
      </c>
      <c r="BE266" s="17">
        <v>9.75427855489618E-2</v>
      </c>
      <c r="BF266" s="17">
        <v>8.7396573024143095E-2</v>
      </c>
      <c r="BG266" s="17">
        <v>0.14789087663786399</v>
      </c>
    </row>
    <row r="267" spans="2:59" x14ac:dyDescent="0.35">
      <c r="B267" t="s">
        <v>88</v>
      </c>
      <c r="C267" s="17">
        <v>0.71890194825882303</v>
      </c>
      <c r="D267" s="17">
        <v>0.71470488792091302</v>
      </c>
      <c r="E267" s="17">
        <v>0.72161177930067499</v>
      </c>
      <c r="F267" s="17"/>
      <c r="G267" s="17">
        <v>0.56623747906817101</v>
      </c>
      <c r="H267" s="17">
        <v>0.64802125402722399</v>
      </c>
      <c r="I267" s="17">
        <v>0.70814089987127404</v>
      </c>
      <c r="J267" s="17">
        <v>0.77238878807271605</v>
      </c>
      <c r="K267" s="17">
        <v>0.78798960914782901</v>
      </c>
      <c r="L267" s="17">
        <v>0.79775417950473304</v>
      </c>
      <c r="M267" s="17"/>
      <c r="N267" s="17">
        <v>0.77840751217298099</v>
      </c>
      <c r="O267" s="17">
        <v>0.72135011689491302</v>
      </c>
      <c r="P267" s="17">
        <v>0.71685640580024801</v>
      </c>
      <c r="Q267" s="17">
        <v>0.65133749062801904</v>
      </c>
      <c r="R267" s="17"/>
      <c r="S267" s="17">
        <v>0.71574219609807999</v>
      </c>
      <c r="T267" s="17">
        <v>0.78202130849479801</v>
      </c>
      <c r="U267" s="17">
        <v>0.63665451272684404</v>
      </c>
      <c r="V267" s="17">
        <v>0.708328635188192</v>
      </c>
      <c r="W267" s="17">
        <v>0.68441628405223498</v>
      </c>
      <c r="X267" s="17">
        <v>0.62930778738272097</v>
      </c>
      <c r="Y267" s="17">
        <v>0.77438308640277898</v>
      </c>
      <c r="Z267" s="17">
        <v>0.72053058769944001</v>
      </c>
      <c r="AA267" s="17">
        <v>0.72737614801806305</v>
      </c>
      <c r="AB267" s="17">
        <v>0.80917541503851298</v>
      </c>
      <c r="AC267" s="17">
        <v>0.643102545792126</v>
      </c>
      <c r="AD267" s="17">
        <v>0.73607716634323805</v>
      </c>
      <c r="AE267" s="17"/>
      <c r="AF267" s="17">
        <v>0.722915336135311</v>
      </c>
      <c r="AG267" s="17">
        <v>0.75740129057669003</v>
      </c>
      <c r="AH267" s="17">
        <v>0.64723279314173798</v>
      </c>
      <c r="AI267" s="17"/>
      <c r="AJ267" s="17">
        <v>0.73785592401102396</v>
      </c>
      <c r="AK267" s="17">
        <v>0.71069699807928399</v>
      </c>
      <c r="AL267" s="17">
        <v>0.81812243422724196</v>
      </c>
      <c r="AM267" s="17">
        <v>0.50741490079077101</v>
      </c>
      <c r="AN267" s="17">
        <v>0.66484355431577102</v>
      </c>
      <c r="AO267" s="17"/>
      <c r="AP267" s="17">
        <v>0.73784520651773</v>
      </c>
      <c r="AQ267" s="17">
        <v>0.75606793747226997</v>
      </c>
      <c r="AR267" s="17">
        <v>0.68801174471596604</v>
      </c>
      <c r="AS267" s="17">
        <v>0.68371150404810299</v>
      </c>
      <c r="AT267" s="17">
        <v>0.68510223371268597</v>
      </c>
      <c r="AU267" s="17"/>
      <c r="AV267" s="17">
        <v>0.748554059750274</v>
      </c>
      <c r="AW267" s="17">
        <v>0.71872602521592699</v>
      </c>
      <c r="AX267" s="17">
        <v>0.72346201040481795</v>
      </c>
      <c r="AY267" s="17">
        <v>0.713529016116218</v>
      </c>
      <c r="AZ267" s="17">
        <v>0.58303666124042597</v>
      </c>
      <c r="BA267" s="17">
        <v>0.67920654021659899</v>
      </c>
      <c r="BB267" s="17"/>
      <c r="BC267" s="17">
        <v>0.70982964545220795</v>
      </c>
      <c r="BD267" s="17">
        <v>0.67855391103115203</v>
      </c>
      <c r="BE267" s="17">
        <v>0.73847055250294402</v>
      </c>
      <c r="BF267" s="17">
        <v>0.77531598693586701</v>
      </c>
      <c r="BG267" s="17">
        <v>0.68970349472228099</v>
      </c>
    </row>
    <row r="268" spans="2:59" x14ac:dyDescent="0.35">
      <c r="C268" s="17"/>
      <c r="D268" s="17"/>
      <c r="E268" s="17"/>
      <c r="F268" s="17"/>
      <c r="G268" s="17"/>
      <c r="H268" s="17"/>
      <c r="I268" s="17"/>
      <c r="J268" s="17"/>
      <c r="K268" s="17"/>
      <c r="L268" s="17"/>
      <c r="M268" s="17"/>
      <c r="N268" s="17"/>
      <c r="O268" s="17"/>
      <c r="P268" s="17"/>
      <c r="Q268" s="17"/>
      <c r="R268" s="17"/>
      <c r="S268" s="17"/>
      <c r="T268" s="17"/>
      <c r="U268" s="17"/>
      <c r="V268" s="17"/>
      <c r="W268" s="17"/>
      <c r="X268" s="17"/>
      <c r="Y268" s="17"/>
      <c r="Z268" s="17"/>
      <c r="AA268" s="17"/>
      <c r="AB268" s="17"/>
      <c r="AC268" s="17"/>
      <c r="AD268" s="17"/>
      <c r="AE268" s="17"/>
      <c r="AF268" s="17"/>
      <c r="AG268" s="17"/>
      <c r="AH268" s="17"/>
      <c r="AI268" s="17"/>
      <c r="AJ268" s="17"/>
      <c r="AK268" s="17"/>
      <c r="AL268" s="17"/>
      <c r="AM268" s="17"/>
      <c r="AN268" s="17"/>
      <c r="AO268" s="17"/>
      <c r="AP268" s="17"/>
      <c r="AQ268" s="17"/>
      <c r="AR268" s="17"/>
      <c r="AS268" s="17"/>
      <c r="AT268" s="17"/>
      <c r="AU268" s="17"/>
      <c r="AV268" s="17"/>
      <c r="AW268" s="17"/>
      <c r="AX268" s="17"/>
      <c r="AY268" s="17"/>
      <c r="AZ268" s="17"/>
      <c r="BA268" s="17"/>
      <c r="BB268" s="17"/>
      <c r="BC268" s="17"/>
      <c r="BD268" s="17"/>
      <c r="BE268" s="17"/>
      <c r="BF268" s="17"/>
      <c r="BG268" s="17"/>
    </row>
    <row r="269" spans="2:59" x14ac:dyDescent="0.35">
      <c r="B269" s="6"/>
      <c r="C269" s="17"/>
      <c r="D269" s="17"/>
      <c r="E269" s="17"/>
      <c r="F269" s="17"/>
      <c r="G269" s="17"/>
      <c r="H269" s="17"/>
      <c r="I269" s="17"/>
      <c r="J269" s="17"/>
      <c r="K269" s="17"/>
      <c r="L269" s="17"/>
      <c r="M269" s="17"/>
      <c r="N269" s="17"/>
      <c r="O269" s="17"/>
      <c r="P269" s="17"/>
      <c r="Q269" s="17"/>
      <c r="R269" s="17"/>
      <c r="S269" s="17"/>
      <c r="T269" s="17"/>
      <c r="U269" s="17"/>
      <c r="V269" s="17"/>
      <c r="W269" s="17"/>
      <c r="X269" s="17"/>
      <c r="Y269" s="17"/>
      <c r="Z269" s="17"/>
      <c r="AA269" s="17"/>
      <c r="AB269" s="17"/>
      <c r="AC269" s="17"/>
      <c r="AD269" s="17"/>
      <c r="AE269" s="17"/>
      <c r="AF269" s="17"/>
      <c r="AG269" s="17"/>
      <c r="AH269" s="17"/>
      <c r="AI269" s="17"/>
      <c r="AJ269" s="17"/>
      <c r="AK269" s="17"/>
      <c r="AL269" s="17"/>
      <c r="AM269" s="17"/>
      <c r="AN269" s="17"/>
      <c r="AO269" s="17"/>
      <c r="AP269" s="17"/>
      <c r="AQ269" s="17"/>
      <c r="AR269" s="17"/>
      <c r="AS269" s="17"/>
      <c r="AT269" s="17"/>
      <c r="AU269" s="17"/>
      <c r="AV269" s="17"/>
      <c r="AW269" s="17"/>
      <c r="AX269" s="17"/>
      <c r="AY269" s="17"/>
      <c r="AZ269" s="17"/>
      <c r="BA269" s="17"/>
      <c r="BB269" s="17"/>
      <c r="BC269" s="17"/>
      <c r="BD269" s="17"/>
      <c r="BE269" s="17"/>
      <c r="BF269" s="17"/>
      <c r="BG269" s="17"/>
    </row>
    <row r="270" spans="2:59" x14ac:dyDescent="0.35">
      <c r="B270" s="24"/>
      <c r="C270" s="17"/>
      <c r="D270" s="17"/>
      <c r="E270" s="17"/>
      <c r="F270" s="17"/>
      <c r="G270" s="17"/>
      <c r="H270" s="17"/>
      <c r="I270" s="17"/>
      <c r="J270" s="17"/>
      <c r="K270" s="17"/>
      <c r="L270" s="17"/>
      <c r="M270" s="17"/>
      <c r="N270" s="17"/>
      <c r="O270" s="17"/>
      <c r="P270" s="17"/>
      <c r="Q270" s="17"/>
      <c r="R270" s="17"/>
      <c r="S270" s="17"/>
      <c r="T270" s="17"/>
      <c r="U270" s="17"/>
      <c r="V270" s="17"/>
      <c r="W270" s="17"/>
      <c r="X270" s="17"/>
      <c r="Y270" s="17"/>
      <c r="Z270" s="17"/>
      <c r="AA270" s="17"/>
      <c r="AB270" s="17"/>
      <c r="AC270" s="17"/>
      <c r="AD270" s="17"/>
      <c r="AE270" s="17"/>
      <c r="AF270" s="17"/>
      <c r="AG270" s="17"/>
      <c r="AH270" s="17"/>
      <c r="AI270" s="17"/>
      <c r="AJ270" s="17"/>
      <c r="AK270" s="17"/>
      <c r="AL270" s="17"/>
      <c r="AM270" s="17"/>
      <c r="AN270" s="17"/>
      <c r="AO270" s="17"/>
      <c r="AP270" s="17"/>
      <c r="AQ270" s="17"/>
      <c r="AR270" s="17"/>
      <c r="AS270" s="17"/>
      <c r="AT270" s="17"/>
      <c r="AU270" s="17"/>
      <c r="AV270" s="17"/>
      <c r="AW270" s="17"/>
      <c r="AX270" s="17"/>
      <c r="AY270" s="17"/>
      <c r="AZ270" s="17"/>
      <c r="BA270" s="17"/>
      <c r="BB270" s="17"/>
      <c r="BC270" s="17"/>
      <c r="BD270" s="17"/>
      <c r="BE270" s="17"/>
      <c r="BF270" s="17"/>
      <c r="BG270" s="17"/>
    </row>
    <row r="271" spans="2:59" x14ac:dyDescent="0.35">
      <c r="C271" s="17"/>
      <c r="D271" s="17"/>
      <c r="E271" s="17"/>
      <c r="F271" s="17"/>
      <c r="G271" s="17"/>
      <c r="H271" s="17"/>
      <c r="I271" s="17"/>
      <c r="J271" s="17"/>
      <c r="K271" s="17"/>
      <c r="L271" s="17"/>
      <c r="M271" s="17"/>
      <c r="N271" s="17"/>
      <c r="O271" s="17"/>
      <c r="P271" s="17"/>
      <c r="Q271" s="17"/>
      <c r="R271" s="17"/>
      <c r="S271" s="17"/>
      <c r="T271" s="17"/>
      <c r="U271" s="17"/>
      <c r="V271" s="17"/>
      <c r="W271" s="17"/>
      <c r="X271" s="17"/>
      <c r="Y271" s="17"/>
      <c r="Z271" s="17"/>
      <c r="AA271" s="17"/>
      <c r="AB271" s="17"/>
      <c r="AC271" s="17"/>
      <c r="AD271" s="17"/>
      <c r="AE271" s="17"/>
      <c r="AF271" s="17"/>
      <c r="AG271" s="17"/>
      <c r="AH271" s="17"/>
      <c r="AI271" s="17"/>
      <c r="AJ271" s="17"/>
      <c r="AK271" s="17"/>
      <c r="AL271" s="17"/>
      <c r="AM271" s="17"/>
      <c r="AN271" s="17"/>
      <c r="AO271" s="17"/>
      <c r="AP271" s="17"/>
      <c r="AQ271" s="17"/>
      <c r="AR271" s="17"/>
      <c r="AS271" s="17"/>
      <c r="AT271" s="17"/>
      <c r="AU271" s="17"/>
      <c r="AV271" s="17"/>
      <c r="AW271" s="17"/>
      <c r="AX271" s="17"/>
      <c r="AY271" s="17"/>
      <c r="AZ271" s="17"/>
      <c r="BA271" s="17"/>
      <c r="BB271" s="17"/>
      <c r="BC271" s="17"/>
      <c r="BD271" s="17"/>
      <c r="BE271" s="17"/>
      <c r="BF271" s="17"/>
      <c r="BG271" s="17"/>
    </row>
    <row r="272" spans="2:59" x14ac:dyDescent="0.35">
      <c r="C272" s="17"/>
      <c r="D272" s="17"/>
      <c r="E272" s="17"/>
      <c r="F272" s="17"/>
      <c r="G272" s="17"/>
      <c r="H272" s="17"/>
      <c r="I272" s="17"/>
      <c r="J272" s="17"/>
      <c r="K272" s="17"/>
      <c r="L272" s="17"/>
      <c r="M272" s="17"/>
      <c r="N272" s="17"/>
      <c r="O272" s="17"/>
      <c r="P272" s="17"/>
      <c r="Q272" s="17"/>
      <c r="R272" s="17"/>
      <c r="S272" s="17"/>
      <c r="T272" s="17"/>
      <c r="U272" s="17"/>
      <c r="V272" s="17"/>
      <c r="W272" s="17"/>
      <c r="X272" s="17"/>
      <c r="Y272" s="17"/>
      <c r="Z272" s="17"/>
      <c r="AA272" s="17"/>
      <c r="AB272" s="17"/>
      <c r="AC272" s="17"/>
      <c r="AD272" s="17"/>
      <c r="AE272" s="17"/>
      <c r="AF272" s="17"/>
      <c r="AG272" s="17"/>
      <c r="AH272" s="17"/>
      <c r="AI272" s="17"/>
      <c r="AJ272" s="17"/>
      <c r="AK272" s="17"/>
      <c r="AL272" s="17"/>
      <c r="AM272" s="17"/>
      <c r="AN272" s="17"/>
      <c r="AO272" s="17"/>
      <c r="AP272" s="17"/>
      <c r="AQ272" s="17"/>
      <c r="AR272" s="17"/>
      <c r="AS272" s="17"/>
      <c r="AT272" s="17"/>
      <c r="AU272" s="17"/>
      <c r="AV272" s="17"/>
      <c r="AW272" s="17"/>
      <c r="AX272" s="17"/>
      <c r="AY272" s="17"/>
      <c r="AZ272" s="17"/>
      <c r="BA272" s="17"/>
      <c r="BB272" s="17"/>
      <c r="BC272" s="17"/>
      <c r="BD272" s="17"/>
      <c r="BE272" s="17"/>
      <c r="BF272" s="17"/>
      <c r="BG272" s="17"/>
    </row>
    <row r="273" spans="2:59" x14ac:dyDescent="0.35">
      <c r="C273" s="17"/>
      <c r="D273" s="17"/>
      <c r="E273" s="17"/>
      <c r="F273" s="17"/>
      <c r="G273" s="17"/>
      <c r="H273" s="17"/>
      <c r="I273" s="17"/>
      <c r="J273" s="17"/>
      <c r="K273" s="17"/>
      <c r="L273" s="17"/>
      <c r="M273" s="17"/>
      <c r="N273" s="17"/>
      <c r="O273" s="17"/>
      <c r="P273" s="17"/>
      <c r="Q273" s="17"/>
      <c r="R273" s="17"/>
      <c r="S273" s="17"/>
      <c r="T273" s="17"/>
      <c r="U273" s="17"/>
      <c r="V273" s="17"/>
      <c r="W273" s="17"/>
      <c r="X273" s="17"/>
      <c r="Y273" s="17"/>
      <c r="Z273" s="17"/>
      <c r="AA273" s="17"/>
      <c r="AB273" s="17"/>
      <c r="AC273" s="17"/>
      <c r="AD273" s="17"/>
      <c r="AE273" s="17"/>
      <c r="AF273" s="17"/>
      <c r="AG273" s="17"/>
      <c r="AH273" s="17"/>
      <c r="AI273" s="17"/>
      <c r="AJ273" s="17"/>
      <c r="AK273" s="17"/>
      <c r="AL273" s="17"/>
      <c r="AM273" s="17"/>
      <c r="AN273" s="17"/>
      <c r="AO273" s="17"/>
      <c r="AP273" s="17"/>
      <c r="AQ273" s="17"/>
      <c r="AR273" s="17"/>
      <c r="AS273" s="17"/>
      <c r="AT273" s="17"/>
      <c r="AU273" s="17"/>
      <c r="AV273" s="17"/>
      <c r="AW273" s="17"/>
      <c r="AX273" s="17"/>
      <c r="AY273" s="17"/>
      <c r="AZ273" s="17"/>
      <c r="BA273" s="17"/>
      <c r="BB273" s="17"/>
      <c r="BC273" s="17"/>
      <c r="BD273" s="17"/>
      <c r="BE273" s="17"/>
      <c r="BF273" s="17"/>
      <c r="BG273" s="17"/>
    </row>
    <row r="274" spans="2:59" x14ac:dyDescent="0.35">
      <c r="C274" s="17"/>
      <c r="D274" s="17"/>
      <c r="E274" s="17"/>
      <c r="F274" s="17"/>
      <c r="G274" s="17"/>
      <c r="H274" s="17"/>
      <c r="I274" s="17"/>
      <c r="J274" s="17"/>
      <c r="K274" s="17"/>
      <c r="L274" s="17"/>
      <c r="M274" s="17"/>
      <c r="N274" s="17"/>
      <c r="O274" s="17"/>
      <c r="P274" s="17"/>
      <c r="Q274" s="17"/>
      <c r="R274" s="17"/>
      <c r="S274" s="17"/>
      <c r="T274" s="17"/>
      <c r="U274" s="17"/>
      <c r="V274" s="17"/>
      <c r="W274" s="17"/>
      <c r="X274" s="17"/>
      <c r="Y274" s="17"/>
      <c r="Z274" s="17"/>
      <c r="AA274" s="17"/>
      <c r="AB274" s="17"/>
      <c r="AC274" s="17"/>
      <c r="AD274" s="17"/>
      <c r="AE274" s="17"/>
      <c r="AF274" s="17"/>
      <c r="AG274" s="17"/>
      <c r="AH274" s="17"/>
      <c r="AI274" s="17"/>
      <c r="AJ274" s="17"/>
      <c r="AK274" s="17"/>
      <c r="AL274" s="17"/>
      <c r="AM274" s="17"/>
      <c r="AN274" s="17"/>
      <c r="AO274" s="17"/>
      <c r="AP274" s="17"/>
      <c r="AQ274" s="17"/>
      <c r="AR274" s="17"/>
      <c r="AS274" s="17"/>
      <c r="AT274" s="17"/>
      <c r="AU274" s="17"/>
      <c r="AV274" s="17"/>
      <c r="AW274" s="17"/>
      <c r="AX274" s="17"/>
      <c r="AY274" s="17"/>
      <c r="AZ274" s="17"/>
      <c r="BA274" s="17"/>
      <c r="BB274" s="17"/>
      <c r="BC274" s="17"/>
      <c r="BD274" s="17"/>
      <c r="BE274" s="17"/>
      <c r="BF274" s="17"/>
      <c r="BG274" s="17"/>
    </row>
    <row r="275" spans="2:59" x14ac:dyDescent="0.35">
      <c r="C275" s="17"/>
      <c r="D275" s="17"/>
      <c r="E275" s="17"/>
      <c r="F275" s="17"/>
      <c r="G275" s="17"/>
      <c r="H275" s="17"/>
      <c r="I275" s="17"/>
      <c r="J275" s="17"/>
      <c r="K275" s="17"/>
      <c r="L275" s="17"/>
      <c r="M275" s="17"/>
      <c r="N275" s="17"/>
      <c r="O275" s="17"/>
      <c r="P275" s="17"/>
      <c r="Q275" s="17"/>
      <c r="R275" s="17"/>
      <c r="S275" s="17"/>
      <c r="T275" s="17"/>
      <c r="U275" s="17"/>
      <c r="V275" s="17"/>
      <c r="W275" s="17"/>
      <c r="X275" s="17"/>
      <c r="Y275" s="17"/>
      <c r="Z275" s="17"/>
      <c r="AA275" s="17"/>
      <c r="AB275" s="17"/>
      <c r="AC275" s="17"/>
      <c r="AD275" s="17"/>
      <c r="AE275" s="17"/>
      <c r="AF275" s="17"/>
      <c r="AG275" s="17"/>
      <c r="AH275" s="17"/>
      <c r="AI275" s="17"/>
      <c r="AJ275" s="17"/>
      <c r="AK275" s="17"/>
      <c r="AL275" s="17"/>
      <c r="AM275" s="17"/>
      <c r="AN275" s="17"/>
      <c r="AO275" s="17"/>
      <c r="AP275" s="17"/>
      <c r="AQ275" s="17"/>
      <c r="AR275" s="17"/>
      <c r="AS275" s="17"/>
      <c r="AT275" s="17"/>
      <c r="AU275" s="17"/>
      <c r="AV275" s="17"/>
      <c r="AW275" s="17"/>
      <c r="AX275" s="17"/>
      <c r="AY275" s="17"/>
      <c r="AZ275" s="17"/>
      <c r="BA275" s="17"/>
      <c r="BB275" s="17"/>
      <c r="BC275" s="17"/>
      <c r="BD275" s="17"/>
      <c r="BE275" s="17"/>
      <c r="BF275" s="17"/>
      <c r="BG275" s="17"/>
    </row>
    <row r="276" spans="2:59" x14ac:dyDescent="0.35">
      <c r="C276" s="17"/>
      <c r="D276" s="17"/>
      <c r="E276" s="17"/>
      <c r="F276" s="17"/>
      <c r="G276" s="17"/>
      <c r="H276" s="17"/>
      <c r="I276" s="17"/>
      <c r="J276" s="17"/>
      <c r="K276" s="17"/>
      <c r="L276" s="17"/>
      <c r="M276" s="17"/>
      <c r="N276" s="17"/>
      <c r="O276" s="17"/>
      <c r="P276" s="17"/>
      <c r="Q276" s="17"/>
      <c r="R276" s="17"/>
      <c r="S276" s="17"/>
      <c r="T276" s="17"/>
      <c r="U276" s="17"/>
      <c r="V276" s="17"/>
      <c r="W276" s="17"/>
      <c r="X276" s="17"/>
      <c r="Y276" s="17"/>
      <c r="Z276" s="17"/>
      <c r="AA276" s="17"/>
      <c r="AB276" s="17"/>
      <c r="AC276" s="17"/>
      <c r="AD276" s="17"/>
      <c r="AE276" s="17"/>
      <c r="AF276" s="17"/>
      <c r="AG276" s="17"/>
      <c r="AH276" s="17"/>
      <c r="AI276" s="17"/>
      <c r="AJ276" s="17"/>
      <c r="AK276" s="17"/>
      <c r="AL276" s="17"/>
      <c r="AM276" s="17"/>
      <c r="AN276" s="17"/>
      <c r="AO276" s="17"/>
      <c r="AP276" s="17"/>
      <c r="AQ276" s="17"/>
      <c r="AR276" s="17"/>
      <c r="AS276" s="17"/>
      <c r="AT276" s="17"/>
      <c r="AU276" s="17"/>
      <c r="AV276" s="17"/>
      <c r="AW276" s="17"/>
      <c r="AX276" s="17"/>
      <c r="AY276" s="17"/>
      <c r="AZ276" s="17"/>
      <c r="BA276" s="17"/>
      <c r="BB276" s="17"/>
      <c r="BC276" s="17"/>
      <c r="BD276" s="17"/>
      <c r="BE276" s="17"/>
      <c r="BF276" s="17"/>
      <c r="BG276" s="17"/>
    </row>
    <row r="277" spans="2:59" x14ac:dyDescent="0.35">
      <c r="C277" s="17"/>
      <c r="D277" s="17"/>
      <c r="E277" s="17"/>
      <c r="F277" s="17"/>
      <c r="G277" s="17"/>
      <c r="H277" s="17"/>
      <c r="I277" s="17"/>
      <c r="J277" s="17"/>
      <c r="K277" s="17"/>
      <c r="L277" s="17"/>
      <c r="M277" s="17"/>
      <c r="N277" s="17"/>
      <c r="O277" s="17"/>
      <c r="P277" s="17"/>
      <c r="Q277" s="17"/>
      <c r="R277" s="17"/>
      <c r="S277" s="17"/>
      <c r="T277" s="17"/>
      <c r="U277" s="17"/>
      <c r="V277" s="17"/>
      <c r="W277" s="17"/>
      <c r="X277" s="17"/>
      <c r="Y277" s="17"/>
      <c r="Z277" s="17"/>
      <c r="AA277" s="17"/>
      <c r="AB277" s="17"/>
      <c r="AC277" s="17"/>
      <c r="AD277" s="17"/>
      <c r="AE277" s="17"/>
      <c r="AF277" s="17"/>
      <c r="AG277" s="17"/>
      <c r="AH277" s="17"/>
      <c r="AI277" s="17"/>
      <c r="AJ277" s="17"/>
      <c r="AK277" s="17"/>
      <c r="AL277" s="17"/>
      <c r="AM277" s="17"/>
      <c r="AN277" s="17"/>
      <c r="AO277" s="17"/>
      <c r="AP277" s="17"/>
      <c r="AQ277" s="17"/>
      <c r="AR277" s="17"/>
      <c r="AS277" s="17"/>
      <c r="AT277" s="17"/>
      <c r="AU277" s="17"/>
      <c r="AV277" s="17"/>
      <c r="AW277" s="17"/>
      <c r="AX277" s="17"/>
      <c r="AY277" s="17"/>
      <c r="AZ277" s="17"/>
      <c r="BA277" s="17"/>
      <c r="BB277" s="17"/>
      <c r="BC277" s="17"/>
      <c r="BD277" s="17"/>
      <c r="BE277" s="17"/>
      <c r="BF277" s="17"/>
      <c r="BG277" s="17"/>
    </row>
    <row r="278" spans="2:59" x14ac:dyDescent="0.35">
      <c r="C278" s="17"/>
      <c r="D278" s="17"/>
      <c r="E278" s="17"/>
      <c r="F278" s="17"/>
      <c r="G278" s="17"/>
      <c r="H278" s="17"/>
      <c r="I278" s="17"/>
      <c r="J278" s="17"/>
      <c r="K278" s="17"/>
      <c r="L278" s="17"/>
      <c r="M278" s="17"/>
      <c r="N278" s="17"/>
      <c r="O278" s="17"/>
      <c r="P278" s="17"/>
      <c r="Q278" s="17"/>
      <c r="R278" s="17"/>
      <c r="S278" s="17"/>
      <c r="T278" s="17"/>
      <c r="U278" s="17"/>
      <c r="V278" s="17"/>
      <c r="W278" s="17"/>
      <c r="X278" s="17"/>
      <c r="Y278" s="17"/>
      <c r="Z278" s="17"/>
      <c r="AA278" s="17"/>
      <c r="AB278" s="17"/>
      <c r="AC278" s="17"/>
      <c r="AD278" s="17"/>
      <c r="AE278" s="17"/>
      <c r="AF278" s="17"/>
      <c r="AG278" s="17"/>
      <c r="AH278" s="17"/>
      <c r="AI278" s="17"/>
      <c r="AJ278" s="17"/>
      <c r="AK278" s="17"/>
      <c r="AL278" s="17"/>
      <c r="AM278" s="17"/>
      <c r="AN278" s="17"/>
      <c r="AO278" s="17"/>
      <c r="AP278" s="17"/>
      <c r="AQ278" s="17"/>
      <c r="AR278" s="17"/>
      <c r="AS278" s="17"/>
      <c r="AT278" s="17"/>
      <c r="AU278" s="17"/>
      <c r="AV278" s="17"/>
      <c r="AW278" s="17"/>
      <c r="AX278" s="17"/>
      <c r="AY278" s="17"/>
      <c r="AZ278" s="17"/>
      <c r="BA278" s="17"/>
      <c r="BB278" s="17"/>
      <c r="BC278" s="17"/>
      <c r="BD278" s="17"/>
      <c r="BE278" s="17"/>
      <c r="BF278" s="17"/>
      <c r="BG278" s="17"/>
    </row>
    <row r="279" spans="2:59" x14ac:dyDescent="0.35">
      <c r="C279" s="17"/>
      <c r="D279" s="17"/>
      <c r="E279" s="17"/>
      <c r="F279" s="17"/>
      <c r="G279" s="17"/>
      <c r="H279" s="17"/>
      <c r="I279" s="17"/>
      <c r="J279" s="17"/>
      <c r="K279" s="17"/>
      <c r="L279" s="17"/>
      <c r="M279" s="17"/>
      <c r="N279" s="17"/>
      <c r="O279" s="17"/>
      <c r="P279" s="17"/>
      <c r="Q279" s="17"/>
      <c r="R279" s="17"/>
      <c r="S279" s="17"/>
      <c r="T279" s="17"/>
      <c r="U279" s="17"/>
      <c r="V279" s="17"/>
      <c r="W279" s="17"/>
      <c r="X279" s="17"/>
      <c r="Y279" s="17"/>
      <c r="Z279" s="17"/>
      <c r="AA279" s="17"/>
      <c r="AB279" s="17"/>
      <c r="AC279" s="17"/>
      <c r="AD279" s="17"/>
      <c r="AE279" s="17"/>
      <c r="AF279" s="17"/>
      <c r="AG279" s="17"/>
      <c r="AH279" s="17"/>
      <c r="AI279" s="17"/>
      <c r="AJ279" s="17"/>
      <c r="AK279" s="17"/>
      <c r="AL279" s="17"/>
      <c r="AM279" s="17"/>
      <c r="AN279" s="17"/>
      <c r="AO279" s="17"/>
      <c r="AP279" s="17"/>
      <c r="AQ279" s="17"/>
      <c r="AR279" s="17"/>
      <c r="AS279" s="17"/>
      <c r="AT279" s="17"/>
      <c r="AU279" s="17"/>
      <c r="AV279" s="17"/>
      <c r="AW279" s="17"/>
      <c r="AX279" s="17"/>
      <c r="AY279" s="17"/>
      <c r="AZ279" s="17"/>
      <c r="BA279" s="17"/>
      <c r="BB279" s="17"/>
      <c r="BC279" s="17"/>
      <c r="BD279" s="17"/>
      <c r="BE279" s="17"/>
      <c r="BF279" s="17"/>
      <c r="BG279" s="17"/>
    </row>
    <row r="280" spans="2:59" x14ac:dyDescent="0.35">
      <c r="C280" s="17"/>
      <c r="D280" s="17"/>
      <c r="E280" s="17"/>
      <c r="F280" s="17"/>
      <c r="G280" s="17"/>
      <c r="H280" s="17"/>
      <c r="I280" s="17"/>
      <c r="J280" s="17"/>
      <c r="K280" s="17"/>
      <c r="L280" s="17"/>
      <c r="M280" s="17"/>
      <c r="N280" s="17"/>
      <c r="O280" s="17"/>
      <c r="P280" s="17"/>
      <c r="Q280" s="17"/>
      <c r="R280" s="17"/>
      <c r="S280" s="17"/>
      <c r="T280" s="17"/>
      <c r="U280" s="17"/>
      <c r="V280" s="17"/>
      <c r="W280" s="17"/>
      <c r="X280" s="17"/>
      <c r="Y280" s="17"/>
      <c r="Z280" s="17"/>
      <c r="AA280" s="17"/>
      <c r="AB280" s="17"/>
      <c r="AC280" s="17"/>
      <c r="AD280" s="17"/>
      <c r="AE280" s="17"/>
      <c r="AF280" s="17"/>
      <c r="AG280" s="17"/>
      <c r="AH280" s="17"/>
      <c r="AI280" s="17"/>
      <c r="AJ280" s="17"/>
      <c r="AK280" s="17"/>
      <c r="AL280" s="17"/>
      <c r="AM280" s="17"/>
      <c r="AN280" s="17"/>
      <c r="AO280" s="17"/>
      <c r="AP280" s="17"/>
      <c r="AQ280" s="17"/>
      <c r="AR280" s="17"/>
      <c r="AS280" s="17"/>
      <c r="AT280" s="17"/>
      <c r="AU280" s="17"/>
      <c r="AV280" s="17"/>
      <c r="AW280" s="17"/>
      <c r="AX280" s="17"/>
      <c r="AY280" s="17"/>
      <c r="AZ280" s="17"/>
      <c r="BA280" s="17"/>
      <c r="BB280" s="17"/>
      <c r="BC280" s="17"/>
      <c r="BD280" s="17"/>
      <c r="BE280" s="17"/>
      <c r="BF280" s="17"/>
      <c r="BG280" s="17"/>
    </row>
    <row r="281" spans="2:59" x14ac:dyDescent="0.35">
      <c r="B281" s="6"/>
      <c r="C281" s="17"/>
      <c r="D281" s="17"/>
      <c r="E281" s="17"/>
      <c r="F281" s="17"/>
      <c r="G281" s="17"/>
      <c r="H281" s="17"/>
      <c r="I281" s="17"/>
      <c r="J281" s="17"/>
      <c r="K281" s="17"/>
      <c r="L281" s="17"/>
      <c r="M281" s="17"/>
      <c r="N281" s="17"/>
      <c r="O281" s="17"/>
      <c r="P281" s="17"/>
      <c r="Q281" s="17"/>
      <c r="R281" s="17"/>
      <c r="S281" s="17"/>
      <c r="T281" s="17"/>
      <c r="U281" s="17"/>
      <c r="V281" s="17"/>
      <c r="W281" s="17"/>
      <c r="X281" s="17"/>
      <c r="Y281" s="17"/>
      <c r="Z281" s="17"/>
      <c r="AA281" s="17"/>
      <c r="AB281" s="17"/>
      <c r="AC281" s="17"/>
      <c r="AD281" s="17"/>
      <c r="AE281" s="17"/>
      <c r="AF281" s="17"/>
      <c r="AG281" s="17"/>
      <c r="AH281" s="17"/>
      <c r="AI281" s="17"/>
      <c r="AJ281" s="17"/>
      <c r="AK281" s="17"/>
      <c r="AL281" s="17"/>
      <c r="AM281" s="17"/>
      <c r="AN281" s="17"/>
      <c r="AO281" s="17"/>
      <c r="AP281" s="17"/>
      <c r="AQ281" s="17"/>
      <c r="AR281" s="17"/>
      <c r="AS281" s="17"/>
      <c r="AT281" s="17"/>
      <c r="AU281" s="17"/>
      <c r="AV281" s="17"/>
      <c r="AW281" s="17"/>
      <c r="AX281" s="17"/>
      <c r="AY281" s="17"/>
      <c r="AZ281" s="17"/>
      <c r="BA281" s="17"/>
      <c r="BB281" s="17"/>
      <c r="BC281" s="17"/>
      <c r="BD281" s="17"/>
      <c r="BE281" s="17"/>
      <c r="BF281" s="17"/>
      <c r="BG281" s="17"/>
    </row>
    <row r="282" spans="2:59" x14ac:dyDescent="0.35">
      <c r="B282" s="24"/>
      <c r="C282" s="17"/>
      <c r="D282" s="17"/>
      <c r="E282" s="17"/>
      <c r="F282" s="17"/>
      <c r="G282" s="17"/>
      <c r="H282" s="17"/>
      <c r="I282" s="17"/>
      <c r="J282" s="17"/>
      <c r="K282" s="17"/>
      <c r="L282" s="17"/>
      <c r="M282" s="17"/>
      <c r="N282" s="17"/>
      <c r="O282" s="17"/>
      <c r="P282" s="17"/>
      <c r="Q282" s="17"/>
      <c r="R282" s="17"/>
      <c r="S282" s="17"/>
      <c r="T282" s="17"/>
      <c r="U282" s="17"/>
      <c r="V282" s="17"/>
      <c r="W282" s="17"/>
      <c r="X282" s="17"/>
      <c r="Y282" s="17"/>
      <c r="Z282" s="17"/>
      <c r="AA282" s="17"/>
      <c r="AB282" s="17"/>
      <c r="AC282" s="17"/>
      <c r="AD282" s="17"/>
      <c r="AE282" s="17"/>
      <c r="AF282" s="17"/>
      <c r="AG282" s="17"/>
      <c r="AH282" s="17"/>
      <c r="AI282" s="17"/>
      <c r="AJ282" s="17"/>
      <c r="AK282" s="17"/>
      <c r="AL282" s="17"/>
      <c r="AM282" s="17"/>
      <c r="AN282" s="17"/>
      <c r="AO282" s="17"/>
      <c r="AP282" s="17"/>
      <c r="AQ282" s="17"/>
      <c r="AR282" s="17"/>
      <c r="AS282" s="17"/>
      <c r="AT282" s="17"/>
      <c r="AU282" s="17"/>
      <c r="AV282" s="17"/>
      <c r="AW282" s="17"/>
      <c r="AX282" s="17"/>
      <c r="AY282" s="17"/>
      <c r="AZ282" s="17"/>
      <c r="BA282" s="17"/>
      <c r="BB282" s="17"/>
      <c r="BC282" s="17"/>
      <c r="BD282" s="17"/>
      <c r="BE282" s="17"/>
      <c r="BF282" s="17"/>
      <c r="BG282" s="17"/>
    </row>
    <row r="283" spans="2:59" x14ac:dyDescent="0.35">
      <c r="C283" s="17"/>
      <c r="D283" s="17"/>
      <c r="E283" s="17"/>
      <c r="F283" s="17"/>
      <c r="G283" s="17"/>
      <c r="H283" s="17"/>
      <c r="I283" s="17"/>
      <c r="J283" s="17"/>
      <c r="K283" s="17"/>
      <c r="L283" s="17"/>
      <c r="M283" s="17"/>
      <c r="N283" s="17"/>
      <c r="O283" s="17"/>
      <c r="P283" s="17"/>
      <c r="Q283" s="17"/>
      <c r="R283" s="17"/>
      <c r="S283" s="17"/>
      <c r="T283" s="17"/>
      <c r="U283" s="17"/>
      <c r="V283" s="17"/>
      <c r="W283" s="17"/>
      <c r="X283" s="17"/>
      <c r="Y283" s="17"/>
      <c r="Z283" s="17"/>
      <c r="AA283" s="17"/>
      <c r="AB283" s="17"/>
      <c r="AC283" s="17"/>
      <c r="AD283" s="17"/>
      <c r="AE283" s="17"/>
      <c r="AF283" s="17"/>
      <c r="AG283" s="17"/>
      <c r="AH283" s="17"/>
      <c r="AI283" s="17"/>
      <c r="AJ283" s="17"/>
      <c r="AK283" s="17"/>
      <c r="AL283" s="17"/>
      <c r="AM283" s="17"/>
      <c r="AN283" s="17"/>
      <c r="AO283" s="17"/>
      <c r="AP283" s="17"/>
      <c r="AQ283" s="17"/>
      <c r="AR283" s="17"/>
      <c r="AS283" s="17"/>
      <c r="AT283" s="17"/>
      <c r="AU283" s="17"/>
      <c r="AV283" s="17"/>
      <c r="AW283" s="17"/>
      <c r="AX283" s="17"/>
      <c r="AY283" s="17"/>
      <c r="AZ283" s="17"/>
      <c r="BA283" s="17"/>
      <c r="BB283" s="17"/>
      <c r="BC283" s="17"/>
      <c r="BD283" s="17"/>
      <c r="BE283" s="17"/>
      <c r="BF283" s="17"/>
      <c r="BG283" s="17"/>
    </row>
    <row r="284" spans="2:59" x14ac:dyDescent="0.35">
      <c r="C284" s="17"/>
      <c r="D284" s="17"/>
      <c r="E284" s="17"/>
      <c r="F284" s="17"/>
      <c r="G284" s="17"/>
      <c r="H284" s="17"/>
      <c r="I284" s="17"/>
      <c r="J284" s="17"/>
      <c r="K284" s="17"/>
      <c r="L284" s="17"/>
      <c r="M284" s="17"/>
      <c r="N284" s="17"/>
      <c r="O284" s="17"/>
      <c r="P284" s="17"/>
      <c r="Q284" s="17"/>
      <c r="R284" s="17"/>
      <c r="S284" s="17"/>
      <c r="T284" s="17"/>
      <c r="U284" s="17"/>
      <c r="V284" s="17"/>
      <c r="W284" s="17"/>
      <c r="X284" s="17"/>
      <c r="Y284" s="17"/>
      <c r="Z284" s="17"/>
      <c r="AA284" s="17"/>
      <c r="AB284" s="17"/>
      <c r="AC284" s="17"/>
      <c r="AD284" s="17"/>
      <c r="AE284" s="17"/>
      <c r="AF284" s="17"/>
      <c r="AG284" s="17"/>
      <c r="AH284" s="17"/>
      <c r="AI284" s="17"/>
      <c r="AJ284" s="17"/>
      <c r="AK284" s="17"/>
      <c r="AL284" s="17"/>
      <c r="AM284" s="17"/>
      <c r="AN284" s="17"/>
      <c r="AO284" s="17"/>
      <c r="AP284" s="17"/>
      <c r="AQ284" s="17"/>
      <c r="AR284" s="17"/>
      <c r="AS284" s="17"/>
      <c r="AT284" s="17"/>
      <c r="AU284" s="17"/>
      <c r="AV284" s="17"/>
      <c r="AW284" s="17"/>
      <c r="AX284" s="17"/>
      <c r="AY284" s="17"/>
      <c r="AZ284" s="17"/>
      <c r="BA284" s="17"/>
      <c r="BB284" s="17"/>
      <c r="BC284" s="17"/>
      <c r="BD284" s="17"/>
      <c r="BE284" s="17"/>
      <c r="BF284" s="17"/>
      <c r="BG284" s="17"/>
    </row>
    <row r="285" spans="2:59" x14ac:dyDescent="0.35">
      <c r="C285" s="17"/>
      <c r="D285" s="17"/>
      <c r="E285" s="17"/>
      <c r="F285" s="17"/>
      <c r="G285" s="17"/>
      <c r="H285" s="17"/>
      <c r="I285" s="17"/>
      <c r="J285" s="17"/>
      <c r="K285" s="17"/>
      <c r="L285" s="17"/>
      <c r="M285" s="17"/>
      <c r="N285" s="17"/>
      <c r="O285" s="17"/>
      <c r="P285" s="17"/>
      <c r="Q285" s="17"/>
      <c r="R285" s="17"/>
      <c r="S285" s="17"/>
      <c r="T285" s="17"/>
      <c r="U285" s="17"/>
      <c r="V285" s="17"/>
      <c r="W285" s="17"/>
      <c r="X285" s="17"/>
      <c r="Y285" s="17"/>
      <c r="Z285" s="17"/>
      <c r="AA285" s="17"/>
      <c r="AB285" s="17"/>
      <c r="AC285" s="17"/>
      <c r="AD285" s="17"/>
      <c r="AE285" s="17"/>
      <c r="AF285" s="17"/>
      <c r="AG285" s="17"/>
      <c r="AH285" s="17"/>
      <c r="AI285" s="17"/>
      <c r="AJ285" s="17"/>
      <c r="AK285" s="17"/>
      <c r="AL285" s="17"/>
      <c r="AM285" s="17"/>
      <c r="AN285" s="17"/>
      <c r="AO285" s="17"/>
      <c r="AP285" s="17"/>
      <c r="AQ285" s="17"/>
      <c r="AR285" s="17"/>
      <c r="AS285" s="17"/>
      <c r="AT285" s="17"/>
      <c r="AU285" s="17"/>
      <c r="AV285" s="17"/>
      <c r="AW285" s="17"/>
      <c r="AX285" s="17"/>
      <c r="AY285" s="17"/>
      <c r="AZ285" s="17"/>
      <c r="BA285" s="17"/>
      <c r="BB285" s="17"/>
      <c r="BC285" s="17"/>
      <c r="BD285" s="17"/>
      <c r="BE285" s="17"/>
      <c r="BF285" s="17"/>
      <c r="BG285" s="17"/>
    </row>
    <row r="286" spans="2:59" x14ac:dyDescent="0.35">
      <c r="C286" s="17"/>
      <c r="D286" s="17"/>
      <c r="E286" s="17"/>
      <c r="F286" s="17"/>
      <c r="G286" s="17"/>
      <c r="H286" s="17"/>
      <c r="I286" s="17"/>
      <c r="J286" s="17"/>
      <c r="K286" s="17"/>
      <c r="L286" s="17"/>
      <c r="M286" s="17"/>
      <c r="N286" s="17"/>
      <c r="O286" s="17"/>
      <c r="P286" s="17"/>
      <c r="Q286" s="17"/>
      <c r="R286" s="17"/>
      <c r="S286" s="17"/>
      <c r="T286" s="17"/>
      <c r="U286" s="17"/>
      <c r="V286" s="17"/>
      <c r="W286" s="17"/>
      <c r="X286" s="17"/>
      <c r="Y286" s="17"/>
      <c r="Z286" s="17"/>
      <c r="AA286" s="17"/>
      <c r="AB286" s="17"/>
      <c r="AC286" s="17"/>
      <c r="AD286" s="17"/>
      <c r="AE286" s="17"/>
      <c r="AF286" s="17"/>
      <c r="AG286" s="17"/>
      <c r="AH286" s="17"/>
      <c r="AI286" s="17"/>
      <c r="AJ286" s="17"/>
      <c r="AK286" s="17"/>
      <c r="AL286" s="17"/>
      <c r="AM286" s="17"/>
      <c r="AN286" s="17"/>
      <c r="AO286" s="17"/>
      <c r="AP286" s="17"/>
      <c r="AQ286" s="17"/>
      <c r="AR286" s="17"/>
      <c r="AS286" s="17"/>
      <c r="AT286" s="17"/>
      <c r="AU286" s="17"/>
      <c r="AV286" s="17"/>
      <c r="AW286" s="17"/>
      <c r="AX286" s="17"/>
      <c r="AY286" s="17"/>
      <c r="AZ286" s="17"/>
      <c r="BA286" s="17"/>
      <c r="BB286" s="17"/>
      <c r="BC286" s="17"/>
      <c r="BD286" s="17"/>
      <c r="BE286" s="17"/>
      <c r="BF286" s="17"/>
      <c r="BG286" s="17"/>
    </row>
    <row r="287" spans="2:59" x14ac:dyDescent="0.35">
      <c r="C287" s="17"/>
      <c r="D287" s="17"/>
      <c r="E287" s="17"/>
      <c r="F287" s="17"/>
      <c r="G287" s="17"/>
      <c r="H287" s="17"/>
      <c r="I287" s="17"/>
      <c r="J287" s="17"/>
      <c r="K287" s="17"/>
      <c r="L287" s="17"/>
      <c r="M287" s="17"/>
      <c r="N287" s="17"/>
      <c r="O287" s="17"/>
      <c r="P287" s="17"/>
      <c r="Q287" s="17"/>
      <c r="R287" s="17"/>
      <c r="S287" s="17"/>
      <c r="T287" s="17"/>
      <c r="U287" s="17"/>
      <c r="V287" s="17"/>
      <c r="W287" s="17"/>
      <c r="X287" s="17"/>
      <c r="Y287" s="17"/>
      <c r="Z287" s="17"/>
      <c r="AA287" s="17"/>
      <c r="AB287" s="17"/>
      <c r="AC287" s="17"/>
      <c r="AD287" s="17"/>
      <c r="AE287" s="17"/>
      <c r="AF287" s="17"/>
      <c r="AG287" s="17"/>
      <c r="AH287" s="17"/>
      <c r="AI287" s="17"/>
      <c r="AJ287" s="17"/>
      <c r="AK287" s="17"/>
      <c r="AL287" s="17"/>
      <c r="AM287" s="17"/>
      <c r="AN287" s="17"/>
      <c r="AO287" s="17"/>
      <c r="AP287" s="17"/>
      <c r="AQ287" s="17"/>
      <c r="AR287" s="17"/>
      <c r="AS287" s="17"/>
      <c r="AT287" s="17"/>
      <c r="AU287" s="17"/>
      <c r="AV287" s="17"/>
      <c r="AW287" s="17"/>
      <c r="AX287" s="17"/>
      <c r="AY287" s="17"/>
      <c r="AZ287" s="17"/>
      <c r="BA287" s="17"/>
      <c r="BB287" s="17"/>
      <c r="BC287" s="17"/>
      <c r="BD287" s="17"/>
      <c r="BE287" s="17"/>
      <c r="BF287" s="17"/>
      <c r="BG287" s="17"/>
    </row>
    <row r="288" spans="2:59" x14ac:dyDescent="0.35">
      <c r="C288" s="17"/>
      <c r="D288" s="17"/>
      <c r="E288" s="17"/>
      <c r="F288" s="17"/>
      <c r="G288" s="17"/>
      <c r="H288" s="17"/>
      <c r="I288" s="17"/>
      <c r="J288" s="17"/>
      <c r="K288" s="17"/>
      <c r="L288" s="17"/>
      <c r="M288" s="17"/>
      <c r="N288" s="17"/>
      <c r="O288" s="17"/>
      <c r="P288" s="17"/>
      <c r="Q288" s="17"/>
      <c r="R288" s="17"/>
      <c r="S288" s="17"/>
      <c r="T288" s="17"/>
      <c r="U288" s="17"/>
      <c r="V288" s="17"/>
      <c r="W288" s="17"/>
      <c r="X288" s="17"/>
      <c r="Y288" s="17"/>
      <c r="Z288" s="17"/>
      <c r="AA288" s="17"/>
      <c r="AB288" s="17"/>
      <c r="AC288" s="17"/>
      <c r="AD288" s="17"/>
      <c r="AE288" s="17"/>
      <c r="AF288" s="17"/>
      <c r="AG288" s="17"/>
      <c r="AH288" s="17"/>
      <c r="AI288" s="17"/>
      <c r="AJ288" s="17"/>
      <c r="AK288" s="17"/>
      <c r="AL288" s="17"/>
      <c r="AM288" s="17"/>
      <c r="AN288" s="17"/>
      <c r="AO288" s="17"/>
      <c r="AP288" s="17"/>
      <c r="AQ288" s="17"/>
      <c r="AR288" s="17"/>
      <c r="AS288" s="17"/>
      <c r="AT288" s="17"/>
      <c r="AU288" s="17"/>
      <c r="AV288" s="17"/>
      <c r="AW288" s="17"/>
      <c r="AX288" s="17"/>
      <c r="AY288" s="17"/>
      <c r="AZ288" s="17"/>
      <c r="BA288" s="17"/>
      <c r="BB288" s="17"/>
      <c r="BC288" s="17"/>
      <c r="BD288" s="17"/>
      <c r="BE288" s="17"/>
      <c r="BF288" s="17"/>
      <c r="BG288" s="17"/>
    </row>
    <row r="289" spans="2:59" x14ac:dyDescent="0.35">
      <c r="B289" s="6"/>
      <c r="C289" s="17"/>
      <c r="D289" s="17"/>
      <c r="E289" s="17"/>
      <c r="F289" s="17"/>
      <c r="G289" s="17"/>
      <c r="H289" s="17"/>
      <c r="I289" s="17"/>
      <c r="J289" s="17"/>
      <c r="K289" s="17"/>
      <c r="L289" s="17"/>
      <c r="M289" s="17"/>
      <c r="N289" s="17"/>
      <c r="O289" s="17"/>
      <c r="P289" s="17"/>
      <c r="Q289" s="17"/>
      <c r="R289" s="17"/>
      <c r="S289" s="17"/>
      <c r="T289" s="17"/>
      <c r="U289" s="17"/>
      <c r="V289" s="17"/>
      <c r="W289" s="17"/>
      <c r="X289" s="17"/>
      <c r="Y289" s="17"/>
      <c r="Z289" s="17"/>
      <c r="AA289" s="17"/>
      <c r="AB289" s="17"/>
      <c r="AC289" s="17"/>
      <c r="AD289" s="17"/>
      <c r="AE289" s="17"/>
      <c r="AF289" s="17"/>
      <c r="AG289" s="17"/>
      <c r="AH289" s="17"/>
      <c r="AI289" s="17"/>
      <c r="AJ289" s="17"/>
      <c r="AK289" s="17"/>
      <c r="AL289" s="17"/>
      <c r="AM289" s="17"/>
      <c r="AN289" s="17"/>
      <c r="AO289" s="17"/>
      <c r="AP289" s="17"/>
      <c r="AQ289" s="17"/>
      <c r="AR289" s="17"/>
      <c r="AS289" s="17"/>
      <c r="AT289" s="17"/>
      <c r="AU289" s="17"/>
      <c r="AV289" s="17"/>
      <c r="AW289" s="17"/>
      <c r="AX289" s="17"/>
      <c r="AY289" s="17"/>
      <c r="AZ289" s="17"/>
      <c r="BA289" s="17"/>
      <c r="BB289" s="17"/>
      <c r="BC289" s="17"/>
      <c r="BD289" s="17"/>
      <c r="BE289" s="17"/>
      <c r="BF289" s="17"/>
      <c r="BG289" s="17"/>
    </row>
    <row r="290" spans="2:59" x14ac:dyDescent="0.35">
      <c r="B290" s="24"/>
      <c r="C290" s="17"/>
      <c r="D290" s="17"/>
      <c r="E290" s="17"/>
      <c r="F290" s="17"/>
      <c r="G290" s="17"/>
      <c r="H290" s="17"/>
      <c r="I290" s="17"/>
      <c r="J290" s="17"/>
      <c r="K290" s="17"/>
      <c r="L290" s="17"/>
      <c r="M290" s="17"/>
      <c r="N290" s="17"/>
      <c r="O290" s="17"/>
      <c r="P290" s="17"/>
      <c r="Q290" s="17"/>
      <c r="R290" s="17"/>
      <c r="S290" s="17"/>
      <c r="T290" s="17"/>
      <c r="U290" s="17"/>
      <c r="V290" s="17"/>
      <c r="W290" s="17"/>
      <c r="X290" s="17"/>
      <c r="Y290" s="17"/>
      <c r="Z290" s="17"/>
      <c r="AA290" s="17"/>
      <c r="AB290" s="17"/>
      <c r="AC290" s="17"/>
      <c r="AD290" s="17"/>
      <c r="AE290" s="17"/>
      <c r="AF290" s="17"/>
      <c r="AG290" s="17"/>
      <c r="AH290" s="17"/>
      <c r="AI290" s="17"/>
      <c r="AJ290" s="17"/>
      <c r="AK290" s="17"/>
      <c r="AL290" s="17"/>
      <c r="AM290" s="17"/>
      <c r="AN290" s="17"/>
      <c r="AO290" s="17"/>
      <c r="AP290" s="17"/>
      <c r="AQ290" s="17"/>
      <c r="AR290" s="17"/>
      <c r="AS290" s="17"/>
      <c r="AT290" s="17"/>
      <c r="AU290" s="17"/>
      <c r="AV290" s="17"/>
      <c r="AW290" s="17"/>
      <c r="AX290" s="17"/>
      <c r="AY290" s="17"/>
      <c r="AZ290" s="17"/>
      <c r="BA290" s="17"/>
      <c r="BB290" s="17"/>
      <c r="BC290" s="17"/>
      <c r="BD290" s="17"/>
      <c r="BE290" s="17"/>
      <c r="BF290" s="17"/>
      <c r="BG290" s="17"/>
    </row>
    <row r="291" spans="2:59" x14ac:dyDescent="0.35">
      <c r="C291" s="17"/>
      <c r="D291" s="17"/>
      <c r="E291" s="17"/>
      <c r="F291" s="17"/>
      <c r="G291" s="17"/>
      <c r="H291" s="17"/>
      <c r="I291" s="17"/>
      <c r="J291" s="17"/>
      <c r="K291" s="17"/>
      <c r="L291" s="17"/>
      <c r="M291" s="17"/>
      <c r="N291" s="17"/>
      <c r="O291" s="17"/>
      <c r="P291" s="17"/>
      <c r="Q291" s="17"/>
      <c r="R291" s="17"/>
      <c r="S291" s="17"/>
      <c r="T291" s="17"/>
      <c r="U291" s="17"/>
      <c r="V291" s="17"/>
      <c r="W291" s="17"/>
      <c r="X291" s="17"/>
      <c r="Y291" s="17"/>
      <c r="Z291" s="17"/>
      <c r="AA291" s="17"/>
      <c r="AB291" s="17"/>
      <c r="AC291" s="17"/>
      <c r="AD291" s="17"/>
      <c r="AE291" s="17"/>
      <c r="AF291" s="17"/>
      <c r="AG291" s="17"/>
      <c r="AH291" s="17"/>
      <c r="AI291" s="17"/>
      <c r="AJ291" s="17"/>
      <c r="AK291" s="17"/>
      <c r="AL291" s="17"/>
      <c r="AM291" s="17"/>
      <c r="AN291" s="17"/>
      <c r="AO291" s="17"/>
      <c r="AP291" s="17"/>
      <c r="AQ291" s="17"/>
      <c r="AR291" s="17"/>
      <c r="AS291" s="17"/>
      <c r="AT291" s="17"/>
      <c r="AU291" s="17"/>
      <c r="AV291" s="17"/>
      <c r="AW291" s="17"/>
      <c r="AX291" s="17"/>
      <c r="AY291" s="17"/>
      <c r="AZ291" s="17"/>
      <c r="BA291" s="17"/>
      <c r="BB291" s="17"/>
      <c r="BC291" s="17"/>
      <c r="BD291" s="17"/>
      <c r="BE291" s="17"/>
      <c r="BF291" s="17"/>
      <c r="BG291" s="17"/>
    </row>
    <row r="292" spans="2:59" x14ac:dyDescent="0.35">
      <c r="C292" s="17"/>
      <c r="D292" s="17"/>
      <c r="E292" s="17"/>
      <c r="F292" s="17"/>
      <c r="G292" s="17"/>
      <c r="H292" s="17"/>
      <c r="I292" s="17"/>
      <c r="J292" s="17"/>
      <c r="K292" s="17"/>
      <c r="L292" s="17"/>
      <c r="M292" s="17"/>
      <c r="N292" s="17"/>
      <c r="O292" s="17"/>
      <c r="P292" s="17"/>
      <c r="Q292" s="17"/>
      <c r="R292" s="17"/>
      <c r="S292" s="17"/>
      <c r="T292" s="17"/>
      <c r="U292" s="17"/>
      <c r="V292" s="17"/>
      <c r="W292" s="17"/>
      <c r="X292" s="17"/>
      <c r="Y292" s="17"/>
      <c r="Z292" s="17"/>
      <c r="AA292" s="17"/>
      <c r="AB292" s="17"/>
      <c r="AC292" s="17"/>
      <c r="AD292" s="17"/>
      <c r="AE292" s="17"/>
      <c r="AF292" s="17"/>
      <c r="AG292" s="17"/>
      <c r="AH292" s="17"/>
      <c r="AI292" s="17"/>
      <c r="AJ292" s="17"/>
      <c r="AK292" s="17"/>
      <c r="AL292" s="17"/>
      <c r="AM292" s="17"/>
      <c r="AN292" s="17"/>
      <c r="AO292" s="17"/>
      <c r="AP292" s="17"/>
      <c r="AQ292" s="17"/>
      <c r="AR292" s="17"/>
      <c r="AS292" s="17"/>
      <c r="AT292" s="17"/>
      <c r="AU292" s="17"/>
      <c r="AV292" s="17"/>
      <c r="AW292" s="17"/>
      <c r="AX292" s="17"/>
      <c r="AY292" s="17"/>
      <c r="AZ292" s="17"/>
      <c r="BA292" s="17"/>
      <c r="BB292" s="17"/>
      <c r="BC292" s="17"/>
      <c r="BD292" s="17"/>
      <c r="BE292" s="17"/>
      <c r="BF292" s="17"/>
      <c r="BG292" s="17"/>
    </row>
    <row r="293" spans="2:59" x14ac:dyDescent="0.35">
      <c r="C293" s="17"/>
      <c r="D293" s="17"/>
      <c r="E293" s="17"/>
      <c r="F293" s="17"/>
      <c r="G293" s="17"/>
      <c r="H293" s="17"/>
      <c r="I293" s="17"/>
      <c r="J293" s="17"/>
      <c r="K293" s="17"/>
      <c r="L293" s="17"/>
      <c r="M293" s="17"/>
      <c r="N293" s="17"/>
      <c r="O293" s="17"/>
      <c r="P293" s="17"/>
      <c r="Q293" s="17"/>
      <c r="R293" s="17"/>
      <c r="S293" s="17"/>
      <c r="T293" s="17"/>
      <c r="U293" s="17"/>
      <c r="V293" s="17"/>
      <c r="W293" s="17"/>
      <c r="X293" s="17"/>
      <c r="Y293" s="17"/>
      <c r="Z293" s="17"/>
      <c r="AA293" s="17"/>
      <c r="AB293" s="17"/>
      <c r="AC293" s="17"/>
      <c r="AD293" s="17"/>
      <c r="AE293" s="17"/>
      <c r="AF293" s="17"/>
      <c r="AG293" s="17"/>
      <c r="AH293" s="17"/>
      <c r="AI293" s="17"/>
      <c r="AJ293" s="17"/>
      <c r="AK293" s="17"/>
      <c r="AL293" s="17"/>
      <c r="AM293" s="17"/>
      <c r="AN293" s="17"/>
      <c r="AO293" s="17"/>
      <c r="AP293" s="17"/>
      <c r="AQ293" s="17"/>
      <c r="AR293" s="17"/>
      <c r="AS293" s="17"/>
      <c r="AT293" s="17"/>
      <c r="AU293" s="17"/>
      <c r="AV293" s="17"/>
      <c r="AW293" s="17"/>
      <c r="AX293" s="17"/>
      <c r="AY293" s="17"/>
      <c r="AZ293" s="17"/>
      <c r="BA293" s="17"/>
      <c r="BB293" s="17"/>
      <c r="BC293" s="17"/>
      <c r="BD293" s="17"/>
      <c r="BE293" s="17"/>
      <c r="BF293" s="17"/>
      <c r="BG293" s="17"/>
    </row>
    <row r="294" spans="2:59" x14ac:dyDescent="0.35">
      <c r="C294" s="17"/>
      <c r="D294" s="17"/>
      <c r="E294" s="17"/>
      <c r="F294" s="17"/>
      <c r="G294" s="17"/>
      <c r="H294" s="17"/>
      <c r="I294" s="17"/>
      <c r="J294" s="17"/>
      <c r="K294" s="17"/>
      <c r="L294" s="17"/>
      <c r="M294" s="17"/>
      <c r="N294" s="17"/>
      <c r="O294" s="17"/>
      <c r="P294" s="17"/>
      <c r="Q294" s="17"/>
      <c r="R294" s="17"/>
      <c r="S294" s="17"/>
      <c r="T294" s="17"/>
      <c r="U294" s="17"/>
      <c r="V294" s="17"/>
      <c r="W294" s="17"/>
      <c r="X294" s="17"/>
      <c r="Y294" s="17"/>
      <c r="Z294" s="17"/>
      <c r="AA294" s="17"/>
      <c r="AB294" s="17"/>
      <c r="AC294" s="17"/>
      <c r="AD294" s="17"/>
      <c r="AE294" s="17"/>
      <c r="AF294" s="17"/>
      <c r="AG294" s="17"/>
      <c r="AH294" s="17"/>
      <c r="AI294" s="17"/>
      <c r="AJ294" s="17"/>
      <c r="AK294" s="17"/>
      <c r="AL294" s="17"/>
      <c r="AM294" s="17"/>
      <c r="AN294" s="17"/>
      <c r="AO294" s="17"/>
      <c r="AP294" s="17"/>
      <c r="AQ294" s="17"/>
      <c r="AR294" s="17"/>
      <c r="AS294" s="17"/>
      <c r="AT294" s="17"/>
      <c r="AU294" s="17"/>
      <c r="AV294" s="17"/>
      <c r="AW294" s="17"/>
      <c r="AX294" s="17"/>
      <c r="AY294" s="17"/>
      <c r="AZ294" s="17"/>
      <c r="BA294" s="17"/>
      <c r="BB294" s="17"/>
      <c r="BC294" s="17"/>
      <c r="BD294" s="17"/>
      <c r="BE294" s="17"/>
      <c r="BF294" s="17"/>
      <c r="BG294" s="17"/>
    </row>
    <row r="295" spans="2:59" x14ac:dyDescent="0.35">
      <c r="C295" s="17"/>
      <c r="D295" s="17"/>
      <c r="E295" s="17"/>
      <c r="F295" s="17"/>
      <c r="G295" s="17"/>
      <c r="H295" s="17"/>
      <c r="I295" s="17"/>
      <c r="J295" s="17"/>
      <c r="K295" s="17"/>
      <c r="L295" s="17"/>
      <c r="M295" s="17"/>
      <c r="N295" s="17"/>
      <c r="O295" s="17"/>
      <c r="P295" s="17"/>
      <c r="Q295" s="17"/>
      <c r="R295" s="17"/>
      <c r="S295" s="17"/>
      <c r="T295" s="17"/>
      <c r="U295" s="17"/>
      <c r="V295" s="17"/>
      <c r="W295" s="17"/>
      <c r="X295" s="17"/>
      <c r="Y295" s="17"/>
      <c r="Z295" s="17"/>
      <c r="AA295" s="17"/>
      <c r="AB295" s="17"/>
      <c r="AC295" s="17"/>
      <c r="AD295" s="17"/>
      <c r="AE295" s="17"/>
      <c r="AF295" s="17"/>
      <c r="AG295" s="17"/>
      <c r="AH295" s="17"/>
      <c r="AI295" s="17"/>
      <c r="AJ295" s="17"/>
      <c r="AK295" s="17"/>
      <c r="AL295" s="17"/>
      <c r="AM295" s="17"/>
      <c r="AN295" s="17"/>
      <c r="AO295" s="17"/>
      <c r="AP295" s="17"/>
      <c r="AQ295" s="17"/>
      <c r="AR295" s="17"/>
      <c r="AS295" s="17"/>
      <c r="AT295" s="17"/>
      <c r="AU295" s="17"/>
      <c r="AV295" s="17"/>
      <c r="AW295" s="17"/>
      <c r="AX295" s="17"/>
      <c r="AY295" s="17"/>
      <c r="AZ295" s="17"/>
      <c r="BA295" s="17"/>
      <c r="BB295" s="17"/>
      <c r="BC295" s="17"/>
      <c r="BD295" s="17"/>
      <c r="BE295" s="17"/>
      <c r="BF295" s="17"/>
      <c r="BG295" s="17"/>
    </row>
    <row r="296" spans="2:59" x14ac:dyDescent="0.35">
      <c r="C296" s="17"/>
      <c r="D296" s="17"/>
      <c r="E296" s="17"/>
      <c r="F296" s="17"/>
      <c r="G296" s="17"/>
      <c r="H296" s="17"/>
      <c r="I296" s="17"/>
      <c r="J296" s="17"/>
      <c r="K296" s="17"/>
      <c r="L296" s="17"/>
      <c r="M296" s="17"/>
      <c r="N296" s="17"/>
      <c r="O296" s="17"/>
      <c r="P296" s="17"/>
      <c r="Q296" s="17"/>
      <c r="R296" s="17"/>
      <c r="S296" s="17"/>
      <c r="T296" s="17"/>
      <c r="U296" s="17"/>
      <c r="V296" s="17"/>
      <c r="W296" s="17"/>
      <c r="X296" s="17"/>
      <c r="Y296" s="17"/>
      <c r="Z296" s="17"/>
      <c r="AA296" s="17"/>
      <c r="AB296" s="17"/>
      <c r="AC296" s="17"/>
      <c r="AD296" s="17"/>
      <c r="AE296" s="17"/>
      <c r="AF296" s="17"/>
      <c r="AG296" s="17"/>
      <c r="AH296" s="17"/>
      <c r="AI296" s="17"/>
      <c r="AJ296" s="17"/>
      <c r="AK296" s="17"/>
      <c r="AL296" s="17"/>
      <c r="AM296" s="17"/>
      <c r="AN296" s="17"/>
      <c r="AO296" s="17"/>
      <c r="AP296" s="17"/>
      <c r="AQ296" s="17"/>
      <c r="AR296" s="17"/>
      <c r="AS296" s="17"/>
      <c r="AT296" s="17"/>
      <c r="AU296" s="17"/>
      <c r="AV296" s="17"/>
      <c r="AW296" s="17"/>
      <c r="AX296" s="17"/>
      <c r="AY296" s="17"/>
      <c r="AZ296" s="17"/>
      <c r="BA296" s="17"/>
      <c r="BB296" s="17"/>
      <c r="BC296" s="17"/>
      <c r="BD296" s="17"/>
      <c r="BE296" s="17"/>
      <c r="BF296" s="17"/>
      <c r="BG296" s="17"/>
    </row>
    <row r="297" spans="2:59" x14ac:dyDescent="0.35">
      <c r="C297" s="17"/>
      <c r="D297" s="17"/>
      <c r="E297" s="17"/>
      <c r="F297" s="17"/>
      <c r="G297" s="17"/>
      <c r="H297" s="17"/>
      <c r="I297" s="17"/>
      <c r="J297" s="17"/>
      <c r="K297" s="17"/>
      <c r="L297" s="17"/>
      <c r="M297" s="17"/>
      <c r="N297" s="17"/>
      <c r="O297" s="17"/>
      <c r="P297" s="17"/>
      <c r="Q297" s="17"/>
      <c r="R297" s="17"/>
      <c r="S297" s="17"/>
      <c r="T297" s="17"/>
      <c r="U297" s="17"/>
      <c r="V297" s="17"/>
      <c r="W297" s="17"/>
      <c r="X297" s="17"/>
      <c r="Y297" s="17"/>
      <c r="Z297" s="17"/>
      <c r="AA297" s="17"/>
      <c r="AB297" s="17"/>
      <c r="AC297" s="17"/>
      <c r="AD297" s="17"/>
      <c r="AE297" s="17"/>
      <c r="AF297" s="17"/>
      <c r="AG297" s="17"/>
      <c r="AH297" s="17"/>
      <c r="AI297" s="17"/>
      <c r="AJ297" s="17"/>
      <c r="AK297" s="17"/>
      <c r="AL297" s="17"/>
      <c r="AM297" s="17"/>
      <c r="AN297" s="17"/>
      <c r="AO297" s="17"/>
      <c r="AP297" s="17"/>
      <c r="AQ297" s="17"/>
      <c r="AR297" s="17"/>
      <c r="AS297" s="17"/>
      <c r="AT297" s="17"/>
      <c r="AU297" s="17"/>
      <c r="AV297" s="17"/>
      <c r="AW297" s="17"/>
      <c r="AX297" s="17"/>
      <c r="AY297" s="17"/>
      <c r="AZ297" s="17"/>
      <c r="BA297" s="17"/>
      <c r="BB297" s="17"/>
      <c r="BC297" s="17"/>
      <c r="BD297" s="17"/>
      <c r="BE297" s="17"/>
      <c r="BF297" s="17"/>
      <c r="BG297" s="17"/>
    </row>
    <row r="298" spans="2:59" x14ac:dyDescent="0.35">
      <c r="C298" s="17"/>
      <c r="D298" s="17"/>
      <c r="E298" s="17"/>
      <c r="F298" s="17"/>
      <c r="G298" s="17"/>
      <c r="H298" s="17"/>
      <c r="I298" s="17"/>
      <c r="J298" s="17"/>
      <c r="K298" s="17"/>
      <c r="L298" s="17"/>
      <c r="M298" s="17"/>
      <c r="N298" s="17"/>
      <c r="O298" s="17"/>
      <c r="P298" s="17"/>
      <c r="Q298" s="17"/>
      <c r="R298" s="17"/>
      <c r="S298" s="17"/>
      <c r="T298" s="17"/>
      <c r="U298" s="17"/>
      <c r="V298" s="17"/>
      <c r="W298" s="17"/>
      <c r="X298" s="17"/>
      <c r="Y298" s="17"/>
      <c r="Z298" s="17"/>
      <c r="AA298" s="17"/>
      <c r="AB298" s="17"/>
      <c r="AC298" s="17"/>
      <c r="AD298" s="17"/>
      <c r="AE298" s="17"/>
      <c r="AF298" s="17"/>
      <c r="AG298" s="17"/>
      <c r="AH298" s="17"/>
      <c r="AI298" s="17"/>
      <c r="AJ298" s="17"/>
      <c r="AK298" s="17"/>
      <c r="AL298" s="17"/>
      <c r="AM298" s="17"/>
      <c r="AN298" s="17"/>
      <c r="AO298" s="17"/>
      <c r="AP298" s="17"/>
      <c r="AQ298" s="17"/>
      <c r="AR298" s="17"/>
      <c r="AS298" s="17"/>
      <c r="AT298" s="17"/>
      <c r="AU298" s="17"/>
      <c r="AV298" s="17"/>
      <c r="AW298" s="17"/>
      <c r="AX298" s="17"/>
      <c r="AY298" s="17"/>
      <c r="AZ298" s="17"/>
      <c r="BA298" s="17"/>
      <c r="BB298" s="17"/>
      <c r="BC298" s="17"/>
      <c r="BD298" s="17"/>
      <c r="BE298" s="17"/>
      <c r="BF298" s="17"/>
      <c r="BG298" s="17"/>
    </row>
    <row r="299" spans="2:59" x14ac:dyDescent="0.35">
      <c r="C299" s="17"/>
      <c r="D299" s="17"/>
      <c r="E299" s="17"/>
      <c r="F299" s="17"/>
      <c r="G299" s="17"/>
      <c r="H299" s="17"/>
      <c r="I299" s="17"/>
      <c r="J299" s="17"/>
      <c r="K299" s="17"/>
      <c r="L299" s="17"/>
      <c r="M299" s="17"/>
      <c r="N299" s="17"/>
      <c r="O299" s="17"/>
      <c r="P299" s="17"/>
      <c r="Q299" s="17"/>
      <c r="R299" s="17"/>
      <c r="S299" s="17"/>
      <c r="T299" s="17"/>
      <c r="U299" s="17"/>
      <c r="V299" s="17"/>
      <c r="W299" s="17"/>
      <c r="X299" s="17"/>
      <c r="Y299" s="17"/>
      <c r="Z299" s="17"/>
      <c r="AA299" s="17"/>
      <c r="AB299" s="17"/>
      <c r="AC299" s="17"/>
      <c r="AD299" s="17"/>
      <c r="AE299" s="17"/>
      <c r="AF299" s="17"/>
      <c r="AG299" s="17"/>
      <c r="AH299" s="17"/>
      <c r="AI299" s="17"/>
      <c r="AJ299" s="17"/>
      <c r="AK299" s="17"/>
      <c r="AL299" s="17"/>
      <c r="AM299" s="17"/>
      <c r="AN299" s="17"/>
      <c r="AO299" s="17"/>
      <c r="AP299" s="17"/>
      <c r="AQ299" s="17"/>
      <c r="AR299" s="17"/>
      <c r="AS299" s="17"/>
      <c r="AT299" s="17"/>
      <c r="AU299" s="17"/>
      <c r="AV299" s="17"/>
      <c r="AW299" s="17"/>
      <c r="AX299" s="17"/>
      <c r="AY299" s="17"/>
      <c r="AZ299" s="17"/>
      <c r="BA299" s="17"/>
      <c r="BB299" s="17"/>
      <c r="BC299" s="17"/>
      <c r="BD299" s="17"/>
      <c r="BE299" s="17"/>
      <c r="BF299" s="17"/>
      <c r="BG299" s="17"/>
    </row>
    <row r="300" spans="2:59" x14ac:dyDescent="0.35">
      <c r="C300" s="17"/>
      <c r="D300" s="17"/>
      <c r="E300" s="17"/>
      <c r="F300" s="17"/>
      <c r="G300" s="17"/>
      <c r="H300" s="17"/>
      <c r="I300" s="17"/>
      <c r="J300" s="17"/>
      <c r="K300" s="17"/>
      <c r="L300" s="17"/>
      <c r="M300" s="17"/>
      <c r="N300" s="17"/>
      <c r="O300" s="17"/>
      <c r="P300" s="17"/>
      <c r="Q300" s="17"/>
      <c r="R300" s="17"/>
      <c r="S300" s="17"/>
      <c r="T300" s="17"/>
      <c r="U300" s="17"/>
      <c r="V300" s="17"/>
      <c r="W300" s="17"/>
      <c r="X300" s="17"/>
      <c r="Y300" s="17"/>
      <c r="Z300" s="17"/>
      <c r="AA300" s="17"/>
      <c r="AB300" s="17"/>
      <c r="AC300" s="17"/>
      <c r="AD300" s="17"/>
      <c r="AE300" s="17"/>
      <c r="AF300" s="17"/>
      <c r="AG300" s="17"/>
      <c r="AH300" s="17"/>
      <c r="AI300" s="17"/>
      <c r="AJ300" s="17"/>
      <c r="AK300" s="17"/>
      <c r="AL300" s="17"/>
      <c r="AM300" s="17"/>
      <c r="AN300" s="17"/>
      <c r="AO300" s="17"/>
      <c r="AP300" s="17"/>
      <c r="AQ300" s="17"/>
      <c r="AR300" s="17"/>
      <c r="AS300" s="17"/>
      <c r="AT300" s="17"/>
      <c r="AU300" s="17"/>
      <c r="AV300" s="17"/>
      <c r="AW300" s="17"/>
      <c r="AX300" s="17"/>
      <c r="AY300" s="17"/>
      <c r="AZ300" s="17"/>
      <c r="BA300" s="17"/>
      <c r="BB300" s="17"/>
      <c r="BC300" s="17"/>
      <c r="BD300" s="17"/>
      <c r="BE300" s="17"/>
      <c r="BF300" s="17"/>
      <c r="BG300" s="17"/>
    </row>
    <row r="301" spans="2:59" x14ac:dyDescent="0.35">
      <c r="B301" s="6"/>
      <c r="C301" s="17"/>
      <c r="D301" s="17"/>
      <c r="E301" s="17"/>
      <c r="F301" s="17"/>
      <c r="G301" s="17"/>
      <c r="H301" s="17"/>
      <c r="I301" s="17"/>
      <c r="J301" s="17"/>
      <c r="K301" s="17"/>
      <c r="L301" s="17"/>
      <c r="M301" s="17"/>
      <c r="N301" s="17"/>
      <c r="O301" s="17"/>
      <c r="P301" s="17"/>
      <c r="Q301" s="17"/>
      <c r="R301" s="17"/>
      <c r="S301" s="17"/>
      <c r="T301" s="17"/>
      <c r="U301" s="17"/>
      <c r="V301" s="17"/>
      <c r="W301" s="17"/>
      <c r="X301" s="17"/>
      <c r="Y301" s="17"/>
      <c r="Z301" s="17"/>
      <c r="AA301" s="17"/>
      <c r="AB301" s="17"/>
      <c r="AC301" s="17"/>
      <c r="AD301" s="17"/>
      <c r="AE301" s="17"/>
      <c r="AF301" s="17"/>
      <c r="AG301" s="17"/>
      <c r="AH301" s="17"/>
      <c r="AI301" s="17"/>
      <c r="AJ301" s="17"/>
      <c r="AK301" s="17"/>
      <c r="AL301" s="17"/>
      <c r="AM301" s="17"/>
      <c r="AN301" s="17"/>
      <c r="AO301" s="17"/>
      <c r="AP301" s="17"/>
      <c r="AQ301" s="17"/>
      <c r="AR301" s="17"/>
      <c r="AS301" s="17"/>
      <c r="AT301" s="17"/>
      <c r="AU301" s="17"/>
      <c r="AV301" s="17"/>
      <c r="AW301" s="17"/>
      <c r="AX301" s="17"/>
      <c r="AY301" s="17"/>
      <c r="AZ301" s="17"/>
      <c r="BA301" s="17"/>
      <c r="BB301" s="17"/>
      <c r="BC301" s="17"/>
      <c r="BD301" s="17"/>
      <c r="BE301" s="17"/>
      <c r="BF301" s="17"/>
      <c r="BG301" s="17"/>
    </row>
    <row r="302" spans="2:59" x14ac:dyDescent="0.35">
      <c r="B302" s="24"/>
      <c r="C302" s="17"/>
      <c r="D302" s="17"/>
      <c r="E302" s="17"/>
      <c r="F302" s="17"/>
      <c r="G302" s="17"/>
      <c r="H302" s="17"/>
      <c r="I302" s="17"/>
      <c r="J302" s="17"/>
      <c r="K302" s="17"/>
      <c r="L302" s="17"/>
      <c r="M302" s="17"/>
      <c r="N302" s="17"/>
      <c r="O302" s="17"/>
      <c r="P302" s="17"/>
      <c r="Q302" s="17"/>
      <c r="R302" s="17"/>
      <c r="S302" s="17"/>
      <c r="T302" s="17"/>
      <c r="U302" s="17"/>
      <c r="V302" s="17"/>
      <c r="W302" s="17"/>
      <c r="X302" s="17"/>
      <c r="Y302" s="17"/>
      <c r="Z302" s="17"/>
      <c r="AA302" s="17"/>
      <c r="AB302" s="17"/>
      <c r="AC302" s="17"/>
      <c r="AD302" s="17"/>
      <c r="AE302" s="17"/>
      <c r="AF302" s="17"/>
      <c r="AG302" s="17"/>
      <c r="AH302" s="17"/>
      <c r="AI302" s="17"/>
      <c r="AJ302" s="17"/>
      <c r="AK302" s="17"/>
      <c r="AL302" s="17"/>
      <c r="AM302" s="17"/>
      <c r="AN302" s="17"/>
      <c r="AO302" s="17"/>
      <c r="AP302" s="17"/>
      <c r="AQ302" s="17"/>
      <c r="AR302" s="17"/>
      <c r="AS302" s="17"/>
      <c r="AT302" s="17"/>
      <c r="AU302" s="17"/>
      <c r="AV302" s="17"/>
      <c r="AW302" s="17"/>
      <c r="AX302" s="17"/>
      <c r="AY302" s="17"/>
      <c r="AZ302" s="17"/>
      <c r="BA302" s="17"/>
      <c r="BB302" s="17"/>
      <c r="BC302" s="17"/>
      <c r="BD302" s="17"/>
      <c r="BE302" s="17"/>
      <c r="BF302" s="17"/>
      <c r="BG302" s="17"/>
    </row>
    <row r="303" spans="2:59" x14ac:dyDescent="0.35">
      <c r="C303" s="17"/>
      <c r="D303" s="17"/>
      <c r="E303" s="17"/>
      <c r="F303" s="17"/>
      <c r="G303" s="17"/>
      <c r="H303" s="17"/>
      <c r="I303" s="17"/>
      <c r="J303" s="17"/>
      <c r="K303" s="17"/>
      <c r="L303" s="17"/>
      <c r="M303" s="17"/>
      <c r="N303" s="17"/>
      <c r="O303" s="17"/>
      <c r="P303" s="17"/>
      <c r="Q303" s="17"/>
      <c r="R303" s="17"/>
      <c r="S303" s="17"/>
      <c r="T303" s="17"/>
      <c r="U303" s="17"/>
      <c r="V303" s="17"/>
      <c r="W303" s="17"/>
      <c r="X303" s="17"/>
      <c r="Y303" s="17"/>
      <c r="Z303" s="17"/>
      <c r="AA303" s="17"/>
      <c r="AB303" s="17"/>
      <c r="AC303" s="17"/>
      <c r="AD303" s="17"/>
      <c r="AE303" s="17"/>
      <c r="AF303" s="17"/>
      <c r="AG303" s="17"/>
      <c r="AH303" s="17"/>
      <c r="AI303" s="17"/>
      <c r="AJ303" s="17"/>
      <c r="AK303" s="17"/>
      <c r="AL303" s="17"/>
      <c r="AM303" s="17"/>
      <c r="AN303" s="17"/>
      <c r="AO303" s="17"/>
      <c r="AP303" s="17"/>
      <c r="AQ303" s="17"/>
      <c r="AR303" s="17"/>
      <c r="AS303" s="17"/>
      <c r="AT303" s="17"/>
      <c r="AU303" s="17"/>
      <c r="AV303" s="17"/>
      <c r="AW303" s="17"/>
      <c r="AX303" s="17"/>
      <c r="AY303" s="17"/>
      <c r="AZ303" s="17"/>
      <c r="BA303" s="17"/>
      <c r="BB303" s="17"/>
      <c r="BC303" s="17"/>
      <c r="BD303" s="17"/>
      <c r="BE303" s="17"/>
      <c r="BF303" s="17"/>
      <c r="BG303" s="17"/>
    </row>
    <row r="304" spans="2:59" x14ac:dyDescent="0.35">
      <c r="C304" s="17"/>
      <c r="D304" s="17"/>
      <c r="E304" s="17"/>
      <c r="F304" s="17"/>
      <c r="G304" s="17"/>
      <c r="H304" s="17"/>
      <c r="I304" s="17"/>
      <c r="J304" s="17"/>
      <c r="K304" s="17"/>
      <c r="L304" s="17"/>
      <c r="M304" s="17"/>
      <c r="N304" s="17"/>
      <c r="O304" s="17"/>
      <c r="P304" s="17"/>
      <c r="Q304" s="17"/>
      <c r="R304" s="17"/>
      <c r="S304" s="17"/>
      <c r="T304" s="17"/>
      <c r="U304" s="17"/>
      <c r="V304" s="17"/>
      <c r="W304" s="17"/>
      <c r="X304" s="17"/>
      <c r="Y304" s="17"/>
      <c r="Z304" s="17"/>
      <c r="AA304" s="17"/>
      <c r="AB304" s="17"/>
      <c r="AC304" s="17"/>
      <c r="AD304" s="17"/>
      <c r="AE304" s="17"/>
      <c r="AF304" s="17"/>
      <c r="AG304" s="17"/>
      <c r="AH304" s="17"/>
      <c r="AI304" s="17"/>
      <c r="AJ304" s="17"/>
      <c r="AK304" s="17"/>
      <c r="AL304" s="17"/>
      <c r="AM304" s="17"/>
      <c r="AN304" s="17"/>
      <c r="AO304" s="17"/>
      <c r="AP304" s="17"/>
      <c r="AQ304" s="17"/>
      <c r="AR304" s="17"/>
      <c r="AS304" s="17"/>
      <c r="AT304" s="17"/>
      <c r="AU304" s="17"/>
      <c r="AV304" s="17"/>
      <c r="AW304" s="17"/>
      <c r="AX304" s="17"/>
      <c r="AY304" s="17"/>
      <c r="AZ304" s="17"/>
      <c r="BA304" s="17"/>
      <c r="BB304" s="17"/>
      <c r="BC304" s="17"/>
      <c r="BD304" s="17"/>
      <c r="BE304" s="17"/>
      <c r="BF304" s="17"/>
      <c r="BG304" s="17"/>
    </row>
    <row r="305" spans="2:59" x14ac:dyDescent="0.35">
      <c r="C305" s="17"/>
      <c r="D305" s="17"/>
      <c r="E305" s="17"/>
      <c r="F305" s="17"/>
      <c r="G305" s="17"/>
      <c r="H305" s="17"/>
      <c r="I305" s="17"/>
      <c r="J305" s="17"/>
      <c r="K305" s="17"/>
      <c r="L305" s="17"/>
      <c r="M305" s="17"/>
      <c r="N305" s="17"/>
      <c r="O305" s="17"/>
      <c r="P305" s="17"/>
      <c r="Q305" s="17"/>
      <c r="R305" s="17"/>
      <c r="S305" s="17"/>
      <c r="T305" s="17"/>
      <c r="U305" s="17"/>
      <c r="V305" s="17"/>
      <c r="W305" s="17"/>
      <c r="X305" s="17"/>
      <c r="Y305" s="17"/>
      <c r="Z305" s="17"/>
      <c r="AA305" s="17"/>
      <c r="AB305" s="17"/>
      <c r="AC305" s="17"/>
      <c r="AD305" s="17"/>
      <c r="AE305" s="17"/>
      <c r="AF305" s="17"/>
      <c r="AG305" s="17"/>
      <c r="AH305" s="17"/>
      <c r="AI305" s="17"/>
      <c r="AJ305" s="17"/>
      <c r="AK305" s="17"/>
      <c r="AL305" s="17"/>
      <c r="AM305" s="17"/>
      <c r="AN305" s="17"/>
      <c r="AO305" s="17"/>
      <c r="AP305" s="17"/>
      <c r="AQ305" s="17"/>
      <c r="AR305" s="17"/>
      <c r="AS305" s="17"/>
      <c r="AT305" s="17"/>
      <c r="AU305" s="17"/>
      <c r="AV305" s="17"/>
      <c r="AW305" s="17"/>
      <c r="AX305" s="17"/>
      <c r="AY305" s="17"/>
      <c r="AZ305" s="17"/>
      <c r="BA305" s="17"/>
      <c r="BB305" s="17"/>
      <c r="BC305" s="17"/>
      <c r="BD305" s="17"/>
      <c r="BE305" s="17"/>
      <c r="BF305" s="17"/>
      <c r="BG305" s="17"/>
    </row>
    <row r="306" spans="2:59" x14ac:dyDescent="0.35">
      <c r="C306" s="17"/>
      <c r="D306" s="17"/>
      <c r="E306" s="17"/>
      <c r="F306" s="17"/>
      <c r="G306" s="17"/>
      <c r="H306" s="17"/>
      <c r="I306" s="17"/>
      <c r="J306" s="17"/>
      <c r="K306" s="17"/>
      <c r="L306" s="17"/>
      <c r="M306" s="17"/>
      <c r="N306" s="17"/>
      <c r="O306" s="17"/>
      <c r="P306" s="17"/>
      <c r="Q306" s="17"/>
      <c r="R306" s="17"/>
      <c r="S306" s="17"/>
      <c r="T306" s="17"/>
      <c r="U306" s="17"/>
      <c r="V306" s="17"/>
      <c r="W306" s="17"/>
      <c r="X306" s="17"/>
      <c r="Y306" s="17"/>
      <c r="Z306" s="17"/>
      <c r="AA306" s="17"/>
      <c r="AB306" s="17"/>
      <c r="AC306" s="17"/>
      <c r="AD306" s="17"/>
      <c r="AE306" s="17"/>
      <c r="AF306" s="17"/>
      <c r="AG306" s="17"/>
      <c r="AH306" s="17"/>
      <c r="AI306" s="17"/>
      <c r="AJ306" s="17"/>
      <c r="AK306" s="17"/>
      <c r="AL306" s="17"/>
      <c r="AM306" s="17"/>
      <c r="AN306" s="17"/>
      <c r="AO306" s="17"/>
      <c r="AP306" s="17"/>
      <c r="AQ306" s="17"/>
      <c r="AR306" s="17"/>
      <c r="AS306" s="17"/>
      <c r="AT306" s="17"/>
      <c r="AU306" s="17"/>
      <c r="AV306" s="17"/>
      <c r="AW306" s="17"/>
      <c r="AX306" s="17"/>
      <c r="AY306" s="17"/>
      <c r="AZ306" s="17"/>
      <c r="BA306" s="17"/>
      <c r="BB306" s="17"/>
      <c r="BC306" s="17"/>
      <c r="BD306" s="17"/>
      <c r="BE306" s="17"/>
      <c r="BF306" s="17"/>
      <c r="BG306" s="17"/>
    </row>
    <row r="307" spans="2:59" x14ac:dyDescent="0.35">
      <c r="C307" s="17"/>
      <c r="D307" s="17"/>
      <c r="E307" s="17"/>
      <c r="F307" s="17"/>
      <c r="G307" s="17"/>
      <c r="H307" s="17"/>
      <c r="I307" s="17"/>
      <c r="J307" s="17"/>
      <c r="K307" s="17"/>
      <c r="L307" s="17"/>
      <c r="M307" s="17"/>
      <c r="N307" s="17"/>
      <c r="O307" s="17"/>
      <c r="P307" s="17"/>
      <c r="Q307" s="17"/>
      <c r="R307" s="17"/>
      <c r="S307" s="17"/>
      <c r="T307" s="17"/>
      <c r="U307" s="17"/>
      <c r="V307" s="17"/>
      <c r="W307" s="17"/>
      <c r="X307" s="17"/>
      <c r="Y307" s="17"/>
      <c r="Z307" s="17"/>
      <c r="AA307" s="17"/>
      <c r="AB307" s="17"/>
      <c r="AC307" s="17"/>
      <c r="AD307" s="17"/>
      <c r="AE307" s="17"/>
      <c r="AF307" s="17"/>
      <c r="AG307" s="17"/>
      <c r="AH307" s="17"/>
      <c r="AI307" s="17"/>
      <c r="AJ307" s="17"/>
      <c r="AK307" s="17"/>
      <c r="AL307" s="17"/>
      <c r="AM307" s="17"/>
      <c r="AN307" s="17"/>
      <c r="AO307" s="17"/>
      <c r="AP307" s="17"/>
      <c r="AQ307" s="17"/>
      <c r="AR307" s="17"/>
      <c r="AS307" s="17"/>
      <c r="AT307" s="17"/>
      <c r="AU307" s="17"/>
      <c r="AV307" s="17"/>
      <c r="AW307" s="17"/>
      <c r="AX307" s="17"/>
      <c r="AY307" s="17"/>
      <c r="AZ307" s="17"/>
      <c r="BA307" s="17"/>
      <c r="BB307" s="17"/>
      <c r="BC307" s="17"/>
      <c r="BD307" s="17"/>
      <c r="BE307" s="17"/>
      <c r="BF307" s="17"/>
      <c r="BG307" s="17"/>
    </row>
    <row r="308" spans="2:59" x14ac:dyDescent="0.35">
      <c r="C308" s="17"/>
      <c r="D308" s="17"/>
      <c r="E308" s="17"/>
      <c r="F308" s="17"/>
      <c r="G308" s="17"/>
      <c r="H308" s="17"/>
      <c r="I308" s="17"/>
      <c r="J308" s="17"/>
      <c r="K308" s="17"/>
      <c r="L308" s="17"/>
      <c r="M308" s="17"/>
      <c r="N308" s="17"/>
      <c r="O308" s="17"/>
      <c r="P308" s="17"/>
      <c r="Q308" s="17"/>
      <c r="R308" s="17"/>
      <c r="S308" s="17"/>
      <c r="T308" s="17"/>
      <c r="U308" s="17"/>
      <c r="V308" s="17"/>
      <c r="W308" s="17"/>
      <c r="X308" s="17"/>
      <c r="Y308" s="17"/>
      <c r="Z308" s="17"/>
      <c r="AA308" s="17"/>
      <c r="AB308" s="17"/>
      <c r="AC308" s="17"/>
      <c r="AD308" s="17"/>
      <c r="AE308" s="17"/>
      <c r="AF308" s="17"/>
      <c r="AG308" s="17"/>
      <c r="AH308" s="17"/>
      <c r="AI308" s="17"/>
      <c r="AJ308" s="17"/>
      <c r="AK308" s="17"/>
      <c r="AL308" s="17"/>
      <c r="AM308" s="17"/>
      <c r="AN308" s="17"/>
      <c r="AO308" s="17"/>
      <c r="AP308" s="17"/>
      <c r="AQ308" s="17"/>
      <c r="AR308" s="17"/>
      <c r="AS308" s="17"/>
      <c r="AT308" s="17"/>
      <c r="AU308" s="17"/>
      <c r="AV308" s="17"/>
      <c r="AW308" s="17"/>
      <c r="AX308" s="17"/>
      <c r="AY308" s="17"/>
      <c r="AZ308" s="17"/>
      <c r="BA308" s="17"/>
      <c r="BB308" s="17"/>
      <c r="BC308" s="17"/>
      <c r="BD308" s="17"/>
      <c r="BE308" s="17"/>
      <c r="BF308" s="17"/>
      <c r="BG308" s="17"/>
    </row>
    <row r="309" spans="2:59" x14ac:dyDescent="0.35">
      <c r="C309" s="17"/>
      <c r="D309" s="17"/>
      <c r="E309" s="17"/>
      <c r="F309" s="17"/>
      <c r="G309" s="17"/>
      <c r="H309" s="17"/>
      <c r="I309" s="17"/>
      <c r="J309" s="17"/>
      <c r="K309" s="17"/>
      <c r="L309" s="17"/>
      <c r="M309" s="17"/>
      <c r="N309" s="17"/>
      <c r="O309" s="17"/>
      <c r="P309" s="17"/>
      <c r="Q309" s="17"/>
      <c r="R309" s="17"/>
      <c r="S309" s="17"/>
      <c r="T309" s="17"/>
      <c r="U309" s="17"/>
      <c r="V309" s="17"/>
      <c r="W309" s="17"/>
      <c r="X309" s="17"/>
      <c r="Y309" s="17"/>
      <c r="Z309" s="17"/>
      <c r="AA309" s="17"/>
      <c r="AB309" s="17"/>
      <c r="AC309" s="17"/>
      <c r="AD309" s="17"/>
      <c r="AE309" s="17"/>
      <c r="AF309" s="17"/>
      <c r="AG309" s="17"/>
      <c r="AH309" s="17"/>
      <c r="AI309" s="17"/>
      <c r="AJ309" s="17"/>
      <c r="AK309" s="17"/>
      <c r="AL309" s="17"/>
      <c r="AM309" s="17"/>
      <c r="AN309" s="17"/>
      <c r="AO309" s="17"/>
      <c r="AP309" s="17"/>
      <c r="AQ309" s="17"/>
      <c r="AR309" s="17"/>
      <c r="AS309" s="17"/>
      <c r="AT309" s="17"/>
      <c r="AU309" s="17"/>
      <c r="AV309" s="17"/>
      <c r="AW309" s="17"/>
      <c r="AX309" s="17"/>
      <c r="AY309" s="17"/>
      <c r="AZ309" s="17"/>
      <c r="BA309" s="17"/>
      <c r="BB309" s="17"/>
      <c r="BC309" s="17"/>
      <c r="BD309" s="17"/>
      <c r="BE309" s="17"/>
      <c r="BF309" s="17"/>
      <c r="BG309" s="17"/>
    </row>
    <row r="310" spans="2:59" x14ac:dyDescent="0.35">
      <c r="C310" s="17"/>
      <c r="D310" s="17"/>
      <c r="E310" s="17"/>
      <c r="F310" s="17"/>
      <c r="G310" s="17"/>
      <c r="H310" s="17"/>
      <c r="I310" s="17"/>
      <c r="J310" s="17"/>
      <c r="K310" s="17"/>
      <c r="L310" s="17"/>
      <c r="M310" s="17"/>
      <c r="N310" s="17"/>
      <c r="O310" s="17"/>
      <c r="P310" s="17"/>
      <c r="Q310" s="17"/>
      <c r="R310" s="17"/>
      <c r="S310" s="17"/>
      <c r="T310" s="17"/>
      <c r="U310" s="17"/>
      <c r="V310" s="17"/>
      <c r="W310" s="17"/>
      <c r="X310" s="17"/>
      <c r="Y310" s="17"/>
      <c r="Z310" s="17"/>
      <c r="AA310" s="17"/>
      <c r="AB310" s="17"/>
      <c r="AC310" s="17"/>
      <c r="AD310" s="17"/>
      <c r="AE310" s="17"/>
      <c r="AF310" s="17"/>
      <c r="AG310" s="17"/>
      <c r="AH310" s="17"/>
      <c r="AI310" s="17"/>
      <c r="AJ310" s="17"/>
      <c r="AK310" s="17"/>
      <c r="AL310" s="17"/>
      <c r="AM310" s="17"/>
      <c r="AN310" s="17"/>
      <c r="AO310" s="17"/>
      <c r="AP310" s="17"/>
      <c r="AQ310" s="17"/>
      <c r="AR310" s="17"/>
      <c r="AS310" s="17"/>
      <c r="AT310" s="17"/>
      <c r="AU310" s="17"/>
      <c r="AV310" s="17"/>
      <c r="AW310" s="17"/>
      <c r="AX310" s="17"/>
      <c r="AY310" s="17"/>
      <c r="AZ310" s="17"/>
      <c r="BA310" s="17"/>
      <c r="BB310" s="17"/>
      <c r="BC310" s="17"/>
      <c r="BD310" s="17"/>
      <c r="BE310" s="17"/>
      <c r="BF310" s="17"/>
      <c r="BG310" s="17"/>
    </row>
    <row r="311" spans="2:59" x14ac:dyDescent="0.35">
      <c r="C311" s="17"/>
      <c r="D311" s="17"/>
      <c r="E311" s="17"/>
      <c r="F311" s="17"/>
      <c r="G311" s="17"/>
      <c r="H311" s="17"/>
      <c r="I311" s="17"/>
      <c r="J311" s="17"/>
      <c r="K311" s="17"/>
      <c r="L311" s="17"/>
      <c r="M311" s="17"/>
      <c r="N311" s="17"/>
      <c r="O311" s="17"/>
      <c r="P311" s="17"/>
      <c r="Q311" s="17"/>
      <c r="R311" s="17"/>
      <c r="S311" s="17"/>
      <c r="T311" s="17"/>
      <c r="U311" s="17"/>
      <c r="V311" s="17"/>
      <c r="W311" s="17"/>
      <c r="X311" s="17"/>
      <c r="Y311" s="17"/>
      <c r="Z311" s="17"/>
      <c r="AA311" s="17"/>
      <c r="AB311" s="17"/>
      <c r="AC311" s="17"/>
      <c r="AD311" s="17"/>
      <c r="AE311" s="17"/>
      <c r="AF311" s="17"/>
      <c r="AG311" s="17"/>
      <c r="AH311" s="17"/>
      <c r="AI311" s="17"/>
      <c r="AJ311" s="17"/>
      <c r="AK311" s="17"/>
      <c r="AL311" s="17"/>
      <c r="AM311" s="17"/>
      <c r="AN311" s="17"/>
      <c r="AO311" s="17"/>
      <c r="AP311" s="17"/>
      <c r="AQ311" s="17"/>
      <c r="AR311" s="17"/>
      <c r="AS311" s="17"/>
      <c r="AT311" s="17"/>
      <c r="AU311" s="17"/>
      <c r="AV311" s="17"/>
      <c r="AW311" s="17"/>
      <c r="AX311" s="17"/>
      <c r="AY311" s="17"/>
      <c r="AZ311" s="17"/>
      <c r="BA311" s="17"/>
      <c r="BB311" s="17"/>
      <c r="BC311" s="17"/>
      <c r="BD311" s="17"/>
      <c r="BE311" s="17"/>
      <c r="BF311" s="17"/>
      <c r="BG311" s="17"/>
    </row>
    <row r="312" spans="2:59" x14ac:dyDescent="0.35">
      <c r="C312" s="17"/>
      <c r="D312" s="17"/>
      <c r="E312" s="17"/>
      <c r="F312" s="17"/>
      <c r="G312" s="17"/>
      <c r="H312" s="17"/>
      <c r="I312" s="17"/>
      <c r="J312" s="17"/>
      <c r="K312" s="17"/>
      <c r="L312" s="17"/>
      <c r="M312" s="17"/>
      <c r="N312" s="17"/>
      <c r="O312" s="17"/>
      <c r="P312" s="17"/>
      <c r="Q312" s="17"/>
      <c r="R312" s="17"/>
      <c r="S312" s="17"/>
      <c r="T312" s="17"/>
      <c r="U312" s="17"/>
      <c r="V312" s="17"/>
      <c r="W312" s="17"/>
      <c r="X312" s="17"/>
      <c r="Y312" s="17"/>
      <c r="Z312" s="17"/>
      <c r="AA312" s="17"/>
      <c r="AB312" s="17"/>
      <c r="AC312" s="17"/>
      <c r="AD312" s="17"/>
      <c r="AE312" s="17"/>
      <c r="AF312" s="17"/>
      <c r="AG312" s="17"/>
      <c r="AH312" s="17"/>
      <c r="AI312" s="17"/>
      <c r="AJ312" s="17"/>
      <c r="AK312" s="17"/>
      <c r="AL312" s="17"/>
      <c r="AM312" s="17"/>
      <c r="AN312" s="17"/>
      <c r="AO312" s="17"/>
      <c r="AP312" s="17"/>
      <c r="AQ312" s="17"/>
      <c r="AR312" s="17"/>
      <c r="AS312" s="17"/>
      <c r="AT312" s="17"/>
      <c r="AU312" s="17"/>
      <c r="AV312" s="17"/>
      <c r="AW312" s="17"/>
      <c r="AX312" s="17"/>
      <c r="AY312" s="17"/>
      <c r="AZ312" s="17"/>
      <c r="BA312" s="17"/>
      <c r="BB312" s="17"/>
      <c r="BC312" s="17"/>
      <c r="BD312" s="17"/>
      <c r="BE312" s="17"/>
      <c r="BF312" s="17"/>
      <c r="BG312" s="17"/>
    </row>
    <row r="313" spans="2:59" x14ac:dyDescent="0.35">
      <c r="B313" s="6"/>
      <c r="C313" s="17"/>
      <c r="D313" s="17"/>
      <c r="E313" s="17"/>
      <c r="F313" s="17"/>
      <c r="G313" s="17"/>
      <c r="H313" s="17"/>
      <c r="I313" s="17"/>
      <c r="J313" s="17"/>
      <c r="K313" s="17"/>
      <c r="L313" s="17"/>
      <c r="M313" s="17"/>
      <c r="N313" s="17"/>
      <c r="O313" s="17"/>
      <c r="P313" s="17"/>
      <c r="Q313" s="17"/>
      <c r="R313" s="17"/>
      <c r="S313" s="17"/>
      <c r="T313" s="17"/>
      <c r="U313" s="17"/>
      <c r="V313" s="17"/>
      <c r="W313" s="17"/>
      <c r="X313" s="17"/>
      <c r="Y313" s="17"/>
      <c r="Z313" s="17"/>
      <c r="AA313" s="17"/>
      <c r="AB313" s="17"/>
      <c r="AC313" s="17"/>
      <c r="AD313" s="17"/>
      <c r="AE313" s="17"/>
      <c r="AF313" s="17"/>
      <c r="AG313" s="17"/>
      <c r="AH313" s="17"/>
      <c r="AI313" s="17"/>
      <c r="AJ313" s="17"/>
      <c r="AK313" s="17"/>
      <c r="AL313" s="17"/>
      <c r="AM313" s="17"/>
      <c r="AN313" s="17"/>
      <c r="AO313" s="17"/>
      <c r="AP313" s="17"/>
      <c r="AQ313" s="17"/>
      <c r="AR313" s="17"/>
      <c r="AS313" s="17"/>
      <c r="AT313" s="17"/>
      <c r="AU313" s="17"/>
      <c r="AV313" s="17"/>
      <c r="AW313" s="17"/>
      <c r="AX313" s="17"/>
      <c r="AY313" s="17"/>
      <c r="AZ313" s="17"/>
      <c r="BA313" s="17"/>
      <c r="BB313" s="17"/>
      <c r="BC313" s="17"/>
      <c r="BD313" s="17"/>
      <c r="BE313" s="17"/>
      <c r="BF313" s="17"/>
      <c r="BG313" s="17"/>
    </row>
    <row r="314" spans="2:59" x14ac:dyDescent="0.35">
      <c r="B314" s="24"/>
      <c r="C314" s="17"/>
      <c r="D314" s="17"/>
      <c r="E314" s="17"/>
      <c r="F314" s="17"/>
      <c r="G314" s="17"/>
      <c r="H314" s="17"/>
      <c r="I314" s="17"/>
      <c r="J314" s="17"/>
      <c r="K314" s="17"/>
      <c r="L314" s="17"/>
      <c r="M314" s="17"/>
      <c r="N314" s="17"/>
      <c r="O314" s="17"/>
      <c r="P314" s="17"/>
      <c r="Q314" s="17"/>
      <c r="R314" s="17"/>
      <c r="S314" s="17"/>
      <c r="T314" s="17"/>
      <c r="U314" s="17"/>
      <c r="V314" s="17"/>
      <c r="W314" s="17"/>
      <c r="X314" s="17"/>
      <c r="Y314" s="17"/>
      <c r="Z314" s="17"/>
      <c r="AA314" s="17"/>
      <c r="AB314" s="17"/>
      <c r="AC314" s="17"/>
      <c r="AD314" s="17"/>
      <c r="AE314" s="17"/>
      <c r="AF314" s="17"/>
      <c r="AG314" s="17"/>
      <c r="AH314" s="17"/>
      <c r="AI314" s="17"/>
      <c r="AJ314" s="17"/>
      <c r="AK314" s="17"/>
      <c r="AL314" s="17"/>
      <c r="AM314" s="17"/>
      <c r="AN314" s="17"/>
      <c r="AO314" s="17"/>
      <c r="AP314" s="17"/>
      <c r="AQ314" s="17"/>
      <c r="AR314" s="17"/>
      <c r="AS314" s="17"/>
      <c r="AT314" s="17"/>
      <c r="AU314" s="17"/>
      <c r="AV314" s="17"/>
      <c r="AW314" s="17"/>
      <c r="AX314" s="17"/>
      <c r="AY314" s="17"/>
      <c r="AZ314" s="17"/>
      <c r="BA314" s="17"/>
      <c r="BB314" s="17"/>
      <c r="BC314" s="17"/>
      <c r="BD314" s="17"/>
      <c r="BE314" s="17"/>
      <c r="BF314" s="17"/>
      <c r="BG314" s="17"/>
    </row>
    <row r="315" spans="2:59" x14ac:dyDescent="0.35">
      <c r="C315" s="17"/>
      <c r="D315" s="17"/>
      <c r="E315" s="17"/>
      <c r="F315" s="17"/>
      <c r="G315" s="17"/>
      <c r="H315" s="17"/>
      <c r="I315" s="17"/>
      <c r="J315" s="17"/>
      <c r="K315" s="17"/>
      <c r="L315" s="17"/>
      <c r="M315" s="17"/>
      <c r="N315" s="17"/>
      <c r="O315" s="17"/>
      <c r="P315" s="17"/>
      <c r="Q315" s="17"/>
      <c r="R315" s="17"/>
      <c r="S315" s="17"/>
      <c r="T315" s="17"/>
      <c r="U315" s="17"/>
      <c r="V315" s="17"/>
      <c r="W315" s="17"/>
      <c r="X315" s="17"/>
      <c r="Y315" s="17"/>
      <c r="Z315" s="17"/>
      <c r="AA315" s="17"/>
      <c r="AB315" s="17"/>
      <c r="AC315" s="17"/>
      <c r="AD315" s="17"/>
      <c r="AE315" s="17"/>
      <c r="AF315" s="17"/>
      <c r="AG315" s="17"/>
      <c r="AH315" s="17"/>
      <c r="AI315" s="17"/>
      <c r="AJ315" s="17"/>
      <c r="AK315" s="17"/>
      <c r="AL315" s="17"/>
      <c r="AM315" s="17"/>
      <c r="AN315" s="17"/>
      <c r="AO315" s="17"/>
      <c r="AP315" s="17"/>
      <c r="AQ315" s="17"/>
      <c r="AR315" s="17"/>
      <c r="AS315" s="17"/>
      <c r="AT315" s="17"/>
      <c r="AU315" s="17"/>
      <c r="AV315" s="17"/>
      <c r="AW315" s="17"/>
      <c r="AX315" s="17"/>
      <c r="AY315" s="17"/>
      <c r="AZ315" s="17"/>
      <c r="BA315" s="17"/>
      <c r="BB315" s="17"/>
      <c r="BC315" s="17"/>
      <c r="BD315" s="17"/>
      <c r="BE315" s="17"/>
      <c r="BF315" s="17"/>
      <c r="BG315" s="17"/>
    </row>
    <row r="316" spans="2:59" x14ac:dyDescent="0.35">
      <c r="C316" s="17"/>
      <c r="D316" s="17"/>
      <c r="E316" s="17"/>
      <c r="F316" s="17"/>
      <c r="G316" s="17"/>
      <c r="H316" s="17"/>
      <c r="I316" s="17"/>
      <c r="J316" s="17"/>
      <c r="K316" s="17"/>
      <c r="L316" s="17"/>
      <c r="M316" s="17"/>
      <c r="N316" s="17"/>
      <c r="O316" s="17"/>
      <c r="P316" s="17"/>
      <c r="Q316" s="17"/>
      <c r="R316" s="17"/>
      <c r="S316" s="17"/>
      <c r="T316" s="17"/>
      <c r="U316" s="17"/>
      <c r="V316" s="17"/>
      <c r="W316" s="17"/>
      <c r="X316" s="17"/>
      <c r="Y316" s="17"/>
      <c r="Z316" s="17"/>
      <c r="AA316" s="17"/>
      <c r="AB316" s="17"/>
      <c r="AC316" s="17"/>
      <c r="AD316" s="17"/>
      <c r="AE316" s="17"/>
      <c r="AF316" s="17"/>
      <c r="AG316" s="17"/>
      <c r="AH316" s="17"/>
      <c r="AI316" s="17"/>
      <c r="AJ316" s="17"/>
      <c r="AK316" s="17"/>
      <c r="AL316" s="17"/>
      <c r="AM316" s="17"/>
      <c r="AN316" s="17"/>
      <c r="AO316" s="17"/>
      <c r="AP316" s="17"/>
      <c r="AQ316" s="17"/>
      <c r="AR316" s="17"/>
      <c r="AS316" s="17"/>
      <c r="AT316" s="17"/>
      <c r="AU316" s="17"/>
      <c r="AV316" s="17"/>
      <c r="AW316" s="17"/>
      <c r="AX316" s="17"/>
      <c r="AY316" s="17"/>
      <c r="AZ316" s="17"/>
      <c r="BA316" s="17"/>
      <c r="BB316" s="17"/>
      <c r="BC316" s="17"/>
      <c r="BD316" s="17"/>
      <c r="BE316" s="17"/>
      <c r="BF316" s="17"/>
      <c r="BG316" s="17"/>
    </row>
    <row r="317" spans="2:59" x14ac:dyDescent="0.35">
      <c r="C317" s="17"/>
      <c r="D317" s="17"/>
      <c r="E317" s="17"/>
      <c r="F317" s="17"/>
      <c r="G317" s="17"/>
      <c r="H317" s="17"/>
      <c r="I317" s="17"/>
      <c r="J317" s="17"/>
      <c r="K317" s="17"/>
      <c r="L317" s="17"/>
      <c r="M317" s="17"/>
      <c r="N317" s="17"/>
      <c r="O317" s="17"/>
      <c r="P317" s="17"/>
      <c r="Q317" s="17"/>
      <c r="R317" s="17"/>
      <c r="S317" s="17"/>
      <c r="T317" s="17"/>
      <c r="U317" s="17"/>
      <c r="V317" s="17"/>
      <c r="W317" s="17"/>
      <c r="X317" s="17"/>
      <c r="Y317" s="17"/>
      <c r="Z317" s="17"/>
      <c r="AA317" s="17"/>
      <c r="AB317" s="17"/>
      <c r="AC317" s="17"/>
      <c r="AD317" s="17"/>
      <c r="AE317" s="17"/>
      <c r="AF317" s="17"/>
      <c r="AG317" s="17"/>
      <c r="AH317" s="17"/>
      <c r="AI317" s="17"/>
      <c r="AJ317" s="17"/>
      <c r="AK317" s="17"/>
      <c r="AL317" s="17"/>
      <c r="AM317" s="17"/>
      <c r="AN317" s="17"/>
      <c r="AO317" s="17"/>
      <c r="AP317" s="17"/>
      <c r="AQ317" s="17"/>
      <c r="AR317" s="17"/>
      <c r="AS317" s="17"/>
      <c r="AT317" s="17"/>
      <c r="AU317" s="17"/>
      <c r="AV317" s="17"/>
      <c r="AW317" s="17"/>
      <c r="AX317" s="17"/>
      <c r="AY317" s="17"/>
      <c r="AZ317" s="17"/>
      <c r="BA317" s="17"/>
      <c r="BB317" s="17"/>
      <c r="BC317" s="17"/>
      <c r="BD317" s="17"/>
      <c r="BE317" s="17"/>
      <c r="BF317" s="17"/>
      <c r="BG317" s="17"/>
    </row>
    <row r="318" spans="2:59" x14ac:dyDescent="0.35">
      <c r="C318" s="17"/>
      <c r="D318" s="17"/>
      <c r="E318" s="17"/>
      <c r="F318" s="17"/>
      <c r="G318" s="17"/>
      <c r="H318" s="17"/>
      <c r="I318" s="17"/>
      <c r="J318" s="17"/>
      <c r="K318" s="17"/>
      <c r="L318" s="17"/>
      <c r="M318" s="17"/>
      <c r="N318" s="17"/>
      <c r="O318" s="17"/>
      <c r="P318" s="17"/>
      <c r="Q318" s="17"/>
      <c r="R318" s="17"/>
      <c r="S318" s="17"/>
      <c r="T318" s="17"/>
      <c r="U318" s="17"/>
      <c r="V318" s="17"/>
      <c r="W318" s="17"/>
      <c r="X318" s="17"/>
      <c r="Y318" s="17"/>
      <c r="Z318" s="17"/>
      <c r="AA318" s="17"/>
      <c r="AB318" s="17"/>
      <c r="AC318" s="17"/>
      <c r="AD318" s="17"/>
      <c r="AE318" s="17"/>
      <c r="AF318" s="17"/>
      <c r="AG318" s="17"/>
      <c r="AH318" s="17"/>
      <c r="AI318" s="17"/>
      <c r="AJ318" s="17"/>
      <c r="AK318" s="17"/>
      <c r="AL318" s="17"/>
      <c r="AM318" s="17"/>
      <c r="AN318" s="17"/>
      <c r="AO318" s="17"/>
      <c r="AP318" s="17"/>
      <c r="AQ318" s="17"/>
      <c r="AR318" s="17"/>
      <c r="AS318" s="17"/>
      <c r="AT318" s="17"/>
      <c r="AU318" s="17"/>
      <c r="AV318" s="17"/>
      <c r="AW318" s="17"/>
      <c r="AX318" s="17"/>
      <c r="AY318" s="17"/>
      <c r="AZ318" s="17"/>
      <c r="BA318" s="17"/>
      <c r="BB318" s="17"/>
      <c r="BC318" s="17"/>
      <c r="BD318" s="17"/>
      <c r="BE318" s="17"/>
      <c r="BF318" s="17"/>
      <c r="BG318" s="17"/>
    </row>
    <row r="319" spans="2:59" x14ac:dyDescent="0.35">
      <c r="C319" s="17"/>
      <c r="D319" s="17"/>
      <c r="E319" s="17"/>
      <c r="F319" s="17"/>
      <c r="G319" s="17"/>
      <c r="H319" s="17"/>
      <c r="I319" s="17"/>
      <c r="J319" s="17"/>
      <c r="K319" s="17"/>
      <c r="L319" s="17"/>
      <c r="M319" s="17"/>
      <c r="N319" s="17"/>
      <c r="O319" s="17"/>
      <c r="P319" s="17"/>
      <c r="Q319" s="17"/>
      <c r="R319" s="17"/>
      <c r="S319" s="17"/>
      <c r="T319" s="17"/>
      <c r="U319" s="17"/>
      <c r="V319" s="17"/>
      <c r="W319" s="17"/>
      <c r="X319" s="17"/>
      <c r="Y319" s="17"/>
      <c r="Z319" s="17"/>
      <c r="AA319" s="17"/>
      <c r="AB319" s="17"/>
      <c r="AC319" s="17"/>
      <c r="AD319" s="17"/>
      <c r="AE319" s="17"/>
      <c r="AF319" s="17"/>
      <c r="AG319" s="17"/>
      <c r="AH319" s="17"/>
      <c r="AI319" s="17"/>
      <c r="AJ319" s="17"/>
      <c r="AK319" s="17"/>
      <c r="AL319" s="17"/>
      <c r="AM319" s="17"/>
      <c r="AN319" s="17"/>
      <c r="AO319" s="17"/>
      <c r="AP319" s="17"/>
      <c r="AQ319" s="17"/>
      <c r="AR319" s="17"/>
      <c r="AS319" s="17"/>
      <c r="AT319" s="17"/>
      <c r="AU319" s="17"/>
      <c r="AV319" s="17"/>
      <c r="AW319" s="17"/>
      <c r="AX319" s="17"/>
      <c r="AY319" s="17"/>
      <c r="AZ319" s="17"/>
      <c r="BA319" s="17"/>
      <c r="BB319" s="17"/>
      <c r="BC319" s="17"/>
      <c r="BD319" s="17"/>
      <c r="BE319" s="17"/>
      <c r="BF319" s="17"/>
      <c r="BG319" s="17"/>
    </row>
    <row r="320" spans="2:59" x14ac:dyDescent="0.35">
      <c r="C320" s="17"/>
      <c r="D320" s="17"/>
      <c r="E320" s="17"/>
      <c r="F320" s="17"/>
      <c r="G320" s="17"/>
      <c r="H320" s="17"/>
      <c r="I320" s="17"/>
      <c r="J320" s="17"/>
      <c r="K320" s="17"/>
      <c r="L320" s="17"/>
      <c r="M320" s="17"/>
      <c r="N320" s="17"/>
      <c r="O320" s="17"/>
      <c r="P320" s="17"/>
      <c r="Q320" s="17"/>
      <c r="R320" s="17"/>
      <c r="S320" s="17"/>
      <c r="T320" s="17"/>
      <c r="U320" s="17"/>
      <c r="V320" s="17"/>
      <c r="W320" s="17"/>
      <c r="X320" s="17"/>
      <c r="Y320" s="17"/>
      <c r="Z320" s="17"/>
      <c r="AA320" s="17"/>
      <c r="AB320" s="17"/>
      <c r="AC320" s="17"/>
      <c r="AD320" s="17"/>
      <c r="AE320" s="17"/>
      <c r="AF320" s="17"/>
      <c r="AG320" s="17"/>
      <c r="AH320" s="17"/>
      <c r="AI320" s="17"/>
      <c r="AJ320" s="17"/>
      <c r="AK320" s="17"/>
      <c r="AL320" s="17"/>
      <c r="AM320" s="17"/>
      <c r="AN320" s="17"/>
      <c r="AO320" s="17"/>
      <c r="AP320" s="17"/>
      <c r="AQ320" s="17"/>
      <c r="AR320" s="17"/>
      <c r="AS320" s="17"/>
      <c r="AT320" s="17"/>
      <c r="AU320" s="17"/>
      <c r="AV320" s="17"/>
      <c r="AW320" s="17"/>
      <c r="AX320" s="17"/>
      <c r="AY320" s="17"/>
      <c r="AZ320" s="17"/>
      <c r="BA320" s="17"/>
      <c r="BB320" s="17"/>
      <c r="BC320" s="17"/>
      <c r="BD320" s="17"/>
      <c r="BE320" s="17"/>
      <c r="BF320" s="17"/>
      <c r="BG320" s="17"/>
    </row>
    <row r="321" spans="2:59" x14ac:dyDescent="0.35">
      <c r="C321" s="17"/>
      <c r="D321" s="17"/>
      <c r="E321" s="17"/>
      <c r="F321" s="17"/>
      <c r="G321" s="17"/>
      <c r="H321" s="17"/>
      <c r="I321" s="17"/>
      <c r="J321" s="17"/>
      <c r="K321" s="17"/>
      <c r="L321" s="17"/>
      <c r="M321" s="17"/>
      <c r="N321" s="17"/>
      <c r="O321" s="17"/>
      <c r="P321" s="17"/>
      <c r="Q321" s="17"/>
      <c r="R321" s="17"/>
      <c r="S321" s="17"/>
      <c r="T321" s="17"/>
      <c r="U321" s="17"/>
      <c r="V321" s="17"/>
      <c r="W321" s="17"/>
      <c r="X321" s="17"/>
      <c r="Y321" s="17"/>
      <c r="Z321" s="17"/>
      <c r="AA321" s="17"/>
      <c r="AB321" s="17"/>
      <c r="AC321" s="17"/>
      <c r="AD321" s="17"/>
      <c r="AE321" s="17"/>
      <c r="AF321" s="17"/>
      <c r="AG321" s="17"/>
      <c r="AH321" s="17"/>
      <c r="AI321" s="17"/>
      <c r="AJ321" s="17"/>
      <c r="AK321" s="17"/>
      <c r="AL321" s="17"/>
      <c r="AM321" s="17"/>
      <c r="AN321" s="17"/>
      <c r="AO321" s="17"/>
      <c r="AP321" s="17"/>
      <c r="AQ321" s="17"/>
      <c r="AR321" s="17"/>
      <c r="AS321" s="17"/>
      <c r="AT321" s="17"/>
      <c r="AU321" s="17"/>
      <c r="AV321" s="17"/>
      <c r="AW321" s="17"/>
      <c r="AX321" s="17"/>
      <c r="AY321" s="17"/>
      <c r="AZ321" s="17"/>
      <c r="BA321" s="17"/>
      <c r="BB321" s="17"/>
      <c r="BC321" s="17"/>
      <c r="BD321" s="17"/>
      <c r="BE321" s="17"/>
      <c r="BF321" s="17"/>
      <c r="BG321" s="17"/>
    </row>
    <row r="322" spans="2:59" x14ac:dyDescent="0.35">
      <c r="C322" s="17"/>
      <c r="D322" s="17"/>
      <c r="E322" s="17"/>
      <c r="F322" s="17"/>
      <c r="G322" s="17"/>
      <c r="H322" s="17"/>
      <c r="I322" s="17"/>
      <c r="J322" s="17"/>
      <c r="K322" s="17"/>
      <c r="L322" s="17"/>
      <c r="M322" s="17"/>
      <c r="N322" s="17"/>
      <c r="O322" s="17"/>
      <c r="P322" s="17"/>
      <c r="Q322" s="17"/>
      <c r="R322" s="17"/>
      <c r="S322" s="17"/>
      <c r="T322" s="17"/>
      <c r="U322" s="17"/>
      <c r="V322" s="17"/>
      <c r="W322" s="17"/>
      <c r="X322" s="17"/>
      <c r="Y322" s="17"/>
      <c r="Z322" s="17"/>
      <c r="AA322" s="17"/>
      <c r="AB322" s="17"/>
      <c r="AC322" s="17"/>
      <c r="AD322" s="17"/>
      <c r="AE322" s="17"/>
      <c r="AF322" s="17"/>
      <c r="AG322" s="17"/>
      <c r="AH322" s="17"/>
      <c r="AI322" s="17"/>
      <c r="AJ322" s="17"/>
      <c r="AK322" s="17"/>
      <c r="AL322" s="17"/>
      <c r="AM322" s="17"/>
      <c r="AN322" s="17"/>
      <c r="AO322" s="17"/>
      <c r="AP322" s="17"/>
      <c r="AQ322" s="17"/>
      <c r="AR322" s="17"/>
      <c r="AS322" s="17"/>
      <c r="AT322" s="17"/>
      <c r="AU322" s="17"/>
      <c r="AV322" s="17"/>
      <c r="AW322" s="17"/>
      <c r="AX322" s="17"/>
      <c r="AY322" s="17"/>
      <c r="AZ322" s="17"/>
      <c r="BA322" s="17"/>
      <c r="BB322" s="17"/>
      <c r="BC322" s="17"/>
      <c r="BD322" s="17"/>
      <c r="BE322" s="17"/>
      <c r="BF322" s="17"/>
      <c r="BG322" s="17"/>
    </row>
    <row r="323" spans="2:59" x14ac:dyDescent="0.35">
      <c r="C323" s="17"/>
      <c r="D323" s="17"/>
      <c r="E323" s="17"/>
      <c r="F323" s="17"/>
      <c r="G323" s="17"/>
      <c r="H323" s="17"/>
      <c r="I323" s="17"/>
      <c r="J323" s="17"/>
      <c r="K323" s="17"/>
      <c r="L323" s="17"/>
      <c r="M323" s="17"/>
      <c r="N323" s="17"/>
      <c r="O323" s="17"/>
      <c r="P323" s="17"/>
      <c r="Q323" s="17"/>
      <c r="R323" s="17"/>
      <c r="S323" s="17"/>
      <c r="T323" s="17"/>
      <c r="U323" s="17"/>
      <c r="V323" s="17"/>
      <c r="W323" s="17"/>
      <c r="X323" s="17"/>
      <c r="Y323" s="17"/>
      <c r="Z323" s="17"/>
      <c r="AA323" s="17"/>
      <c r="AB323" s="17"/>
      <c r="AC323" s="17"/>
      <c r="AD323" s="17"/>
      <c r="AE323" s="17"/>
      <c r="AF323" s="17"/>
      <c r="AG323" s="17"/>
      <c r="AH323" s="17"/>
      <c r="AI323" s="17"/>
      <c r="AJ323" s="17"/>
      <c r="AK323" s="17"/>
      <c r="AL323" s="17"/>
      <c r="AM323" s="17"/>
      <c r="AN323" s="17"/>
      <c r="AO323" s="17"/>
      <c r="AP323" s="17"/>
      <c r="AQ323" s="17"/>
      <c r="AR323" s="17"/>
      <c r="AS323" s="17"/>
      <c r="AT323" s="17"/>
      <c r="AU323" s="17"/>
      <c r="AV323" s="17"/>
      <c r="AW323" s="17"/>
      <c r="AX323" s="17"/>
      <c r="AY323" s="17"/>
      <c r="AZ323" s="17"/>
      <c r="BA323" s="17"/>
      <c r="BB323" s="17"/>
      <c r="BC323" s="17"/>
      <c r="BD323" s="17"/>
      <c r="BE323" s="17"/>
      <c r="BF323" s="17"/>
      <c r="BG323" s="17"/>
    </row>
    <row r="324" spans="2:59" x14ac:dyDescent="0.35">
      <c r="C324" s="17"/>
      <c r="D324" s="17"/>
      <c r="E324" s="17"/>
      <c r="F324" s="17"/>
      <c r="G324" s="17"/>
      <c r="H324" s="17"/>
      <c r="I324" s="17"/>
      <c r="J324" s="17"/>
      <c r="K324" s="17"/>
      <c r="L324" s="17"/>
      <c r="M324" s="17"/>
      <c r="N324" s="17"/>
      <c r="O324" s="17"/>
      <c r="P324" s="17"/>
      <c r="Q324" s="17"/>
      <c r="R324" s="17"/>
      <c r="S324" s="17"/>
      <c r="T324" s="17"/>
      <c r="U324" s="17"/>
      <c r="V324" s="17"/>
      <c r="W324" s="17"/>
      <c r="X324" s="17"/>
      <c r="Y324" s="17"/>
      <c r="Z324" s="17"/>
      <c r="AA324" s="17"/>
      <c r="AB324" s="17"/>
      <c r="AC324" s="17"/>
      <c r="AD324" s="17"/>
      <c r="AE324" s="17"/>
      <c r="AF324" s="17"/>
      <c r="AG324" s="17"/>
      <c r="AH324" s="17"/>
      <c r="AI324" s="17"/>
      <c r="AJ324" s="17"/>
      <c r="AK324" s="17"/>
      <c r="AL324" s="17"/>
      <c r="AM324" s="17"/>
      <c r="AN324" s="17"/>
      <c r="AO324" s="17"/>
      <c r="AP324" s="17"/>
      <c r="AQ324" s="17"/>
      <c r="AR324" s="17"/>
      <c r="AS324" s="17"/>
      <c r="AT324" s="17"/>
      <c r="AU324" s="17"/>
      <c r="AV324" s="17"/>
      <c r="AW324" s="17"/>
      <c r="AX324" s="17"/>
      <c r="AY324" s="17"/>
      <c r="AZ324" s="17"/>
      <c r="BA324" s="17"/>
      <c r="BB324" s="17"/>
      <c r="BC324" s="17"/>
      <c r="BD324" s="17"/>
      <c r="BE324" s="17"/>
      <c r="BF324" s="17"/>
      <c r="BG324" s="17"/>
    </row>
    <row r="325" spans="2:59" x14ac:dyDescent="0.35">
      <c r="B325" s="6"/>
      <c r="C325" s="17"/>
      <c r="D325" s="17"/>
      <c r="E325" s="17"/>
      <c r="F325" s="17"/>
      <c r="G325" s="17"/>
      <c r="H325" s="17"/>
      <c r="I325" s="17"/>
      <c r="J325" s="17"/>
      <c r="K325" s="17"/>
      <c r="L325" s="17"/>
      <c r="M325" s="17"/>
      <c r="N325" s="17"/>
      <c r="O325" s="17"/>
      <c r="P325" s="17"/>
      <c r="Q325" s="17"/>
      <c r="R325" s="17"/>
      <c r="S325" s="17"/>
      <c r="T325" s="17"/>
      <c r="U325" s="17"/>
      <c r="V325" s="17"/>
      <c r="W325" s="17"/>
      <c r="X325" s="17"/>
      <c r="Y325" s="17"/>
      <c r="Z325" s="17"/>
      <c r="AA325" s="17"/>
      <c r="AB325" s="17"/>
      <c r="AC325" s="17"/>
      <c r="AD325" s="17"/>
      <c r="AE325" s="17"/>
      <c r="AF325" s="17"/>
      <c r="AG325" s="17"/>
      <c r="AH325" s="17"/>
      <c r="AI325" s="17"/>
      <c r="AJ325" s="17"/>
      <c r="AK325" s="17"/>
      <c r="AL325" s="17"/>
      <c r="AM325" s="17"/>
      <c r="AN325" s="17"/>
      <c r="AO325" s="17"/>
      <c r="AP325" s="17"/>
      <c r="AQ325" s="17"/>
      <c r="AR325" s="17"/>
      <c r="AS325" s="17"/>
      <c r="AT325" s="17"/>
      <c r="AU325" s="17"/>
      <c r="AV325" s="17"/>
      <c r="AW325" s="17"/>
      <c r="AX325" s="17"/>
      <c r="AY325" s="17"/>
      <c r="AZ325" s="17"/>
      <c r="BA325" s="17"/>
      <c r="BB325" s="17"/>
      <c r="BC325" s="17"/>
      <c r="BD325" s="17"/>
      <c r="BE325" s="17"/>
      <c r="BF325" s="17"/>
      <c r="BG325" s="17"/>
    </row>
    <row r="326" spans="2:59" x14ac:dyDescent="0.35">
      <c r="B326" s="24"/>
      <c r="C326" s="17"/>
      <c r="D326" s="17"/>
      <c r="E326" s="17"/>
      <c r="F326" s="17"/>
      <c r="G326" s="17"/>
      <c r="H326" s="17"/>
      <c r="I326" s="17"/>
      <c r="J326" s="17"/>
      <c r="K326" s="17"/>
      <c r="L326" s="17"/>
      <c r="M326" s="17"/>
      <c r="N326" s="17"/>
      <c r="O326" s="17"/>
      <c r="P326" s="17"/>
      <c r="Q326" s="17"/>
      <c r="R326" s="17"/>
      <c r="S326" s="17"/>
      <c r="T326" s="17"/>
      <c r="U326" s="17"/>
      <c r="V326" s="17"/>
      <c r="W326" s="17"/>
      <c r="X326" s="17"/>
      <c r="Y326" s="17"/>
      <c r="Z326" s="17"/>
      <c r="AA326" s="17"/>
      <c r="AB326" s="17"/>
      <c r="AC326" s="17"/>
      <c r="AD326" s="17"/>
      <c r="AE326" s="17"/>
      <c r="AF326" s="17"/>
      <c r="AG326" s="17"/>
      <c r="AH326" s="17"/>
      <c r="AI326" s="17"/>
      <c r="AJ326" s="17"/>
      <c r="AK326" s="17"/>
      <c r="AL326" s="17"/>
      <c r="AM326" s="17"/>
      <c r="AN326" s="17"/>
      <c r="AO326" s="17"/>
      <c r="AP326" s="17"/>
      <c r="AQ326" s="17"/>
      <c r="AR326" s="17"/>
      <c r="AS326" s="17"/>
      <c r="AT326" s="17"/>
      <c r="AU326" s="17"/>
      <c r="AV326" s="17"/>
      <c r="AW326" s="17"/>
      <c r="AX326" s="17"/>
      <c r="AY326" s="17"/>
      <c r="AZ326" s="17"/>
      <c r="BA326" s="17"/>
      <c r="BB326" s="17"/>
      <c r="BC326" s="17"/>
      <c r="BD326" s="17"/>
      <c r="BE326" s="17"/>
      <c r="BF326" s="17"/>
      <c r="BG326" s="17"/>
    </row>
    <row r="327" spans="2:59" x14ac:dyDescent="0.35">
      <c r="C327" s="17"/>
      <c r="D327" s="17"/>
      <c r="E327" s="17"/>
      <c r="F327" s="17"/>
      <c r="G327" s="17"/>
      <c r="H327" s="17"/>
      <c r="I327" s="17"/>
      <c r="J327" s="17"/>
      <c r="K327" s="17"/>
      <c r="L327" s="17"/>
      <c r="M327" s="17"/>
      <c r="N327" s="17"/>
      <c r="O327" s="17"/>
      <c r="P327" s="17"/>
      <c r="Q327" s="17"/>
      <c r="R327" s="17"/>
      <c r="S327" s="17"/>
      <c r="T327" s="17"/>
      <c r="U327" s="17"/>
      <c r="V327" s="17"/>
      <c r="W327" s="17"/>
      <c r="X327" s="17"/>
      <c r="Y327" s="17"/>
      <c r="Z327" s="17"/>
      <c r="AA327" s="17"/>
      <c r="AB327" s="17"/>
      <c r="AC327" s="17"/>
      <c r="AD327" s="17"/>
      <c r="AE327" s="17"/>
      <c r="AF327" s="17"/>
      <c r="AG327" s="17"/>
      <c r="AH327" s="17"/>
      <c r="AI327" s="17"/>
      <c r="AJ327" s="17"/>
      <c r="AK327" s="17"/>
      <c r="AL327" s="17"/>
      <c r="AM327" s="17"/>
      <c r="AN327" s="17"/>
      <c r="AO327" s="17"/>
      <c r="AP327" s="17"/>
      <c r="AQ327" s="17"/>
      <c r="AR327" s="17"/>
      <c r="AS327" s="17"/>
      <c r="AT327" s="17"/>
      <c r="AU327" s="17"/>
      <c r="AV327" s="17"/>
      <c r="AW327" s="17"/>
      <c r="AX327" s="17"/>
      <c r="AY327" s="17"/>
      <c r="AZ327" s="17"/>
      <c r="BA327" s="17"/>
      <c r="BB327" s="17"/>
      <c r="BC327" s="17"/>
      <c r="BD327" s="17"/>
      <c r="BE327" s="17"/>
      <c r="BF327" s="17"/>
      <c r="BG327" s="17"/>
    </row>
    <row r="328" spans="2:59" x14ac:dyDescent="0.35">
      <c r="C328" s="17"/>
      <c r="D328" s="17"/>
      <c r="E328" s="17"/>
      <c r="F328" s="17"/>
      <c r="G328" s="17"/>
      <c r="H328" s="17"/>
      <c r="I328" s="17"/>
      <c r="J328" s="17"/>
      <c r="K328" s="17"/>
      <c r="L328" s="17"/>
      <c r="M328" s="17"/>
      <c r="N328" s="17"/>
      <c r="O328" s="17"/>
      <c r="P328" s="17"/>
      <c r="Q328" s="17"/>
      <c r="R328" s="17"/>
      <c r="S328" s="17"/>
      <c r="T328" s="17"/>
      <c r="U328" s="17"/>
      <c r="V328" s="17"/>
      <c r="W328" s="17"/>
      <c r="X328" s="17"/>
      <c r="Y328" s="17"/>
      <c r="Z328" s="17"/>
      <c r="AA328" s="17"/>
      <c r="AB328" s="17"/>
      <c r="AC328" s="17"/>
      <c r="AD328" s="17"/>
      <c r="AE328" s="17"/>
      <c r="AF328" s="17"/>
      <c r="AG328" s="17"/>
      <c r="AH328" s="17"/>
      <c r="AI328" s="17"/>
      <c r="AJ328" s="17"/>
      <c r="AK328" s="17"/>
      <c r="AL328" s="17"/>
      <c r="AM328" s="17"/>
      <c r="AN328" s="17"/>
      <c r="AO328" s="17"/>
      <c r="AP328" s="17"/>
      <c r="AQ328" s="17"/>
      <c r="AR328" s="17"/>
      <c r="AS328" s="17"/>
      <c r="AT328" s="17"/>
      <c r="AU328" s="17"/>
      <c r="AV328" s="17"/>
      <c r="AW328" s="17"/>
      <c r="AX328" s="17"/>
      <c r="AY328" s="17"/>
      <c r="AZ328" s="17"/>
      <c r="BA328" s="17"/>
      <c r="BB328" s="17"/>
      <c r="BC328" s="17"/>
      <c r="BD328" s="17"/>
      <c r="BE328" s="17"/>
      <c r="BF328" s="17"/>
      <c r="BG328" s="17"/>
    </row>
    <row r="329" spans="2:59" x14ac:dyDescent="0.35">
      <c r="C329" s="17"/>
      <c r="D329" s="17"/>
      <c r="E329" s="17"/>
      <c r="F329" s="17"/>
      <c r="G329" s="17"/>
      <c r="H329" s="17"/>
      <c r="I329" s="17"/>
      <c r="J329" s="17"/>
      <c r="K329" s="17"/>
      <c r="L329" s="17"/>
      <c r="M329" s="17"/>
      <c r="N329" s="17"/>
      <c r="O329" s="17"/>
      <c r="P329" s="17"/>
      <c r="Q329" s="17"/>
      <c r="R329" s="17"/>
      <c r="S329" s="17"/>
      <c r="T329" s="17"/>
      <c r="U329" s="17"/>
      <c r="V329" s="17"/>
      <c r="W329" s="17"/>
      <c r="X329" s="17"/>
      <c r="Y329" s="17"/>
      <c r="Z329" s="17"/>
      <c r="AA329" s="17"/>
      <c r="AB329" s="17"/>
      <c r="AC329" s="17"/>
      <c r="AD329" s="17"/>
      <c r="AE329" s="17"/>
      <c r="AF329" s="17"/>
      <c r="AG329" s="17"/>
      <c r="AH329" s="17"/>
      <c r="AI329" s="17"/>
      <c r="AJ329" s="17"/>
      <c r="AK329" s="17"/>
      <c r="AL329" s="17"/>
      <c r="AM329" s="17"/>
      <c r="AN329" s="17"/>
      <c r="AO329" s="17"/>
      <c r="AP329" s="17"/>
      <c r="AQ329" s="17"/>
      <c r="AR329" s="17"/>
      <c r="AS329" s="17"/>
      <c r="AT329" s="17"/>
      <c r="AU329" s="17"/>
      <c r="AV329" s="17"/>
      <c r="AW329" s="17"/>
      <c r="AX329" s="17"/>
      <c r="AY329" s="17"/>
      <c r="AZ329" s="17"/>
      <c r="BA329" s="17"/>
      <c r="BB329" s="17"/>
      <c r="BC329" s="17"/>
      <c r="BD329" s="17"/>
      <c r="BE329" s="17"/>
      <c r="BF329" s="17"/>
      <c r="BG329" s="17"/>
    </row>
    <row r="330" spans="2:59" x14ac:dyDescent="0.35">
      <c r="C330" s="17"/>
      <c r="D330" s="17"/>
      <c r="E330" s="17"/>
      <c r="F330" s="17"/>
      <c r="G330" s="17"/>
      <c r="H330" s="17"/>
      <c r="I330" s="17"/>
      <c r="J330" s="17"/>
      <c r="K330" s="17"/>
      <c r="L330" s="17"/>
      <c r="M330" s="17"/>
      <c r="N330" s="17"/>
      <c r="O330" s="17"/>
      <c r="P330" s="17"/>
      <c r="Q330" s="17"/>
      <c r="R330" s="17"/>
      <c r="S330" s="17"/>
      <c r="T330" s="17"/>
      <c r="U330" s="17"/>
      <c r="V330" s="17"/>
      <c r="W330" s="17"/>
      <c r="X330" s="17"/>
      <c r="Y330" s="17"/>
      <c r="Z330" s="17"/>
      <c r="AA330" s="17"/>
      <c r="AB330" s="17"/>
      <c r="AC330" s="17"/>
      <c r="AD330" s="17"/>
      <c r="AE330" s="17"/>
      <c r="AF330" s="17"/>
      <c r="AG330" s="17"/>
      <c r="AH330" s="17"/>
      <c r="AI330" s="17"/>
      <c r="AJ330" s="17"/>
      <c r="AK330" s="17"/>
      <c r="AL330" s="17"/>
      <c r="AM330" s="17"/>
      <c r="AN330" s="17"/>
      <c r="AO330" s="17"/>
      <c r="AP330" s="17"/>
      <c r="AQ330" s="17"/>
      <c r="AR330" s="17"/>
      <c r="AS330" s="17"/>
      <c r="AT330" s="17"/>
      <c r="AU330" s="17"/>
      <c r="AV330" s="17"/>
      <c r="AW330" s="17"/>
      <c r="AX330" s="17"/>
      <c r="AY330" s="17"/>
      <c r="AZ330" s="17"/>
      <c r="BA330" s="17"/>
      <c r="BB330" s="17"/>
      <c r="BC330" s="17"/>
      <c r="BD330" s="17"/>
      <c r="BE330" s="17"/>
      <c r="BF330" s="17"/>
      <c r="BG330" s="17"/>
    </row>
    <row r="331" spans="2:59" x14ac:dyDescent="0.35">
      <c r="C331" s="17"/>
      <c r="D331" s="17"/>
      <c r="E331" s="17"/>
      <c r="F331" s="17"/>
      <c r="G331" s="17"/>
      <c r="H331" s="17"/>
      <c r="I331" s="17"/>
      <c r="J331" s="17"/>
      <c r="K331" s="17"/>
      <c r="L331" s="17"/>
      <c r="M331" s="17"/>
      <c r="N331" s="17"/>
      <c r="O331" s="17"/>
      <c r="P331" s="17"/>
      <c r="Q331" s="17"/>
      <c r="R331" s="17"/>
      <c r="S331" s="17"/>
      <c r="T331" s="17"/>
      <c r="U331" s="17"/>
      <c r="V331" s="17"/>
      <c r="W331" s="17"/>
      <c r="X331" s="17"/>
      <c r="Y331" s="17"/>
      <c r="Z331" s="17"/>
      <c r="AA331" s="17"/>
      <c r="AB331" s="17"/>
      <c r="AC331" s="17"/>
      <c r="AD331" s="17"/>
      <c r="AE331" s="17"/>
      <c r="AF331" s="17"/>
      <c r="AG331" s="17"/>
      <c r="AH331" s="17"/>
      <c r="AI331" s="17"/>
      <c r="AJ331" s="17"/>
      <c r="AK331" s="17"/>
      <c r="AL331" s="17"/>
      <c r="AM331" s="17"/>
      <c r="AN331" s="17"/>
      <c r="AO331" s="17"/>
      <c r="AP331" s="17"/>
      <c r="AQ331" s="17"/>
      <c r="AR331" s="17"/>
      <c r="AS331" s="17"/>
      <c r="AT331" s="17"/>
      <c r="AU331" s="17"/>
      <c r="AV331" s="17"/>
      <c r="AW331" s="17"/>
      <c r="AX331" s="17"/>
      <c r="AY331" s="17"/>
      <c r="AZ331" s="17"/>
      <c r="BA331" s="17"/>
      <c r="BB331" s="17"/>
      <c r="BC331" s="17"/>
      <c r="BD331" s="17"/>
      <c r="BE331" s="17"/>
      <c r="BF331" s="17"/>
      <c r="BG331" s="17"/>
    </row>
    <row r="332" spans="2:59" x14ac:dyDescent="0.35">
      <c r="C332" s="17"/>
      <c r="D332" s="17"/>
      <c r="E332" s="17"/>
      <c r="F332" s="17"/>
      <c r="G332" s="17"/>
      <c r="H332" s="17"/>
      <c r="I332" s="17"/>
      <c r="J332" s="17"/>
      <c r="K332" s="17"/>
      <c r="L332" s="17"/>
      <c r="M332" s="17"/>
      <c r="N332" s="17"/>
      <c r="O332" s="17"/>
      <c r="P332" s="17"/>
      <c r="Q332" s="17"/>
      <c r="R332" s="17"/>
      <c r="S332" s="17"/>
      <c r="T332" s="17"/>
      <c r="U332" s="17"/>
      <c r="V332" s="17"/>
      <c r="W332" s="17"/>
      <c r="X332" s="17"/>
      <c r="Y332" s="17"/>
      <c r="Z332" s="17"/>
      <c r="AA332" s="17"/>
      <c r="AB332" s="17"/>
      <c r="AC332" s="17"/>
      <c r="AD332" s="17"/>
      <c r="AE332" s="17"/>
      <c r="AF332" s="17"/>
      <c r="AG332" s="17"/>
      <c r="AH332" s="17"/>
      <c r="AI332" s="17"/>
      <c r="AJ332" s="17"/>
      <c r="AK332" s="17"/>
      <c r="AL332" s="17"/>
      <c r="AM332" s="17"/>
      <c r="AN332" s="17"/>
      <c r="AO332" s="17"/>
      <c r="AP332" s="17"/>
      <c r="AQ332" s="17"/>
      <c r="AR332" s="17"/>
      <c r="AS332" s="17"/>
      <c r="AT332" s="17"/>
      <c r="AU332" s="17"/>
      <c r="AV332" s="17"/>
      <c r="AW332" s="17"/>
      <c r="AX332" s="17"/>
      <c r="AY332" s="17"/>
      <c r="AZ332" s="17"/>
      <c r="BA332" s="17"/>
      <c r="BB332" s="17"/>
      <c r="BC332" s="17"/>
      <c r="BD332" s="17"/>
      <c r="BE332" s="17"/>
      <c r="BF332" s="17"/>
      <c r="BG332" s="17"/>
    </row>
    <row r="333" spans="2:59" x14ac:dyDescent="0.35">
      <c r="C333" s="17"/>
      <c r="D333" s="17"/>
      <c r="E333" s="17"/>
      <c r="F333" s="17"/>
      <c r="G333" s="17"/>
      <c r="H333" s="17"/>
      <c r="I333" s="17"/>
      <c r="J333" s="17"/>
      <c r="K333" s="17"/>
      <c r="L333" s="17"/>
      <c r="M333" s="17"/>
      <c r="N333" s="17"/>
      <c r="O333" s="17"/>
      <c r="P333" s="17"/>
      <c r="Q333" s="17"/>
      <c r="R333" s="17"/>
      <c r="S333" s="17"/>
      <c r="T333" s="17"/>
      <c r="U333" s="17"/>
      <c r="V333" s="17"/>
      <c r="W333" s="17"/>
      <c r="X333" s="17"/>
      <c r="Y333" s="17"/>
      <c r="Z333" s="17"/>
      <c r="AA333" s="17"/>
      <c r="AB333" s="17"/>
      <c r="AC333" s="17"/>
      <c r="AD333" s="17"/>
      <c r="AE333" s="17"/>
      <c r="AF333" s="17"/>
      <c r="AG333" s="17"/>
      <c r="AH333" s="17"/>
      <c r="AI333" s="17"/>
      <c r="AJ333" s="17"/>
      <c r="AK333" s="17"/>
      <c r="AL333" s="17"/>
      <c r="AM333" s="17"/>
      <c r="AN333" s="17"/>
      <c r="AO333" s="17"/>
      <c r="AP333" s="17"/>
      <c r="AQ333" s="17"/>
      <c r="AR333" s="17"/>
      <c r="AS333" s="17"/>
      <c r="AT333" s="17"/>
      <c r="AU333" s="17"/>
      <c r="AV333" s="17"/>
      <c r="AW333" s="17"/>
      <c r="AX333" s="17"/>
      <c r="AY333" s="17"/>
      <c r="AZ333" s="17"/>
      <c r="BA333" s="17"/>
      <c r="BB333" s="17"/>
      <c r="BC333" s="17"/>
      <c r="BD333" s="17"/>
      <c r="BE333" s="17"/>
      <c r="BF333" s="17"/>
      <c r="BG333" s="17"/>
    </row>
    <row r="334" spans="2:59" x14ac:dyDescent="0.35">
      <c r="B334" s="6"/>
      <c r="C334" s="17"/>
      <c r="D334" s="17"/>
      <c r="E334" s="17"/>
      <c r="F334" s="17"/>
      <c r="G334" s="17"/>
      <c r="H334" s="17"/>
      <c r="I334" s="17"/>
      <c r="J334" s="17"/>
      <c r="K334" s="17"/>
      <c r="L334" s="17"/>
      <c r="M334" s="17"/>
      <c r="N334" s="17"/>
      <c r="O334" s="17"/>
      <c r="P334" s="17"/>
      <c r="Q334" s="17"/>
      <c r="R334" s="17"/>
      <c r="S334" s="17"/>
      <c r="T334" s="17"/>
      <c r="U334" s="17"/>
      <c r="V334" s="17"/>
      <c r="W334" s="17"/>
      <c r="X334" s="17"/>
      <c r="Y334" s="17"/>
      <c r="Z334" s="17"/>
      <c r="AA334" s="17"/>
      <c r="AB334" s="17"/>
      <c r="AC334" s="17"/>
      <c r="AD334" s="17"/>
      <c r="AE334" s="17"/>
      <c r="AF334" s="17"/>
      <c r="AG334" s="17"/>
      <c r="AH334" s="17"/>
      <c r="AI334" s="17"/>
      <c r="AJ334" s="17"/>
      <c r="AK334" s="17"/>
      <c r="AL334" s="17"/>
      <c r="AM334" s="17"/>
      <c r="AN334" s="17"/>
      <c r="AO334" s="17"/>
      <c r="AP334" s="17"/>
      <c r="AQ334" s="17"/>
      <c r="AR334" s="17"/>
      <c r="AS334" s="17"/>
      <c r="AT334" s="17"/>
      <c r="AU334" s="17"/>
      <c r="AV334" s="17"/>
      <c r="AW334" s="17"/>
      <c r="AX334" s="17"/>
      <c r="AY334" s="17"/>
      <c r="AZ334" s="17"/>
      <c r="BA334" s="17"/>
      <c r="BB334" s="17"/>
      <c r="BC334" s="17"/>
      <c r="BD334" s="17"/>
      <c r="BE334" s="17"/>
      <c r="BF334" s="17"/>
      <c r="BG334" s="17"/>
    </row>
    <row r="335" spans="2:59" x14ac:dyDescent="0.35">
      <c r="B335" s="24"/>
      <c r="C335" s="17"/>
      <c r="D335" s="17"/>
      <c r="E335" s="17"/>
      <c r="F335" s="17"/>
      <c r="G335" s="17"/>
      <c r="H335" s="17"/>
      <c r="I335" s="17"/>
      <c r="J335" s="17"/>
      <c r="K335" s="17"/>
      <c r="L335" s="17"/>
      <c r="M335" s="17"/>
      <c r="N335" s="17"/>
      <c r="O335" s="17"/>
      <c r="P335" s="17"/>
      <c r="Q335" s="17"/>
      <c r="R335" s="17"/>
      <c r="S335" s="17"/>
      <c r="T335" s="17"/>
      <c r="U335" s="17"/>
      <c r="V335" s="17"/>
      <c r="W335" s="17"/>
      <c r="X335" s="17"/>
      <c r="Y335" s="17"/>
      <c r="Z335" s="17"/>
      <c r="AA335" s="17"/>
      <c r="AB335" s="17"/>
      <c r="AC335" s="17"/>
      <c r="AD335" s="17"/>
      <c r="AE335" s="17"/>
      <c r="AF335" s="17"/>
      <c r="AG335" s="17"/>
      <c r="AH335" s="17"/>
      <c r="AI335" s="17"/>
      <c r="AJ335" s="17"/>
      <c r="AK335" s="17"/>
      <c r="AL335" s="17"/>
      <c r="AM335" s="17"/>
      <c r="AN335" s="17"/>
      <c r="AO335" s="17"/>
      <c r="AP335" s="17"/>
      <c r="AQ335" s="17"/>
      <c r="AR335" s="17"/>
      <c r="AS335" s="17"/>
      <c r="AT335" s="17"/>
      <c r="AU335" s="17"/>
      <c r="AV335" s="17"/>
      <c r="AW335" s="17"/>
      <c r="AX335" s="17"/>
      <c r="AY335" s="17"/>
      <c r="AZ335" s="17"/>
      <c r="BA335" s="17"/>
      <c r="BB335" s="17"/>
      <c r="BC335" s="17"/>
      <c r="BD335" s="17"/>
      <c r="BE335" s="17"/>
      <c r="BF335" s="17"/>
      <c r="BG335" s="17"/>
    </row>
    <row r="336" spans="2:59" x14ac:dyDescent="0.35">
      <c r="C336" s="17"/>
      <c r="D336" s="17"/>
      <c r="E336" s="17"/>
      <c r="F336" s="17"/>
      <c r="G336" s="17"/>
      <c r="H336" s="17"/>
      <c r="I336" s="17"/>
      <c r="J336" s="17"/>
      <c r="K336" s="17"/>
      <c r="L336" s="17"/>
      <c r="M336" s="17"/>
      <c r="N336" s="17"/>
      <c r="O336" s="17"/>
      <c r="P336" s="17"/>
      <c r="Q336" s="17"/>
      <c r="R336" s="17"/>
      <c r="S336" s="17"/>
      <c r="T336" s="17"/>
      <c r="U336" s="17"/>
      <c r="V336" s="17"/>
      <c r="W336" s="17"/>
      <c r="X336" s="17"/>
      <c r="Y336" s="17"/>
      <c r="Z336" s="17"/>
      <c r="AA336" s="17"/>
      <c r="AB336" s="17"/>
      <c r="AC336" s="17"/>
      <c r="AD336" s="17"/>
      <c r="AE336" s="17"/>
      <c r="AF336" s="17"/>
      <c r="AG336" s="17"/>
      <c r="AH336" s="17"/>
      <c r="AI336" s="17"/>
      <c r="AJ336" s="17"/>
      <c r="AK336" s="17"/>
      <c r="AL336" s="17"/>
      <c r="AM336" s="17"/>
      <c r="AN336" s="17"/>
      <c r="AO336" s="17"/>
      <c r="AP336" s="17"/>
      <c r="AQ336" s="17"/>
      <c r="AR336" s="17"/>
      <c r="AS336" s="17"/>
      <c r="AT336" s="17"/>
      <c r="AU336" s="17"/>
      <c r="AV336" s="17"/>
      <c r="AW336" s="17"/>
      <c r="AX336" s="17"/>
      <c r="AY336" s="17"/>
      <c r="AZ336" s="17"/>
      <c r="BA336" s="17"/>
      <c r="BB336" s="17"/>
      <c r="BC336" s="17"/>
      <c r="BD336" s="17"/>
      <c r="BE336" s="17"/>
      <c r="BF336" s="17"/>
      <c r="BG336" s="17"/>
    </row>
    <row r="337" spans="2:59" x14ac:dyDescent="0.35">
      <c r="C337" s="17"/>
      <c r="D337" s="17"/>
      <c r="E337" s="17"/>
      <c r="F337" s="17"/>
      <c r="G337" s="17"/>
      <c r="H337" s="17"/>
      <c r="I337" s="17"/>
      <c r="J337" s="17"/>
      <c r="K337" s="17"/>
      <c r="L337" s="17"/>
      <c r="M337" s="17"/>
      <c r="N337" s="17"/>
      <c r="O337" s="17"/>
      <c r="P337" s="17"/>
      <c r="Q337" s="17"/>
      <c r="R337" s="17"/>
      <c r="S337" s="17"/>
      <c r="T337" s="17"/>
      <c r="U337" s="17"/>
      <c r="V337" s="17"/>
      <c r="W337" s="17"/>
      <c r="X337" s="17"/>
      <c r="Y337" s="17"/>
      <c r="Z337" s="17"/>
      <c r="AA337" s="17"/>
      <c r="AB337" s="17"/>
      <c r="AC337" s="17"/>
      <c r="AD337" s="17"/>
      <c r="AE337" s="17"/>
      <c r="AF337" s="17"/>
      <c r="AG337" s="17"/>
      <c r="AH337" s="17"/>
      <c r="AI337" s="17"/>
      <c r="AJ337" s="17"/>
      <c r="AK337" s="17"/>
      <c r="AL337" s="17"/>
      <c r="AM337" s="17"/>
      <c r="AN337" s="17"/>
      <c r="AO337" s="17"/>
      <c r="AP337" s="17"/>
      <c r="AQ337" s="17"/>
      <c r="AR337" s="17"/>
      <c r="AS337" s="17"/>
      <c r="AT337" s="17"/>
      <c r="AU337" s="17"/>
      <c r="AV337" s="17"/>
      <c r="AW337" s="17"/>
      <c r="AX337" s="17"/>
      <c r="AY337" s="17"/>
      <c r="AZ337" s="17"/>
      <c r="BA337" s="17"/>
      <c r="BB337" s="17"/>
      <c r="BC337" s="17"/>
      <c r="BD337" s="17"/>
      <c r="BE337" s="17"/>
      <c r="BF337" s="17"/>
      <c r="BG337" s="17"/>
    </row>
    <row r="338" spans="2:59" x14ac:dyDescent="0.35">
      <c r="C338" s="17"/>
      <c r="D338" s="17"/>
      <c r="E338" s="17"/>
      <c r="F338" s="17"/>
      <c r="G338" s="17"/>
      <c r="H338" s="17"/>
      <c r="I338" s="17"/>
      <c r="J338" s="17"/>
      <c r="K338" s="17"/>
      <c r="L338" s="17"/>
      <c r="M338" s="17"/>
      <c r="N338" s="17"/>
      <c r="O338" s="17"/>
      <c r="P338" s="17"/>
      <c r="Q338" s="17"/>
      <c r="R338" s="17"/>
      <c r="S338" s="17"/>
      <c r="T338" s="17"/>
      <c r="U338" s="17"/>
      <c r="V338" s="17"/>
      <c r="W338" s="17"/>
      <c r="X338" s="17"/>
      <c r="Y338" s="17"/>
      <c r="Z338" s="17"/>
      <c r="AA338" s="17"/>
      <c r="AB338" s="17"/>
      <c r="AC338" s="17"/>
      <c r="AD338" s="17"/>
      <c r="AE338" s="17"/>
      <c r="AF338" s="17"/>
      <c r="AG338" s="17"/>
      <c r="AH338" s="17"/>
      <c r="AI338" s="17"/>
      <c r="AJ338" s="17"/>
      <c r="AK338" s="17"/>
      <c r="AL338" s="17"/>
      <c r="AM338" s="17"/>
      <c r="AN338" s="17"/>
      <c r="AO338" s="17"/>
      <c r="AP338" s="17"/>
      <c r="AQ338" s="17"/>
      <c r="AR338" s="17"/>
      <c r="AS338" s="17"/>
      <c r="AT338" s="17"/>
      <c r="AU338" s="17"/>
      <c r="AV338" s="17"/>
      <c r="AW338" s="17"/>
      <c r="AX338" s="17"/>
      <c r="AY338" s="17"/>
      <c r="AZ338" s="17"/>
      <c r="BA338" s="17"/>
      <c r="BB338" s="17"/>
      <c r="BC338" s="17"/>
      <c r="BD338" s="17"/>
      <c r="BE338" s="17"/>
      <c r="BF338" s="17"/>
      <c r="BG338" s="17"/>
    </row>
    <row r="339" spans="2:59" x14ac:dyDescent="0.35">
      <c r="C339" s="17"/>
      <c r="D339" s="17"/>
      <c r="E339" s="17"/>
      <c r="F339" s="17"/>
      <c r="G339" s="17"/>
      <c r="H339" s="17"/>
      <c r="I339" s="17"/>
      <c r="J339" s="17"/>
      <c r="K339" s="17"/>
      <c r="L339" s="17"/>
      <c r="M339" s="17"/>
      <c r="N339" s="17"/>
      <c r="O339" s="17"/>
      <c r="P339" s="17"/>
      <c r="Q339" s="17"/>
      <c r="R339" s="17"/>
      <c r="S339" s="17"/>
      <c r="T339" s="17"/>
      <c r="U339" s="17"/>
      <c r="V339" s="17"/>
      <c r="W339" s="17"/>
      <c r="X339" s="17"/>
      <c r="Y339" s="17"/>
      <c r="Z339" s="17"/>
      <c r="AA339" s="17"/>
      <c r="AB339" s="17"/>
      <c r="AC339" s="17"/>
      <c r="AD339" s="17"/>
      <c r="AE339" s="17"/>
      <c r="AF339" s="17"/>
      <c r="AG339" s="17"/>
      <c r="AH339" s="17"/>
      <c r="AI339" s="17"/>
      <c r="AJ339" s="17"/>
      <c r="AK339" s="17"/>
      <c r="AL339" s="17"/>
      <c r="AM339" s="17"/>
      <c r="AN339" s="17"/>
      <c r="AO339" s="17"/>
      <c r="AP339" s="17"/>
      <c r="AQ339" s="17"/>
      <c r="AR339" s="17"/>
      <c r="AS339" s="17"/>
      <c r="AT339" s="17"/>
      <c r="AU339" s="17"/>
      <c r="AV339" s="17"/>
      <c r="AW339" s="17"/>
      <c r="AX339" s="17"/>
      <c r="AY339" s="17"/>
      <c r="AZ339" s="17"/>
      <c r="BA339" s="17"/>
      <c r="BB339" s="17"/>
      <c r="BC339" s="17"/>
      <c r="BD339" s="17"/>
      <c r="BE339" s="17"/>
      <c r="BF339" s="17"/>
      <c r="BG339" s="17"/>
    </row>
    <row r="340" spans="2:59" x14ac:dyDescent="0.35">
      <c r="C340" s="17"/>
      <c r="D340" s="17"/>
      <c r="E340" s="17"/>
      <c r="F340" s="17"/>
      <c r="G340" s="17"/>
      <c r="H340" s="17"/>
      <c r="I340" s="17"/>
      <c r="J340" s="17"/>
      <c r="K340" s="17"/>
      <c r="L340" s="17"/>
      <c r="M340" s="17"/>
      <c r="N340" s="17"/>
      <c r="O340" s="17"/>
      <c r="P340" s="17"/>
      <c r="Q340" s="17"/>
      <c r="R340" s="17"/>
      <c r="S340" s="17"/>
      <c r="T340" s="17"/>
      <c r="U340" s="17"/>
      <c r="V340" s="17"/>
      <c r="W340" s="17"/>
      <c r="X340" s="17"/>
      <c r="Y340" s="17"/>
      <c r="Z340" s="17"/>
      <c r="AA340" s="17"/>
      <c r="AB340" s="17"/>
      <c r="AC340" s="17"/>
      <c r="AD340" s="17"/>
      <c r="AE340" s="17"/>
      <c r="AF340" s="17"/>
      <c r="AG340" s="17"/>
      <c r="AH340" s="17"/>
      <c r="AI340" s="17"/>
      <c r="AJ340" s="17"/>
      <c r="AK340" s="17"/>
      <c r="AL340" s="17"/>
      <c r="AM340" s="17"/>
      <c r="AN340" s="17"/>
      <c r="AO340" s="17"/>
      <c r="AP340" s="17"/>
      <c r="AQ340" s="17"/>
      <c r="AR340" s="17"/>
      <c r="AS340" s="17"/>
      <c r="AT340" s="17"/>
      <c r="AU340" s="17"/>
      <c r="AV340" s="17"/>
      <c r="AW340" s="17"/>
      <c r="AX340" s="17"/>
      <c r="AY340" s="17"/>
      <c r="AZ340" s="17"/>
      <c r="BA340" s="17"/>
      <c r="BB340" s="17"/>
      <c r="BC340" s="17"/>
      <c r="BD340" s="17"/>
      <c r="BE340" s="17"/>
      <c r="BF340" s="17"/>
      <c r="BG340" s="17"/>
    </row>
    <row r="341" spans="2:59" x14ac:dyDescent="0.35">
      <c r="C341" s="17"/>
      <c r="D341" s="17"/>
      <c r="E341" s="17"/>
      <c r="F341" s="17"/>
      <c r="G341" s="17"/>
      <c r="H341" s="17"/>
      <c r="I341" s="17"/>
      <c r="J341" s="17"/>
      <c r="K341" s="17"/>
      <c r="L341" s="17"/>
      <c r="M341" s="17"/>
      <c r="N341" s="17"/>
      <c r="O341" s="17"/>
      <c r="P341" s="17"/>
      <c r="Q341" s="17"/>
      <c r="R341" s="17"/>
      <c r="S341" s="17"/>
      <c r="T341" s="17"/>
      <c r="U341" s="17"/>
      <c r="V341" s="17"/>
      <c r="W341" s="17"/>
      <c r="X341" s="17"/>
      <c r="Y341" s="17"/>
      <c r="Z341" s="17"/>
      <c r="AA341" s="17"/>
      <c r="AB341" s="17"/>
      <c r="AC341" s="17"/>
      <c r="AD341" s="17"/>
      <c r="AE341" s="17"/>
      <c r="AF341" s="17"/>
      <c r="AG341" s="17"/>
      <c r="AH341" s="17"/>
      <c r="AI341" s="17"/>
      <c r="AJ341" s="17"/>
      <c r="AK341" s="17"/>
      <c r="AL341" s="17"/>
      <c r="AM341" s="17"/>
      <c r="AN341" s="17"/>
      <c r="AO341" s="17"/>
      <c r="AP341" s="17"/>
      <c r="AQ341" s="17"/>
      <c r="AR341" s="17"/>
      <c r="AS341" s="17"/>
      <c r="AT341" s="17"/>
      <c r="AU341" s="17"/>
      <c r="AV341" s="17"/>
      <c r="AW341" s="17"/>
      <c r="AX341" s="17"/>
      <c r="AY341" s="17"/>
      <c r="AZ341" s="17"/>
      <c r="BA341" s="17"/>
      <c r="BB341" s="17"/>
      <c r="BC341" s="17"/>
      <c r="BD341" s="17"/>
      <c r="BE341" s="17"/>
      <c r="BF341" s="17"/>
      <c r="BG341" s="17"/>
    </row>
    <row r="342" spans="2:59" x14ac:dyDescent="0.35">
      <c r="C342" s="17"/>
      <c r="D342" s="17"/>
      <c r="E342" s="17"/>
      <c r="F342" s="17"/>
      <c r="G342" s="17"/>
      <c r="H342" s="17"/>
      <c r="I342" s="17"/>
      <c r="J342" s="17"/>
      <c r="K342" s="17"/>
      <c r="L342" s="17"/>
      <c r="M342" s="17"/>
      <c r="N342" s="17"/>
      <c r="O342" s="17"/>
      <c r="P342" s="17"/>
      <c r="Q342" s="17"/>
      <c r="R342" s="17"/>
      <c r="S342" s="17"/>
      <c r="T342" s="17"/>
      <c r="U342" s="17"/>
      <c r="V342" s="17"/>
      <c r="W342" s="17"/>
      <c r="X342" s="17"/>
      <c r="Y342" s="17"/>
      <c r="Z342" s="17"/>
      <c r="AA342" s="17"/>
      <c r="AB342" s="17"/>
      <c r="AC342" s="17"/>
      <c r="AD342" s="17"/>
      <c r="AE342" s="17"/>
      <c r="AF342" s="17"/>
      <c r="AG342" s="17"/>
      <c r="AH342" s="17"/>
      <c r="AI342" s="17"/>
      <c r="AJ342" s="17"/>
      <c r="AK342" s="17"/>
      <c r="AL342" s="17"/>
      <c r="AM342" s="17"/>
      <c r="AN342" s="17"/>
      <c r="AO342" s="17"/>
      <c r="AP342" s="17"/>
      <c r="AQ342" s="17"/>
      <c r="AR342" s="17"/>
      <c r="AS342" s="17"/>
      <c r="AT342" s="17"/>
      <c r="AU342" s="17"/>
      <c r="AV342" s="17"/>
      <c r="AW342" s="17"/>
      <c r="AX342" s="17"/>
      <c r="AY342" s="17"/>
      <c r="AZ342" s="17"/>
      <c r="BA342" s="17"/>
      <c r="BB342" s="17"/>
      <c r="BC342" s="17"/>
      <c r="BD342" s="17"/>
      <c r="BE342" s="17"/>
      <c r="BF342" s="17"/>
      <c r="BG342" s="17"/>
    </row>
    <row r="343" spans="2:59" x14ac:dyDescent="0.35">
      <c r="B343" s="6"/>
      <c r="C343" s="17"/>
      <c r="D343" s="17"/>
      <c r="E343" s="17"/>
      <c r="F343" s="17"/>
      <c r="G343" s="17"/>
      <c r="H343" s="17"/>
      <c r="I343" s="17"/>
      <c r="J343" s="17"/>
      <c r="K343" s="17"/>
      <c r="L343" s="17"/>
      <c r="M343" s="17"/>
      <c r="N343" s="17"/>
      <c r="O343" s="17"/>
      <c r="P343" s="17"/>
      <c r="Q343" s="17"/>
      <c r="R343" s="17"/>
      <c r="S343" s="17"/>
      <c r="T343" s="17"/>
      <c r="U343" s="17"/>
      <c r="V343" s="17"/>
      <c r="W343" s="17"/>
      <c r="X343" s="17"/>
      <c r="Y343" s="17"/>
      <c r="Z343" s="17"/>
      <c r="AA343" s="17"/>
      <c r="AB343" s="17"/>
      <c r="AC343" s="17"/>
      <c r="AD343" s="17"/>
      <c r="AE343" s="17"/>
      <c r="AF343" s="17"/>
      <c r="AG343" s="17"/>
      <c r="AH343" s="17"/>
      <c r="AI343" s="17"/>
      <c r="AJ343" s="17"/>
      <c r="AK343" s="17"/>
      <c r="AL343" s="17"/>
      <c r="AM343" s="17"/>
      <c r="AN343" s="17"/>
      <c r="AO343" s="17"/>
      <c r="AP343" s="17"/>
      <c r="AQ343" s="17"/>
      <c r="AR343" s="17"/>
      <c r="AS343" s="17"/>
      <c r="AT343" s="17"/>
      <c r="AU343" s="17"/>
      <c r="AV343" s="17"/>
      <c r="AW343" s="17"/>
      <c r="AX343" s="17"/>
      <c r="AY343" s="17"/>
      <c r="AZ343" s="17"/>
      <c r="BA343" s="17"/>
      <c r="BB343" s="17"/>
      <c r="BC343" s="17"/>
      <c r="BD343" s="17"/>
      <c r="BE343" s="17"/>
      <c r="BF343" s="17"/>
      <c r="BG343" s="17"/>
    </row>
    <row r="344" spans="2:59" x14ac:dyDescent="0.35">
      <c r="B344" s="24"/>
      <c r="C344" s="17"/>
      <c r="D344" s="17"/>
      <c r="E344" s="17"/>
      <c r="F344" s="17"/>
      <c r="G344" s="17"/>
      <c r="H344" s="17"/>
      <c r="I344" s="17"/>
      <c r="J344" s="17"/>
      <c r="K344" s="17"/>
      <c r="L344" s="17"/>
      <c r="M344" s="17"/>
      <c r="N344" s="17"/>
      <c r="O344" s="17"/>
      <c r="P344" s="17"/>
      <c r="Q344" s="17"/>
      <c r="R344" s="17"/>
      <c r="S344" s="17"/>
      <c r="T344" s="17"/>
      <c r="U344" s="17"/>
      <c r="V344" s="17"/>
      <c r="W344" s="17"/>
      <c r="X344" s="17"/>
      <c r="Y344" s="17"/>
      <c r="Z344" s="17"/>
      <c r="AA344" s="17"/>
      <c r="AB344" s="17"/>
      <c r="AC344" s="17"/>
      <c r="AD344" s="17"/>
      <c r="AE344" s="17"/>
      <c r="AF344" s="17"/>
      <c r="AG344" s="17"/>
      <c r="AH344" s="17"/>
      <c r="AI344" s="17"/>
      <c r="AJ344" s="17"/>
      <c r="AK344" s="17"/>
      <c r="AL344" s="17"/>
      <c r="AM344" s="17"/>
      <c r="AN344" s="17"/>
      <c r="AO344" s="17"/>
      <c r="AP344" s="17"/>
      <c r="AQ344" s="17"/>
      <c r="AR344" s="17"/>
      <c r="AS344" s="17"/>
      <c r="AT344" s="17"/>
      <c r="AU344" s="17"/>
      <c r="AV344" s="17"/>
      <c r="AW344" s="17"/>
      <c r="AX344" s="17"/>
      <c r="AY344" s="17"/>
      <c r="AZ344" s="17"/>
      <c r="BA344" s="17"/>
      <c r="BB344" s="17"/>
      <c r="BC344" s="17"/>
      <c r="BD344" s="17"/>
      <c r="BE344" s="17"/>
      <c r="BF344" s="17"/>
      <c r="BG344" s="17"/>
    </row>
    <row r="345" spans="2:59" x14ac:dyDescent="0.35">
      <c r="C345" s="17"/>
      <c r="D345" s="17"/>
      <c r="E345" s="17"/>
      <c r="F345" s="17"/>
      <c r="G345" s="17"/>
      <c r="H345" s="17"/>
      <c r="I345" s="17"/>
      <c r="J345" s="17"/>
      <c r="K345" s="17"/>
      <c r="L345" s="17"/>
      <c r="M345" s="17"/>
      <c r="N345" s="17"/>
      <c r="O345" s="17"/>
      <c r="P345" s="17"/>
      <c r="Q345" s="17"/>
      <c r="R345" s="17"/>
      <c r="S345" s="17"/>
      <c r="T345" s="17"/>
      <c r="U345" s="17"/>
      <c r="V345" s="17"/>
      <c r="W345" s="17"/>
      <c r="X345" s="17"/>
      <c r="Y345" s="17"/>
      <c r="Z345" s="17"/>
      <c r="AA345" s="17"/>
      <c r="AB345" s="17"/>
      <c r="AC345" s="17"/>
      <c r="AD345" s="17"/>
      <c r="AE345" s="17"/>
      <c r="AF345" s="17"/>
      <c r="AG345" s="17"/>
      <c r="AH345" s="17"/>
      <c r="AI345" s="17"/>
      <c r="AJ345" s="17"/>
      <c r="AK345" s="17"/>
      <c r="AL345" s="17"/>
      <c r="AM345" s="17"/>
      <c r="AN345" s="17"/>
      <c r="AO345" s="17"/>
      <c r="AP345" s="17"/>
      <c r="AQ345" s="17"/>
      <c r="AR345" s="17"/>
      <c r="AS345" s="17"/>
      <c r="AT345" s="17"/>
      <c r="AU345" s="17"/>
      <c r="AV345" s="17"/>
      <c r="AW345" s="17"/>
      <c r="AX345" s="17"/>
      <c r="AY345" s="17"/>
      <c r="AZ345" s="17"/>
      <c r="BA345" s="17"/>
      <c r="BB345" s="17"/>
      <c r="BC345" s="17"/>
      <c r="BD345" s="17"/>
      <c r="BE345" s="17"/>
      <c r="BF345" s="17"/>
      <c r="BG345" s="17"/>
    </row>
    <row r="346" spans="2:59" x14ac:dyDescent="0.35">
      <c r="C346" s="17"/>
      <c r="D346" s="17"/>
      <c r="E346" s="17"/>
      <c r="F346" s="17"/>
      <c r="G346" s="17"/>
      <c r="H346" s="17"/>
      <c r="I346" s="17"/>
      <c r="J346" s="17"/>
      <c r="K346" s="17"/>
      <c r="L346" s="17"/>
      <c r="M346" s="17"/>
      <c r="N346" s="17"/>
      <c r="O346" s="17"/>
      <c r="P346" s="17"/>
      <c r="Q346" s="17"/>
      <c r="R346" s="17"/>
      <c r="S346" s="17"/>
      <c r="T346" s="17"/>
      <c r="U346" s="17"/>
      <c r="V346" s="17"/>
      <c r="W346" s="17"/>
      <c r="X346" s="17"/>
      <c r="Y346" s="17"/>
      <c r="Z346" s="17"/>
      <c r="AA346" s="17"/>
      <c r="AB346" s="17"/>
      <c r="AC346" s="17"/>
      <c r="AD346" s="17"/>
      <c r="AE346" s="17"/>
      <c r="AF346" s="17"/>
      <c r="AG346" s="17"/>
      <c r="AH346" s="17"/>
      <c r="AI346" s="17"/>
      <c r="AJ346" s="17"/>
      <c r="AK346" s="17"/>
      <c r="AL346" s="17"/>
      <c r="AM346" s="17"/>
      <c r="AN346" s="17"/>
      <c r="AO346" s="17"/>
      <c r="AP346" s="17"/>
      <c r="AQ346" s="17"/>
      <c r="AR346" s="17"/>
      <c r="AS346" s="17"/>
      <c r="AT346" s="17"/>
      <c r="AU346" s="17"/>
      <c r="AV346" s="17"/>
      <c r="AW346" s="17"/>
      <c r="AX346" s="17"/>
      <c r="AY346" s="17"/>
      <c r="AZ346" s="17"/>
      <c r="BA346" s="17"/>
      <c r="BB346" s="17"/>
      <c r="BC346" s="17"/>
      <c r="BD346" s="17"/>
      <c r="BE346" s="17"/>
      <c r="BF346" s="17"/>
      <c r="BG346" s="17"/>
    </row>
    <row r="347" spans="2:59" x14ac:dyDescent="0.35">
      <c r="C347" s="17"/>
      <c r="D347" s="17"/>
      <c r="E347" s="17"/>
      <c r="F347" s="17"/>
      <c r="G347" s="17"/>
      <c r="H347" s="17"/>
      <c r="I347" s="17"/>
      <c r="J347" s="17"/>
      <c r="K347" s="17"/>
      <c r="L347" s="17"/>
      <c r="M347" s="17"/>
      <c r="N347" s="17"/>
      <c r="O347" s="17"/>
      <c r="P347" s="17"/>
      <c r="Q347" s="17"/>
      <c r="R347" s="17"/>
      <c r="S347" s="17"/>
      <c r="T347" s="17"/>
      <c r="U347" s="17"/>
      <c r="V347" s="17"/>
      <c r="W347" s="17"/>
      <c r="X347" s="17"/>
      <c r="Y347" s="17"/>
      <c r="Z347" s="17"/>
      <c r="AA347" s="17"/>
      <c r="AB347" s="17"/>
      <c r="AC347" s="17"/>
      <c r="AD347" s="17"/>
      <c r="AE347" s="17"/>
      <c r="AF347" s="17"/>
      <c r="AG347" s="17"/>
      <c r="AH347" s="17"/>
      <c r="AI347" s="17"/>
      <c r="AJ347" s="17"/>
      <c r="AK347" s="17"/>
      <c r="AL347" s="17"/>
      <c r="AM347" s="17"/>
      <c r="AN347" s="17"/>
      <c r="AO347" s="17"/>
      <c r="AP347" s="17"/>
      <c r="AQ347" s="17"/>
      <c r="AR347" s="17"/>
      <c r="AS347" s="17"/>
      <c r="AT347" s="17"/>
      <c r="AU347" s="17"/>
      <c r="AV347" s="17"/>
      <c r="AW347" s="17"/>
      <c r="AX347" s="17"/>
      <c r="AY347" s="17"/>
      <c r="AZ347" s="17"/>
      <c r="BA347" s="17"/>
      <c r="BB347" s="17"/>
      <c r="BC347" s="17"/>
      <c r="BD347" s="17"/>
      <c r="BE347" s="17"/>
      <c r="BF347" s="17"/>
      <c r="BG347" s="17"/>
    </row>
    <row r="348" spans="2:59" x14ac:dyDescent="0.35">
      <c r="C348" s="17"/>
      <c r="D348" s="17"/>
      <c r="E348" s="17"/>
      <c r="F348" s="17"/>
      <c r="G348" s="17"/>
      <c r="H348" s="17"/>
      <c r="I348" s="17"/>
      <c r="J348" s="17"/>
      <c r="K348" s="17"/>
      <c r="L348" s="17"/>
      <c r="M348" s="17"/>
      <c r="N348" s="17"/>
      <c r="O348" s="17"/>
      <c r="P348" s="17"/>
      <c r="Q348" s="17"/>
      <c r="R348" s="17"/>
      <c r="S348" s="17"/>
      <c r="T348" s="17"/>
      <c r="U348" s="17"/>
      <c r="V348" s="17"/>
      <c r="W348" s="17"/>
      <c r="X348" s="17"/>
      <c r="Y348" s="17"/>
      <c r="Z348" s="17"/>
      <c r="AA348" s="17"/>
      <c r="AB348" s="17"/>
      <c r="AC348" s="17"/>
      <c r="AD348" s="17"/>
      <c r="AE348" s="17"/>
      <c r="AF348" s="17"/>
      <c r="AG348" s="17"/>
      <c r="AH348" s="17"/>
      <c r="AI348" s="17"/>
      <c r="AJ348" s="17"/>
      <c r="AK348" s="17"/>
      <c r="AL348" s="17"/>
      <c r="AM348" s="17"/>
      <c r="AN348" s="17"/>
      <c r="AO348" s="17"/>
      <c r="AP348" s="17"/>
      <c r="AQ348" s="17"/>
      <c r="AR348" s="17"/>
      <c r="AS348" s="17"/>
      <c r="AT348" s="17"/>
      <c r="AU348" s="17"/>
      <c r="AV348" s="17"/>
      <c r="AW348" s="17"/>
      <c r="AX348" s="17"/>
      <c r="AY348" s="17"/>
      <c r="AZ348" s="17"/>
      <c r="BA348" s="17"/>
      <c r="BB348" s="17"/>
      <c r="BC348" s="17"/>
      <c r="BD348" s="17"/>
      <c r="BE348" s="17"/>
      <c r="BF348" s="17"/>
      <c r="BG348" s="17"/>
    </row>
    <row r="349" spans="2:59" x14ac:dyDescent="0.35">
      <c r="C349" s="17"/>
      <c r="D349" s="17"/>
      <c r="E349" s="17"/>
      <c r="F349" s="17"/>
      <c r="G349" s="17"/>
      <c r="H349" s="17"/>
      <c r="I349" s="17"/>
      <c r="J349" s="17"/>
      <c r="K349" s="17"/>
      <c r="L349" s="17"/>
      <c r="M349" s="17"/>
      <c r="N349" s="17"/>
      <c r="O349" s="17"/>
      <c r="P349" s="17"/>
      <c r="Q349" s="17"/>
      <c r="R349" s="17"/>
      <c r="S349" s="17"/>
      <c r="T349" s="17"/>
      <c r="U349" s="17"/>
      <c r="V349" s="17"/>
      <c r="W349" s="17"/>
      <c r="X349" s="17"/>
      <c r="Y349" s="17"/>
      <c r="Z349" s="17"/>
      <c r="AA349" s="17"/>
      <c r="AB349" s="17"/>
      <c r="AC349" s="17"/>
      <c r="AD349" s="17"/>
      <c r="AE349" s="17"/>
      <c r="AF349" s="17"/>
      <c r="AG349" s="17"/>
      <c r="AH349" s="17"/>
      <c r="AI349" s="17"/>
      <c r="AJ349" s="17"/>
      <c r="AK349" s="17"/>
      <c r="AL349" s="17"/>
      <c r="AM349" s="17"/>
      <c r="AN349" s="17"/>
      <c r="AO349" s="17"/>
      <c r="AP349" s="17"/>
      <c r="AQ349" s="17"/>
      <c r="AR349" s="17"/>
      <c r="AS349" s="17"/>
      <c r="AT349" s="17"/>
      <c r="AU349" s="17"/>
      <c r="AV349" s="17"/>
      <c r="AW349" s="17"/>
      <c r="AX349" s="17"/>
      <c r="AY349" s="17"/>
      <c r="AZ349" s="17"/>
      <c r="BA349" s="17"/>
      <c r="BB349" s="17"/>
      <c r="BC349" s="17"/>
      <c r="BD349" s="17"/>
      <c r="BE349" s="17"/>
      <c r="BF349" s="17"/>
      <c r="BG349" s="17"/>
    </row>
    <row r="350" spans="2:59" x14ac:dyDescent="0.35">
      <c r="C350" s="17"/>
      <c r="D350" s="17"/>
      <c r="E350" s="17"/>
      <c r="F350" s="17"/>
      <c r="G350" s="17"/>
      <c r="H350" s="17"/>
      <c r="I350" s="17"/>
      <c r="J350" s="17"/>
      <c r="K350" s="17"/>
      <c r="L350" s="17"/>
      <c r="M350" s="17"/>
      <c r="N350" s="17"/>
      <c r="O350" s="17"/>
      <c r="P350" s="17"/>
      <c r="Q350" s="17"/>
      <c r="R350" s="17"/>
      <c r="S350" s="17"/>
      <c r="T350" s="17"/>
      <c r="U350" s="17"/>
      <c r="V350" s="17"/>
      <c r="W350" s="17"/>
      <c r="X350" s="17"/>
      <c r="Y350" s="17"/>
      <c r="Z350" s="17"/>
      <c r="AA350" s="17"/>
      <c r="AB350" s="17"/>
      <c r="AC350" s="17"/>
      <c r="AD350" s="17"/>
      <c r="AE350" s="17"/>
      <c r="AF350" s="17"/>
      <c r="AG350" s="17"/>
      <c r="AH350" s="17"/>
      <c r="AI350" s="17"/>
      <c r="AJ350" s="17"/>
      <c r="AK350" s="17"/>
      <c r="AL350" s="17"/>
      <c r="AM350" s="17"/>
      <c r="AN350" s="17"/>
      <c r="AO350" s="17"/>
      <c r="AP350" s="17"/>
      <c r="AQ350" s="17"/>
      <c r="AR350" s="17"/>
      <c r="AS350" s="17"/>
      <c r="AT350" s="17"/>
      <c r="AU350" s="17"/>
      <c r="AV350" s="17"/>
      <c r="AW350" s="17"/>
      <c r="AX350" s="17"/>
      <c r="AY350" s="17"/>
      <c r="AZ350" s="17"/>
      <c r="BA350" s="17"/>
      <c r="BB350" s="17"/>
      <c r="BC350" s="17"/>
      <c r="BD350" s="17"/>
      <c r="BE350" s="17"/>
      <c r="BF350" s="17"/>
      <c r="BG350" s="17"/>
    </row>
    <row r="351" spans="2:59" x14ac:dyDescent="0.35">
      <c r="C351" s="17"/>
      <c r="D351" s="17"/>
      <c r="E351" s="17"/>
      <c r="F351" s="17"/>
      <c r="G351" s="17"/>
      <c r="H351" s="17"/>
      <c r="I351" s="17"/>
      <c r="J351" s="17"/>
      <c r="K351" s="17"/>
      <c r="L351" s="17"/>
      <c r="M351" s="17"/>
      <c r="N351" s="17"/>
      <c r="O351" s="17"/>
      <c r="P351" s="17"/>
      <c r="Q351" s="17"/>
      <c r="R351" s="17"/>
      <c r="S351" s="17"/>
      <c r="T351" s="17"/>
      <c r="U351" s="17"/>
      <c r="V351" s="17"/>
      <c r="W351" s="17"/>
      <c r="X351" s="17"/>
      <c r="Y351" s="17"/>
      <c r="Z351" s="17"/>
      <c r="AA351" s="17"/>
      <c r="AB351" s="17"/>
      <c r="AC351" s="17"/>
      <c r="AD351" s="17"/>
      <c r="AE351" s="17"/>
      <c r="AF351" s="17"/>
      <c r="AG351" s="17"/>
      <c r="AH351" s="17"/>
      <c r="AI351" s="17"/>
      <c r="AJ351" s="17"/>
      <c r="AK351" s="17"/>
      <c r="AL351" s="17"/>
      <c r="AM351" s="17"/>
      <c r="AN351" s="17"/>
      <c r="AO351" s="17"/>
      <c r="AP351" s="17"/>
      <c r="AQ351" s="17"/>
      <c r="AR351" s="17"/>
      <c r="AS351" s="17"/>
      <c r="AT351" s="17"/>
      <c r="AU351" s="17"/>
      <c r="AV351" s="17"/>
      <c r="AW351" s="17"/>
      <c r="AX351" s="17"/>
      <c r="AY351" s="17"/>
      <c r="AZ351" s="17"/>
      <c r="BA351" s="17"/>
      <c r="BB351" s="17"/>
      <c r="BC351" s="17"/>
      <c r="BD351" s="17"/>
      <c r="BE351" s="17"/>
      <c r="BF351" s="17"/>
      <c r="BG351" s="17"/>
    </row>
    <row r="352" spans="2:59" x14ac:dyDescent="0.35">
      <c r="B352" s="6"/>
      <c r="C352" s="17"/>
      <c r="D352" s="17"/>
      <c r="E352" s="17"/>
      <c r="F352" s="17"/>
      <c r="G352" s="17"/>
      <c r="H352" s="17"/>
      <c r="I352" s="17"/>
      <c r="J352" s="17"/>
      <c r="K352" s="17"/>
      <c r="L352" s="17"/>
      <c r="M352" s="17"/>
      <c r="N352" s="17"/>
      <c r="O352" s="17"/>
      <c r="P352" s="17"/>
      <c r="Q352" s="17"/>
      <c r="R352" s="17"/>
      <c r="S352" s="17"/>
      <c r="T352" s="17"/>
      <c r="U352" s="17"/>
      <c r="V352" s="17"/>
      <c r="W352" s="17"/>
      <c r="X352" s="17"/>
      <c r="Y352" s="17"/>
      <c r="Z352" s="17"/>
      <c r="AA352" s="17"/>
      <c r="AB352" s="17"/>
      <c r="AC352" s="17"/>
      <c r="AD352" s="17"/>
      <c r="AE352" s="17"/>
      <c r="AF352" s="17"/>
      <c r="AG352" s="17"/>
      <c r="AH352" s="17"/>
      <c r="AI352" s="17"/>
      <c r="AJ352" s="17"/>
      <c r="AK352" s="17"/>
      <c r="AL352" s="17"/>
      <c r="AM352" s="17"/>
      <c r="AN352" s="17"/>
      <c r="AO352" s="17"/>
      <c r="AP352" s="17"/>
      <c r="AQ352" s="17"/>
      <c r="AR352" s="17"/>
      <c r="AS352" s="17"/>
      <c r="AT352" s="17"/>
      <c r="AU352" s="17"/>
      <c r="AV352" s="17"/>
      <c r="AW352" s="17"/>
      <c r="AX352" s="17"/>
      <c r="AY352" s="17"/>
      <c r="AZ352" s="17"/>
      <c r="BA352" s="17"/>
      <c r="BB352" s="17"/>
      <c r="BC352" s="17"/>
      <c r="BD352" s="17"/>
      <c r="BE352" s="17"/>
      <c r="BF352" s="17"/>
      <c r="BG352" s="17"/>
    </row>
    <row r="353" spans="2:59" x14ac:dyDescent="0.35">
      <c r="B353" s="24"/>
      <c r="C353" s="17"/>
      <c r="D353" s="17"/>
      <c r="E353" s="17"/>
      <c r="F353" s="17"/>
      <c r="G353" s="17"/>
      <c r="H353" s="17"/>
      <c r="I353" s="17"/>
      <c r="J353" s="17"/>
      <c r="K353" s="17"/>
      <c r="L353" s="17"/>
      <c r="M353" s="17"/>
      <c r="N353" s="17"/>
      <c r="O353" s="17"/>
      <c r="P353" s="17"/>
      <c r="Q353" s="17"/>
      <c r="R353" s="17"/>
      <c r="S353" s="17"/>
      <c r="T353" s="17"/>
      <c r="U353" s="17"/>
      <c r="V353" s="17"/>
      <c r="W353" s="17"/>
      <c r="X353" s="17"/>
      <c r="Y353" s="17"/>
      <c r="Z353" s="17"/>
      <c r="AA353" s="17"/>
      <c r="AB353" s="17"/>
      <c r="AC353" s="17"/>
      <c r="AD353" s="17"/>
      <c r="AE353" s="17"/>
      <c r="AF353" s="17"/>
      <c r="AG353" s="17"/>
      <c r="AH353" s="17"/>
      <c r="AI353" s="17"/>
      <c r="AJ353" s="17"/>
      <c r="AK353" s="17"/>
      <c r="AL353" s="17"/>
      <c r="AM353" s="17"/>
      <c r="AN353" s="17"/>
      <c r="AO353" s="17"/>
      <c r="AP353" s="17"/>
      <c r="AQ353" s="17"/>
      <c r="AR353" s="17"/>
      <c r="AS353" s="17"/>
      <c r="AT353" s="17"/>
      <c r="AU353" s="17"/>
      <c r="AV353" s="17"/>
      <c r="AW353" s="17"/>
      <c r="AX353" s="17"/>
      <c r="AY353" s="17"/>
      <c r="AZ353" s="17"/>
      <c r="BA353" s="17"/>
      <c r="BB353" s="17"/>
      <c r="BC353" s="17"/>
      <c r="BD353" s="17"/>
      <c r="BE353" s="17"/>
      <c r="BF353" s="17"/>
      <c r="BG353" s="17"/>
    </row>
    <row r="354" spans="2:59" x14ac:dyDescent="0.35">
      <c r="C354" s="17"/>
      <c r="D354" s="17"/>
      <c r="E354" s="17"/>
      <c r="F354" s="17"/>
      <c r="G354" s="17"/>
      <c r="H354" s="17"/>
      <c r="I354" s="17"/>
      <c r="J354" s="17"/>
      <c r="K354" s="17"/>
      <c r="L354" s="17"/>
      <c r="M354" s="17"/>
      <c r="N354" s="17"/>
      <c r="O354" s="17"/>
      <c r="P354" s="17"/>
      <c r="Q354" s="17"/>
      <c r="R354" s="17"/>
      <c r="S354" s="17"/>
      <c r="T354" s="17"/>
      <c r="U354" s="17"/>
      <c r="V354" s="17"/>
      <c r="W354" s="17"/>
      <c r="X354" s="17"/>
      <c r="Y354" s="17"/>
      <c r="Z354" s="17"/>
      <c r="AA354" s="17"/>
      <c r="AB354" s="17"/>
      <c r="AC354" s="17"/>
      <c r="AD354" s="17"/>
      <c r="AE354" s="17"/>
      <c r="AF354" s="17"/>
      <c r="AG354" s="17"/>
      <c r="AH354" s="17"/>
      <c r="AI354" s="17"/>
      <c r="AJ354" s="17"/>
      <c r="AK354" s="17"/>
      <c r="AL354" s="17"/>
      <c r="AM354" s="17"/>
      <c r="AN354" s="17"/>
      <c r="AO354" s="17"/>
      <c r="AP354" s="17"/>
      <c r="AQ354" s="17"/>
      <c r="AR354" s="17"/>
      <c r="AS354" s="17"/>
      <c r="AT354" s="17"/>
      <c r="AU354" s="17"/>
      <c r="AV354" s="17"/>
      <c r="AW354" s="17"/>
      <c r="AX354" s="17"/>
      <c r="AY354" s="17"/>
      <c r="AZ354" s="17"/>
      <c r="BA354" s="17"/>
      <c r="BB354" s="17"/>
      <c r="BC354" s="17"/>
      <c r="BD354" s="17"/>
      <c r="BE354" s="17"/>
      <c r="BF354" s="17"/>
      <c r="BG354" s="17"/>
    </row>
    <row r="355" spans="2:59" x14ac:dyDescent="0.35">
      <c r="C355" s="17"/>
      <c r="D355" s="17"/>
      <c r="E355" s="17"/>
      <c r="F355" s="17"/>
      <c r="G355" s="17"/>
      <c r="H355" s="17"/>
      <c r="I355" s="17"/>
      <c r="J355" s="17"/>
      <c r="K355" s="17"/>
      <c r="L355" s="17"/>
      <c r="M355" s="17"/>
      <c r="N355" s="17"/>
      <c r="O355" s="17"/>
      <c r="P355" s="17"/>
      <c r="Q355" s="17"/>
      <c r="R355" s="17"/>
      <c r="S355" s="17"/>
      <c r="T355" s="17"/>
      <c r="U355" s="17"/>
      <c r="V355" s="17"/>
      <c r="W355" s="17"/>
      <c r="X355" s="17"/>
      <c r="Y355" s="17"/>
      <c r="Z355" s="17"/>
      <c r="AA355" s="17"/>
      <c r="AB355" s="17"/>
      <c r="AC355" s="17"/>
      <c r="AD355" s="17"/>
      <c r="AE355" s="17"/>
      <c r="AF355" s="17"/>
      <c r="AG355" s="17"/>
      <c r="AH355" s="17"/>
      <c r="AI355" s="17"/>
      <c r="AJ355" s="17"/>
      <c r="AK355" s="17"/>
      <c r="AL355" s="17"/>
      <c r="AM355" s="17"/>
      <c r="AN355" s="17"/>
      <c r="AO355" s="17"/>
      <c r="AP355" s="17"/>
      <c r="AQ355" s="17"/>
      <c r="AR355" s="17"/>
      <c r="AS355" s="17"/>
      <c r="AT355" s="17"/>
      <c r="AU355" s="17"/>
      <c r="AV355" s="17"/>
      <c r="AW355" s="17"/>
      <c r="AX355" s="17"/>
      <c r="AY355" s="17"/>
      <c r="AZ355" s="17"/>
      <c r="BA355" s="17"/>
      <c r="BB355" s="17"/>
      <c r="BC355" s="17"/>
      <c r="BD355" s="17"/>
      <c r="BE355" s="17"/>
      <c r="BF355" s="17"/>
      <c r="BG355" s="17"/>
    </row>
    <row r="356" spans="2:59" x14ac:dyDescent="0.35">
      <c r="C356" s="17"/>
      <c r="D356" s="17"/>
      <c r="E356" s="17"/>
      <c r="F356" s="17"/>
      <c r="G356" s="17"/>
      <c r="H356" s="17"/>
      <c r="I356" s="17"/>
      <c r="J356" s="17"/>
      <c r="K356" s="17"/>
      <c r="L356" s="17"/>
      <c r="M356" s="17"/>
      <c r="N356" s="17"/>
      <c r="O356" s="17"/>
      <c r="P356" s="17"/>
      <c r="Q356" s="17"/>
      <c r="R356" s="17"/>
      <c r="S356" s="17"/>
      <c r="T356" s="17"/>
      <c r="U356" s="17"/>
      <c r="V356" s="17"/>
      <c r="W356" s="17"/>
      <c r="X356" s="17"/>
      <c r="Y356" s="17"/>
      <c r="Z356" s="17"/>
      <c r="AA356" s="17"/>
      <c r="AB356" s="17"/>
      <c r="AC356" s="17"/>
      <c r="AD356" s="17"/>
      <c r="AE356" s="17"/>
      <c r="AF356" s="17"/>
      <c r="AG356" s="17"/>
      <c r="AH356" s="17"/>
      <c r="AI356" s="17"/>
      <c r="AJ356" s="17"/>
      <c r="AK356" s="17"/>
      <c r="AL356" s="17"/>
      <c r="AM356" s="17"/>
      <c r="AN356" s="17"/>
      <c r="AO356" s="17"/>
      <c r="AP356" s="17"/>
      <c r="AQ356" s="17"/>
      <c r="AR356" s="17"/>
      <c r="AS356" s="17"/>
      <c r="AT356" s="17"/>
      <c r="AU356" s="17"/>
      <c r="AV356" s="17"/>
      <c r="AW356" s="17"/>
      <c r="AX356" s="17"/>
      <c r="AY356" s="17"/>
      <c r="AZ356" s="17"/>
      <c r="BA356" s="17"/>
      <c r="BB356" s="17"/>
      <c r="BC356" s="17"/>
      <c r="BD356" s="17"/>
      <c r="BE356" s="17"/>
      <c r="BF356" s="17"/>
      <c r="BG356" s="17"/>
    </row>
    <row r="357" spans="2:59" x14ac:dyDescent="0.35">
      <c r="C357" s="17"/>
      <c r="D357" s="17"/>
      <c r="E357" s="17"/>
      <c r="F357" s="17"/>
      <c r="G357" s="17"/>
      <c r="H357" s="17"/>
      <c r="I357" s="17"/>
      <c r="J357" s="17"/>
      <c r="K357" s="17"/>
      <c r="L357" s="17"/>
      <c r="M357" s="17"/>
      <c r="N357" s="17"/>
      <c r="O357" s="17"/>
      <c r="P357" s="17"/>
      <c r="Q357" s="17"/>
      <c r="R357" s="17"/>
      <c r="S357" s="17"/>
      <c r="T357" s="17"/>
      <c r="U357" s="17"/>
      <c r="V357" s="17"/>
      <c r="W357" s="17"/>
      <c r="X357" s="17"/>
      <c r="Y357" s="17"/>
      <c r="Z357" s="17"/>
      <c r="AA357" s="17"/>
      <c r="AB357" s="17"/>
      <c r="AC357" s="17"/>
      <c r="AD357" s="17"/>
      <c r="AE357" s="17"/>
      <c r="AF357" s="17"/>
      <c r="AG357" s="17"/>
      <c r="AH357" s="17"/>
      <c r="AI357" s="17"/>
      <c r="AJ357" s="17"/>
      <c r="AK357" s="17"/>
      <c r="AL357" s="17"/>
      <c r="AM357" s="17"/>
      <c r="AN357" s="17"/>
      <c r="AO357" s="17"/>
      <c r="AP357" s="17"/>
      <c r="AQ357" s="17"/>
      <c r="AR357" s="17"/>
      <c r="AS357" s="17"/>
      <c r="AT357" s="17"/>
      <c r="AU357" s="17"/>
      <c r="AV357" s="17"/>
      <c r="AW357" s="17"/>
      <c r="AX357" s="17"/>
      <c r="AY357" s="17"/>
      <c r="AZ357" s="17"/>
      <c r="BA357" s="17"/>
      <c r="BB357" s="17"/>
      <c r="BC357" s="17"/>
      <c r="BD357" s="17"/>
      <c r="BE357" s="17"/>
      <c r="BF357" s="17"/>
      <c r="BG357" s="17"/>
    </row>
    <row r="358" spans="2:59" x14ac:dyDescent="0.35">
      <c r="C358" s="17"/>
      <c r="D358" s="17"/>
      <c r="E358" s="17"/>
      <c r="F358" s="17"/>
      <c r="G358" s="17"/>
      <c r="H358" s="17"/>
      <c r="I358" s="17"/>
      <c r="J358" s="17"/>
      <c r="K358" s="17"/>
      <c r="L358" s="17"/>
      <c r="M358" s="17"/>
      <c r="N358" s="17"/>
      <c r="O358" s="17"/>
      <c r="P358" s="17"/>
      <c r="Q358" s="17"/>
      <c r="R358" s="17"/>
      <c r="S358" s="17"/>
      <c r="T358" s="17"/>
      <c r="U358" s="17"/>
      <c r="V358" s="17"/>
      <c r="W358" s="17"/>
      <c r="X358" s="17"/>
      <c r="Y358" s="17"/>
      <c r="Z358" s="17"/>
      <c r="AA358" s="17"/>
      <c r="AB358" s="17"/>
      <c r="AC358" s="17"/>
      <c r="AD358" s="17"/>
      <c r="AE358" s="17"/>
      <c r="AF358" s="17"/>
      <c r="AG358" s="17"/>
      <c r="AH358" s="17"/>
      <c r="AI358" s="17"/>
      <c r="AJ358" s="17"/>
      <c r="AK358" s="17"/>
      <c r="AL358" s="17"/>
      <c r="AM358" s="17"/>
      <c r="AN358" s="17"/>
      <c r="AO358" s="17"/>
      <c r="AP358" s="17"/>
      <c r="AQ358" s="17"/>
      <c r="AR358" s="17"/>
      <c r="AS358" s="17"/>
      <c r="AT358" s="17"/>
      <c r="AU358" s="17"/>
      <c r="AV358" s="17"/>
      <c r="AW358" s="17"/>
      <c r="AX358" s="17"/>
      <c r="AY358" s="17"/>
      <c r="AZ358" s="17"/>
      <c r="BA358" s="17"/>
      <c r="BB358" s="17"/>
      <c r="BC358" s="17"/>
      <c r="BD358" s="17"/>
      <c r="BE358" s="17"/>
      <c r="BF358" s="17"/>
      <c r="BG358" s="17"/>
    </row>
    <row r="359" spans="2:59" x14ac:dyDescent="0.35">
      <c r="C359" s="17"/>
      <c r="D359" s="17"/>
      <c r="E359" s="17"/>
      <c r="F359" s="17"/>
      <c r="G359" s="17"/>
      <c r="H359" s="17"/>
      <c r="I359" s="17"/>
      <c r="J359" s="17"/>
      <c r="K359" s="17"/>
      <c r="L359" s="17"/>
      <c r="M359" s="17"/>
      <c r="N359" s="17"/>
      <c r="O359" s="17"/>
      <c r="P359" s="17"/>
      <c r="Q359" s="17"/>
      <c r="R359" s="17"/>
      <c r="S359" s="17"/>
      <c r="T359" s="17"/>
      <c r="U359" s="17"/>
      <c r="V359" s="17"/>
      <c r="W359" s="17"/>
      <c r="X359" s="17"/>
      <c r="Y359" s="17"/>
      <c r="Z359" s="17"/>
      <c r="AA359" s="17"/>
      <c r="AB359" s="17"/>
      <c r="AC359" s="17"/>
      <c r="AD359" s="17"/>
      <c r="AE359" s="17"/>
      <c r="AF359" s="17"/>
      <c r="AG359" s="17"/>
      <c r="AH359" s="17"/>
      <c r="AI359" s="17"/>
      <c r="AJ359" s="17"/>
      <c r="AK359" s="17"/>
      <c r="AL359" s="17"/>
      <c r="AM359" s="17"/>
      <c r="AN359" s="17"/>
      <c r="AO359" s="17"/>
      <c r="AP359" s="17"/>
      <c r="AQ359" s="17"/>
      <c r="AR359" s="17"/>
      <c r="AS359" s="17"/>
      <c r="AT359" s="17"/>
      <c r="AU359" s="17"/>
      <c r="AV359" s="17"/>
      <c r="AW359" s="17"/>
      <c r="AX359" s="17"/>
      <c r="AY359" s="17"/>
      <c r="AZ359" s="17"/>
      <c r="BA359" s="17"/>
      <c r="BB359" s="17"/>
      <c r="BC359" s="17"/>
      <c r="BD359" s="17"/>
      <c r="BE359" s="17"/>
      <c r="BF359" s="17"/>
      <c r="BG359" s="17"/>
    </row>
    <row r="360" spans="2:59" x14ac:dyDescent="0.35">
      <c r="C360" s="17"/>
      <c r="D360" s="17"/>
      <c r="E360" s="17"/>
      <c r="F360" s="17"/>
      <c r="G360" s="17"/>
      <c r="H360" s="17"/>
      <c r="I360" s="17"/>
      <c r="J360" s="17"/>
      <c r="K360" s="17"/>
      <c r="L360" s="17"/>
      <c r="M360" s="17"/>
      <c r="N360" s="17"/>
      <c r="O360" s="17"/>
      <c r="P360" s="17"/>
      <c r="Q360" s="17"/>
      <c r="R360" s="17"/>
      <c r="S360" s="17"/>
      <c r="T360" s="17"/>
      <c r="U360" s="17"/>
      <c r="V360" s="17"/>
      <c r="W360" s="17"/>
      <c r="X360" s="17"/>
      <c r="Y360" s="17"/>
      <c r="Z360" s="17"/>
      <c r="AA360" s="17"/>
      <c r="AB360" s="17"/>
      <c r="AC360" s="17"/>
      <c r="AD360" s="17"/>
      <c r="AE360" s="17"/>
      <c r="AF360" s="17"/>
      <c r="AG360" s="17"/>
      <c r="AH360" s="17"/>
      <c r="AI360" s="17"/>
      <c r="AJ360" s="17"/>
      <c r="AK360" s="17"/>
      <c r="AL360" s="17"/>
      <c r="AM360" s="17"/>
      <c r="AN360" s="17"/>
      <c r="AO360" s="17"/>
      <c r="AP360" s="17"/>
      <c r="AQ360" s="17"/>
      <c r="AR360" s="17"/>
      <c r="AS360" s="17"/>
      <c r="AT360" s="17"/>
      <c r="AU360" s="17"/>
      <c r="AV360" s="17"/>
      <c r="AW360" s="17"/>
      <c r="AX360" s="17"/>
      <c r="AY360" s="17"/>
      <c r="AZ360" s="17"/>
      <c r="BA360" s="17"/>
      <c r="BB360" s="17"/>
      <c r="BC360" s="17"/>
      <c r="BD360" s="17"/>
      <c r="BE360" s="17"/>
      <c r="BF360" s="17"/>
      <c r="BG360" s="17"/>
    </row>
    <row r="361" spans="2:59" x14ac:dyDescent="0.35">
      <c r="B361" s="6"/>
      <c r="C361" s="17"/>
      <c r="D361" s="17"/>
      <c r="E361" s="17"/>
      <c r="F361" s="17"/>
      <c r="G361" s="17"/>
      <c r="H361" s="17"/>
      <c r="I361" s="17"/>
      <c r="J361" s="17"/>
      <c r="K361" s="17"/>
      <c r="L361" s="17"/>
      <c r="M361" s="17"/>
      <c r="N361" s="17"/>
      <c r="O361" s="17"/>
      <c r="P361" s="17"/>
      <c r="Q361" s="17"/>
      <c r="R361" s="17"/>
      <c r="S361" s="17"/>
      <c r="T361" s="17"/>
      <c r="U361" s="17"/>
      <c r="V361" s="17"/>
      <c r="W361" s="17"/>
      <c r="X361" s="17"/>
      <c r="Y361" s="17"/>
      <c r="Z361" s="17"/>
      <c r="AA361" s="17"/>
      <c r="AB361" s="17"/>
      <c r="AC361" s="17"/>
      <c r="AD361" s="17"/>
      <c r="AE361" s="17"/>
      <c r="AF361" s="17"/>
      <c r="AG361" s="17"/>
      <c r="AH361" s="17"/>
      <c r="AI361" s="17"/>
      <c r="AJ361" s="17"/>
      <c r="AK361" s="17"/>
      <c r="AL361" s="17"/>
      <c r="AM361" s="17"/>
      <c r="AN361" s="17"/>
      <c r="AO361" s="17"/>
      <c r="AP361" s="17"/>
      <c r="AQ361" s="17"/>
      <c r="AR361" s="17"/>
      <c r="AS361" s="17"/>
      <c r="AT361" s="17"/>
      <c r="AU361" s="17"/>
      <c r="AV361" s="17"/>
      <c r="AW361" s="17"/>
      <c r="AX361" s="17"/>
      <c r="AY361" s="17"/>
      <c r="AZ361" s="17"/>
      <c r="BA361" s="17"/>
      <c r="BB361" s="17"/>
      <c r="BC361" s="17"/>
      <c r="BD361" s="17"/>
      <c r="BE361" s="17"/>
      <c r="BF361" s="17"/>
      <c r="BG361" s="17"/>
    </row>
    <row r="362" spans="2:59" x14ac:dyDescent="0.35">
      <c r="B362" s="24"/>
      <c r="C362" s="17"/>
      <c r="D362" s="17"/>
      <c r="E362" s="17"/>
      <c r="F362" s="17"/>
      <c r="G362" s="17"/>
      <c r="H362" s="17"/>
      <c r="I362" s="17"/>
      <c r="J362" s="17"/>
      <c r="K362" s="17"/>
      <c r="L362" s="17"/>
      <c r="M362" s="17"/>
      <c r="N362" s="17"/>
      <c r="O362" s="17"/>
      <c r="P362" s="17"/>
      <c r="Q362" s="17"/>
      <c r="R362" s="17"/>
      <c r="S362" s="17"/>
      <c r="T362" s="17"/>
      <c r="U362" s="17"/>
      <c r="V362" s="17"/>
      <c r="W362" s="17"/>
      <c r="X362" s="17"/>
      <c r="Y362" s="17"/>
      <c r="Z362" s="17"/>
      <c r="AA362" s="17"/>
      <c r="AB362" s="17"/>
      <c r="AC362" s="17"/>
      <c r="AD362" s="17"/>
      <c r="AE362" s="17"/>
      <c r="AF362" s="17"/>
      <c r="AG362" s="17"/>
      <c r="AH362" s="17"/>
      <c r="AI362" s="17"/>
      <c r="AJ362" s="17"/>
      <c r="AK362" s="17"/>
      <c r="AL362" s="17"/>
      <c r="AM362" s="17"/>
      <c r="AN362" s="17"/>
      <c r="AO362" s="17"/>
      <c r="AP362" s="17"/>
      <c r="AQ362" s="17"/>
      <c r="AR362" s="17"/>
      <c r="AS362" s="17"/>
      <c r="AT362" s="17"/>
      <c r="AU362" s="17"/>
      <c r="AV362" s="17"/>
      <c r="AW362" s="17"/>
      <c r="AX362" s="17"/>
      <c r="AY362" s="17"/>
      <c r="AZ362" s="17"/>
      <c r="BA362" s="17"/>
      <c r="BB362" s="17"/>
      <c r="BC362" s="17"/>
      <c r="BD362" s="17"/>
      <c r="BE362" s="17"/>
      <c r="BF362" s="17"/>
      <c r="BG362" s="17"/>
    </row>
    <row r="363" spans="2:59" x14ac:dyDescent="0.35">
      <c r="C363" s="17"/>
      <c r="D363" s="17"/>
      <c r="E363" s="17"/>
      <c r="F363" s="17"/>
      <c r="G363" s="17"/>
      <c r="H363" s="17"/>
      <c r="I363" s="17"/>
      <c r="J363" s="17"/>
      <c r="K363" s="17"/>
      <c r="L363" s="17"/>
      <c r="M363" s="17"/>
      <c r="N363" s="17"/>
      <c r="O363" s="17"/>
      <c r="P363" s="17"/>
      <c r="Q363" s="17"/>
      <c r="R363" s="17"/>
      <c r="S363" s="17"/>
      <c r="T363" s="17"/>
      <c r="U363" s="17"/>
      <c r="V363" s="17"/>
      <c r="W363" s="17"/>
      <c r="X363" s="17"/>
      <c r="Y363" s="17"/>
      <c r="Z363" s="17"/>
      <c r="AA363" s="17"/>
      <c r="AB363" s="17"/>
      <c r="AC363" s="17"/>
      <c r="AD363" s="17"/>
      <c r="AE363" s="17"/>
      <c r="AF363" s="17"/>
      <c r="AG363" s="17"/>
      <c r="AH363" s="17"/>
      <c r="AI363" s="17"/>
      <c r="AJ363" s="17"/>
      <c r="AK363" s="17"/>
      <c r="AL363" s="17"/>
      <c r="AM363" s="17"/>
      <c r="AN363" s="17"/>
      <c r="AO363" s="17"/>
      <c r="AP363" s="17"/>
      <c r="AQ363" s="17"/>
      <c r="AR363" s="17"/>
      <c r="AS363" s="17"/>
      <c r="AT363" s="17"/>
      <c r="AU363" s="17"/>
      <c r="AV363" s="17"/>
      <c r="AW363" s="17"/>
      <c r="AX363" s="17"/>
      <c r="AY363" s="17"/>
      <c r="AZ363" s="17"/>
      <c r="BA363" s="17"/>
      <c r="BB363" s="17"/>
      <c r="BC363" s="17"/>
      <c r="BD363" s="17"/>
      <c r="BE363" s="17"/>
      <c r="BF363" s="17"/>
      <c r="BG363" s="17"/>
    </row>
    <row r="364" spans="2:59" x14ac:dyDescent="0.35">
      <c r="C364" s="17"/>
      <c r="D364" s="17"/>
      <c r="E364" s="17"/>
      <c r="F364" s="17"/>
      <c r="G364" s="17"/>
      <c r="H364" s="17"/>
      <c r="I364" s="17"/>
      <c r="J364" s="17"/>
      <c r="K364" s="17"/>
      <c r="L364" s="17"/>
      <c r="M364" s="17"/>
      <c r="N364" s="17"/>
      <c r="O364" s="17"/>
      <c r="P364" s="17"/>
      <c r="Q364" s="17"/>
      <c r="R364" s="17"/>
      <c r="S364" s="17"/>
      <c r="T364" s="17"/>
      <c r="U364" s="17"/>
      <c r="V364" s="17"/>
      <c r="W364" s="17"/>
      <c r="X364" s="17"/>
      <c r="Y364" s="17"/>
      <c r="Z364" s="17"/>
      <c r="AA364" s="17"/>
      <c r="AB364" s="17"/>
      <c r="AC364" s="17"/>
      <c r="AD364" s="17"/>
      <c r="AE364" s="17"/>
      <c r="AF364" s="17"/>
      <c r="AG364" s="17"/>
      <c r="AH364" s="17"/>
      <c r="AI364" s="17"/>
      <c r="AJ364" s="17"/>
      <c r="AK364" s="17"/>
      <c r="AL364" s="17"/>
      <c r="AM364" s="17"/>
      <c r="AN364" s="17"/>
      <c r="AO364" s="17"/>
      <c r="AP364" s="17"/>
      <c r="AQ364" s="17"/>
      <c r="AR364" s="17"/>
      <c r="AS364" s="17"/>
      <c r="AT364" s="17"/>
      <c r="AU364" s="17"/>
      <c r="AV364" s="17"/>
      <c r="AW364" s="17"/>
      <c r="AX364" s="17"/>
      <c r="AY364" s="17"/>
      <c r="AZ364" s="17"/>
      <c r="BA364" s="17"/>
      <c r="BB364" s="17"/>
      <c r="BC364" s="17"/>
      <c r="BD364" s="17"/>
      <c r="BE364" s="17"/>
      <c r="BF364" s="17"/>
      <c r="BG364" s="17"/>
    </row>
    <row r="365" spans="2:59" x14ac:dyDescent="0.35">
      <c r="C365" s="17"/>
      <c r="D365" s="17"/>
      <c r="E365" s="17"/>
      <c r="F365" s="17"/>
      <c r="G365" s="17"/>
      <c r="H365" s="17"/>
      <c r="I365" s="17"/>
      <c r="J365" s="17"/>
      <c r="K365" s="17"/>
      <c r="L365" s="17"/>
      <c r="M365" s="17"/>
      <c r="N365" s="17"/>
      <c r="O365" s="17"/>
      <c r="P365" s="17"/>
      <c r="Q365" s="17"/>
      <c r="R365" s="17"/>
      <c r="S365" s="17"/>
      <c r="T365" s="17"/>
      <c r="U365" s="17"/>
      <c r="V365" s="17"/>
      <c r="W365" s="17"/>
      <c r="X365" s="17"/>
      <c r="Y365" s="17"/>
      <c r="Z365" s="17"/>
      <c r="AA365" s="17"/>
      <c r="AB365" s="17"/>
      <c r="AC365" s="17"/>
      <c r="AD365" s="17"/>
      <c r="AE365" s="17"/>
      <c r="AF365" s="17"/>
      <c r="AG365" s="17"/>
      <c r="AH365" s="17"/>
      <c r="AI365" s="17"/>
      <c r="AJ365" s="17"/>
      <c r="AK365" s="17"/>
      <c r="AL365" s="17"/>
      <c r="AM365" s="17"/>
      <c r="AN365" s="17"/>
      <c r="AO365" s="17"/>
      <c r="AP365" s="17"/>
      <c r="AQ365" s="17"/>
      <c r="AR365" s="17"/>
      <c r="AS365" s="17"/>
      <c r="AT365" s="17"/>
      <c r="AU365" s="17"/>
      <c r="AV365" s="17"/>
      <c r="AW365" s="17"/>
      <c r="AX365" s="17"/>
      <c r="AY365" s="17"/>
      <c r="AZ365" s="17"/>
      <c r="BA365" s="17"/>
      <c r="BB365" s="17"/>
      <c r="BC365" s="17"/>
      <c r="BD365" s="17"/>
      <c r="BE365" s="17"/>
      <c r="BF365" s="17"/>
      <c r="BG365" s="17"/>
    </row>
    <row r="366" spans="2:59" x14ac:dyDescent="0.35">
      <c r="C366" s="17"/>
      <c r="D366" s="17"/>
      <c r="E366" s="17"/>
      <c r="F366" s="17"/>
      <c r="G366" s="17"/>
      <c r="H366" s="17"/>
      <c r="I366" s="17"/>
      <c r="J366" s="17"/>
      <c r="K366" s="17"/>
      <c r="L366" s="17"/>
      <c r="M366" s="17"/>
      <c r="N366" s="17"/>
      <c r="O366" s="17"/>
      <c r="P366" s="17"/>
      <c r="Q366" s="17"/>
      <c r="R366" s="17"/>
      <c r="S366" s="17"/>
      <c r="T366" s="17"/>
      <c r="U366" s="17"/>
      <c r="V366" s="17"/>
      <c r="W366" s="17"/>
      <c r="X366" s="17"/>
      <c r="Y366" s="17"/>
      <c r="Z366" s="17"/>
      <c r="AA366" s="17"/>
      <c r="AB366" s="17"/>
      <c r="AC366" s="17"/>
      <c r="AD366" s="17"/>
      <c r="AE366" s="17"/>
      <c r="AF366" s="17"/>
      <c r="AG366" s="17"/>
      <c r="AH366" s="17"/>
      <c r="AI366" s="17"/>
      <c r="AJ366" s="17"/>
      <c r="AK366" s="17"/>
      <c r="AL366" s="17"/>
      <c r="AM366" s="17"/>
      <c r="AN366" s="17"/>
      <c r="AO366" s="17"/>
      <c r="AP366" s="17"/>
      <c r="AQ366" s="17"/>
      <c r="AR366" s="17"/>
      <c r="AS366" s="17"/>
      <c r="AT366" s="17"/>
      <c r="AU366" s="17"/>
      <c r="AV366" s="17"/>
      <c r="AW366" s="17"/>
      <c r="AX366" s="17"/>
      <c r="AY366" s="17"/>
      <c r="AZ366" s="17"/>
      <c r="BA366" s="17"/>
      <c r="BB366" s="17"/>
      <c r="BC366" s="17"/>
      <c r="BD366" s="17"/>
      <c r="BE366" s="17"/>
      <c r="BF366" s="17"/>
      <c r="BG366" s="17"/>
    </row>
    <row r="367" spans="2:59" x14ac:dyDescent="0.35">
      <c r="C367" s="17"/>
      <c r="D367" s="17"/>
      <c r="E367" s="17"/>
      <c r="F367" s="17"/>
      <c r="G367" s="17"/>
      <c r="H367" s="17"/>
      <c r="I367" s="17"/>
      <c r="J367" s="17"/>
      <c r="K367" s="17"/>
      <c r="L367" s="17"/>
      <c r="M367" s="17"/>
      <c r="N367" s="17"/>
      <c r="O367" s="17"/>
      <c r="P367" s="17"/>
      <c r="Q367" s="17"/>
      <c r="R367" s="17"/>
      <c r="S367" s="17"/>
      <c r="T367" s="17"/>
      <c r="U367" s="17"/>
      <c r="V367" s="17"/>
      <c r="W367" s="17"/>
      <c r="X367" s="17"/>
      <c r="Y367" s="17"/>
      <c r="Z367" s="17"/>
      <c r="AA367" s="17"/>
      <c r="AB367" s="17"/>
      <c r="AC367" s="17"/>
      <c r="AD367" s="17"/>
      <c r="AE367" s="17"/>
      <c r="AF367" s="17"/>
      <c r="AG367" s="17"/>
      <c r="AH367" s="17"/>
      <c r="AI367" s="17"/>
      <c r="AJ367" s="17"/>
      <c r="AK367" s="17"/>
      <c r="AL367" s="17"/>
      <c r="AM367" s="17"/>
      <c r="AN367" s="17"/>
      <c r="AO367" s="17"/>
      <c r="AP367" s="17"/>
      <c r="AQ367" s="17"/>
      <c r="AR367" s="17"/>
      <c r="AS367" s="17"/>
      <c r="AT367" s="17"/>
      <c r="AU367" s="17"/>
      <c r="AV367" s="17"/>
      <c r="AW367" s="17"/>
      <c r="AX367" s="17"/>
      <c r="AY367" s="17"/>
      <c r="AZ367" s="17"/>
      <c r="BA367" s="17"/>
      <c r="BB367" s="17"/>
      <c r="BC367" s="17"/>
      <c r="BD367" s="17"/>
      <c r="BE367" s="17"/>
      <c r="BF367" s="17"/>
      <c r="BG367" s="17"/>
    </row>
    <row r="368" spans="2:59" x14ac:dyDescent="0.35">
      <c r="C368" s="17"/>
      <c r="D368" s="17"/>
      <c r="E368" s="17"/>
      <c r="F368" s="17"/>
      <c r="G368" s="17"/>
      <c r="H368" s="17"/>
      <c r="I368" s="17"/>
      <c r="J368" s="17"/>
      <c r="K368" s="17"/>
      <c r="L368" s="17"/>
      <c r="M368" s="17"/>
      <c r="N368" s="17"/>
      <c r="O368" s="17"/>
      <c r="P368" s="17"/>
      <c r="Q368" s="17"/>
      <c r="R368" s="17"/>
      <c r="S368" s="17"/>
      <c r="T368" s="17"/>
      <c r="U368" s="17"/>
      <c r="V368" s="17"/>
      <c r="W368" s="17"/>
      <c r="X368" s="17"/>
      <c r="Y368" s="17"/>
      <c r="Z368" s="17"/>
      <c r="AA368" s="17"/>
      <c r="AB368" s="17"/>
      <c r="AC368" s="17"/>
      <c r="AD368" s="17"/>
      <c r="AE368" s="17"/>
      <c r="AF368" s="17"/>
      <c r="AG368" s="17"/>
      <c r="AH368" s="17"/>
      <c r="AI368" s="17"/>
      <c r="AJ368" s="17"/>
      <c r="AK368" s="17"/>
      <c r="AL368" s="17"/>
      <c r="AM368" s="17"/>
      <c r="AN368" s="17"/>
      <c r="AO368" s="17"/>
      <c r="AP368" s="17"/>
      <c r="AQ368" s="17"/>
      <c r="AR368" s="17"/>
      <c r="AS368" s="17"/>
      <c r="AT368" s="17"/>
      <c r="AU368" s="17"/>
      <c r="AV368" s="17"/>
      <c r="AW368" s="17"/>
      <c r="AX368" s="17"/>
      <c r="AY368" s="17"/>
      <c r="AZ368" s="17"/>
      <c r="BA368" s="17"/>
      <c r="BB368" s="17"/>
      <c r="BC368" s="17"/>
      <c r="BD368" s="17"/>
      <c r="BE368" s="17"/>
      <c r="BF368" s="17"/>
      <c r="BG368" s="17"/>
    </row>
    <row r="369" spans="2:59" x14ac:dyDescent="0.35">
      <c r="C369" s="17"/>
      <c r="D369" s="17"/>
      <c r="E369" s="17"/>
      <c r="F369" s="17"/>
      <c r="G369" s="17"/>
      <c r="H369" s="17"/>
      <c r="I369" s="17"/>
      <c r="J369" s="17"/>
      <c r="K369" s="17"/>
      <c r="L369" s="17"/>
      <c r="M369" s="17"/>
      <c r="N369" s="17"/>
      <c r="O369" s="17"/>
      <c r="P369" s="17"/>
      <c r="Q369" s="17"/>
      <c r="R369" s="17"/>
      <c r="S369" s="17"/>
      <c r="T369" s="17"/>
      <c r="U369" s="17"/>
      <c r="V369" s="17"/>
      <c r="W369" s="17"/>
      <c r="X369" s="17"/>
      <c r="Y369" s="17"/>
      <c r="Z369" s="17"/>
      <c r="AA369" s="17"/>
      <c r="AB369" s="17"/>
      <c r="AC369" s="17"/>
      <c r="AD369" s="17"/>
      <c r="AE369" s="17"/>
      <c r="AF369" s="17"/>
      <c r="AG369" s="17"/>
      <c r="AH369" s="17"/>
      <c r="AI369" s="17"/>
      <c r="AJ369" s="17"/>
      <c r="AK369" s="17"/>
      <c r="AL369" s="17"/>
      <c r="AM369" s="17"/>
      <c r="AN369" s="17"/>
      <c r="AO369" s="17"/>
      <c r="AP369" s="17"/>
      <c r="AQ369" s="17"/>
      <c r="AR369" s="17"/>
      <c r="AS369" s="17"/>
      <c r="AT369" s="17"/>
      <c r="AU369" s="17"/>
      <c r="AV369" s="17"/>
      <c r="AW369" s="17"/>
      <c r="AX369" s="17"/>
      <c r="AY369" s="17"/>
      <c r="AZ369" s="17"/>
      <c r="BA369" s="17"/>
      <c r="BB369" s="17"/>
      <c r="BC369" s="17"/>
      <c r="BD369" s="17"/>
      <c r="BE369" s="17"/>
      <c r="BF369" s="17"/>
      <c r="BG369" s="17"/>
    </row>
    <row r="370" spans="2:59" x14ac:dyDescent="0.35">
      <c r="B370" s="6"/>
      <c r="C370" s="17"/>
      <c r="D370" s="17"/>
      <c r="E370" s="17"/>
      <c r="F370" s="17"/>
      <c r="G370" s="17"/>
      <c r="H370" s="17"/>
      <c r="I370" s="17"/>
      <c r="J370" s="17"/>
      <c r="K370" s="17"/>
      <c r="L370" s="17"/>
      <c r="M370" s="17"/>
      <c r="N370" s="17"/>
      <c r="O370" s="17"/>
      <c r="P370" s="17"/>
      <c r="Q370" s="17"/>
      <c r="R370" s="17"/>
      <c r="S370" s="17"/>
      <c r="T370" s="17"/>
      <c r="U370" s="17"/>
      <c r="V370" s="17"/>
      <c r="W370" s="17"/>
      <c r="X370" s="17"/>
      <c r="Y370" s="17"/>
      <c r="Z370" s="17"/>
      <c r="AA370" s="17"/>
      <c r="AB370" s="17"/>
      <c r="AC370" s="17"/>
      <c r="AD370" s="17"/>
      <c r="AE370" s="17"/>
      <c r="AF370" s="17"/>
      <c r="AG370" s="17"/>
      <c r="AH370" s="17"/>
      <c r="AI370" s="17"/>
      <c r="AJ370" s="17"/>
      <c r="AK370" s="17"/>
      <c r="AL370" s="17"/>
      <c r="AM370" s="17"/>
      <c r="AN370" s="17"/>
      <c r="AO370" s="17"/>
      <c r="AP370" s="17"/>
      <c r="AQ370" s="17"/>
      <c r="AR370" s="17"/>
      <c r="AS370" s="17"/>
      <c r="AT370" s="17"/>
      <c r="AU370" s="17"/>
      <c r="AV370" s="17"/>
      <c r="AW370" s="17"/>
      <c r="AX370" s="17"/>
      <c r="AY370" s="17"/>
      <c r="AZ370" s="17"/>
      <c r="BA370" s="17"/>
      <c r="BB370" s="17"/>
      <c r="BC370" s="17"/>
      <c r="BD370" s="17"/>
      <c r="BE370" s="17"/>
      <c r="BF370" s="17"/>
      <c r="BG370" s="17"/>
    </row>
    <row r="371" spans="2:59" x14ac:dyDescent="0.35">
      <c r="B371" s="24"/>
      <c r="C371" s="17"/>
      <c r="D371" s="17"/>
      <c r="E371" s="17"/>
      <c r="F371" s="17"/>
      <c r="G371" s="17"/>
      <c r="H371" s="17"/>
      <c r="I371" s="17"/>
      <c r="J371" s="17"/>
      <c r="K371" s="17"/>
      <c r="L371" s="17"/>
      <c r="M371" s="17"/>
      <c r="N371" s="17"/>
      <c r="O371" s="17"/>
      <c r="P371" s="17"/>
      <c r="Q371" s="17"/>
      <c r="R371" s="17"/>
      <c r="S371" s="17"/>
      <c r="T371" s="17"/>
      <c r="U371" s="17"/>
      <c r="V371" s="17"/>
      <c r="W371" s="17"/>
      <c r="X371" s="17"/>
      <c r="Y371" s="17"/>
      <c r="Z371" s="17"/>
      <c r="AA371" s="17"/>
      <c r="AB371" s="17"/>
      <c r="AC371" s="17"/>
      <c r="AD371" s="17"/>
      <c r="AE371" s="17"/>
      <c r="AF371" s="17"/>
      <c r="AG371" s="17"/>
      <c r="AH371" s="17"/>
      <c r="AI371" s="17"/>
      <c r="AJ371" s="17"/>
      <c r="AK371" s="17"/>
      <c r="AL371" s="17"/>
      <c r="AM371" s="17"/>
      <c r="AN371" s="17"/>
      <c r="AO371" s="17"/>
      <c r="AP371" s="17"/>
      <c r="AQ371" s="17"/>
      <c r="AR371" s="17"/>
      <c r="AS371" s="17"/>
      <c r="AT371" s="17"/>
      <c r="AU371" s="17"/>
      <c r="AV371" s="17"/>
      <c r="AW371" s="17"/>
      <c r="AX371" s="17"/>
      <c r="AY371" s="17"/>
      <c r="AZ371" s="17"/>
      <c r="BA371" s="17"/>
      <c r="BB371" s="17"/>
      <c r="BC371" s="17"/>
      <c r="BD371" s="17"/>
      <c r="BE371" s="17"/>
      <c r="BF371" s="17"/>
      <c r="BG371" s="17"/>
    </row>
    <row r="372" spans="2:59" x14ac:dyDescent="0.35">
      <c r="C372" s="17"/>
      <c r="D372" s="17"/>
      <c r="E372" s="17"/>
      <c r="F372" s="17"/>
      <c r="G372" s="17"/>
      <c r="H372" s="17"/>
      <c r="I372" s="17"/>
      <c r="J372" s="17"/>
      <c r="K372" s="17"/>
      <c r="L372" s="17"/>
      <c r="M372" s="17"/>
      <c r="N372" s="17"/>
      <c r="O372" s="17"/>
      <c r="P372" s="17"/>
      <c r="Q372" s="17"/>
      <c r="R372" s="17"/>
      <c r="S372" s="17"/>
      <c r="T372" s="17"/>
      <c r="U372" s="17"/>
      <c r="V372" s="17"/>
      <c r="W372" s="17"/>
      <c r="X372" s="17"/>
      <c r="Y372" s="17"/>
      <c r="Z372" s="17"/>
      <c r="AA372" s="17"/>
      <c r="AB372" s="17"/>
      <c r="AC372" s="17"/>
      <c r="AD372" s="17"/>
      <c r="AE372" s="17"/>
      <c r="AF372" s="17"/>
      <c r="AG372" s="17"/>
      <c r="AH372" s="17"/>
      <c r="AI372" s="17"/>
      <c r="AJ372" s="17"/>
      <c r="AK372" s="17"/>
      <c r="AL372" s="17"/>
      <c r="AM372" s="17"/>
      <c r="AN372" s="17"/>
      <c r="AO372" s="17"/>
      <c r="AP372" s="17"/>
      <c r="AQ372" s="17"/>
      <c r="AR372" s="17"/>
      <c r="AS372" s="17"/>
      <c r="AT372" s="17"/>
      <c r="AU372" s="17"/>
      <c r="AV372" s="17"/>
      <c r="AW372" s="17"/>
      <c r="AX372" s="17"/>
      <c r="AY372" s="17"/>
      <c r="AZ372" s="17"/>
      <c r="BA372" s="17"/>
      <c r="BB372" s="17"/>
      <c r="BC372" s="17"/>
      <c r="BD372" s="17"/>
      <c r="BE372" s="17"/>
      <c r="BF372" s="17"/>
      <c r="BG372" s="17"/>
    </row>
    <row r="373" spans="2:59" x14ac:dyDescent="0.35">
      <c r="C373" s="17"/>
      <c r="D373" s="17"/>
      <c r="E373" s="17"/>
      <c r="F373" s="17"/>
      <c r="G373" s="17"/>
      <c r="H373" s="17"/>
      <c r="I373" s="17"/>
      <c r="J373" s="17"/>
      <c r="K373" s="17"/>
      <c r="L373" s="17"/>
      <c r="M373" s="17"/>
      <c r="N373" s="17"/>
      <c r="O373" s="17"/>
      <c r="P373" s="17"/>
      <c r="Q373" s="17"/>
      <c r="R373" s="17"/>
      <c r="S373" s="17"/>
      <c r="T373" s="17"/>
      <c r="U373" s="17"/>
      <c r="V373" s="17"/>
      <c r="W373" s="17"/>
      <c r="X373" s="17"/>
      <c r="Y373" s="17"/>
      <c r="Z373" s="17"/>
      <c r="AA373" s="17"/>
      <c r="AB373" s="17"/>
      <c r="AC373" s="17"/>
      <c r="AD373" s="17"/>
      <c r="AE373" s="17"/>
      <c r="AF373" s="17"/>
      <c r="AG373" s="17"/>
      <c r="AH373" s="17"/>
      <c r="AI373" s="17"/>
      <c r="AJ373" s="17"/>
      <c r="AK373" s="17"/>
      <c r="AL373" s="17"/>
      <c r="AM373" s="17"/>
      <c r="AN373" s="17"/>
      <c r="AO373" s="17"/>
      <c r="AP373" s="17"/>
      <c r="AQ373" s="17"/>
      <c r="AR373" s="17"/>
      <c r="AS373" s="17"/>
      <c r="AT373" s="17"/>
      <c r="AU373" s="17"/>
      <c r="AV373" s="17"/>
      <c r="AW373" s="17"/>
      <c r="AX373" s="17"/>
      <c r="AY373" s="17"/>
      <c r="AZ373" s="17"/>
      <c r="BA373" s="17"/>
      <c r="BB373" s="17"/>
      <c r="BC373" s="17"/>
      <c r="BD373" s="17"/>
      <c r="BE373" s="17"/>
      <c r="BF373" s="17"/>
      <c r="BG373" s="17"/>
    </row>
    <row r="374" spans="2:59" x14ac:dyDescent="0.35">
      <c r="C374" s="17"/>
      <c r="D374" s="17"/>
      <c r="E374" s="17"/>
      <c r="F374" s="17"/>
      <c r="G374" s="17"/>
      <c r="H374" s="17"/>
      <c r="I374" s="17"/>
      <c r="J374" s="17"/>
      <c r="K374" s="17"/>
      <c r="L374" s="17"/>
      <c r="M374" s="17"/>
      <c r="N374" s="17"/>
      <c r="O374" s="17"/>
      <c r="P374" s="17"/>
      <c r="Q374" s="17"/>
      <c r="R374" s="17"/>
      <c r="S374" s="17"/>
      <c r="T374" s="17"/>
      <c r="U374" s="17"/>
      <c r="V374" s="17"/>
      <c r="W374" s="17"/>
      <c r="X374" s="17"/>
      <c r="Y374" s="17"/>
      <c r="Z374" s="17"/>
      <c r="AA374" s="17"/>
      <c r="AB374" s="17"/>
      <c r="AC374" s="17"/>
      <c r="AD374" s="17"/>
      <c r="AE374" s="17"/>
      <c r="AF374" s="17"/>
      <c r="AG374" s="17"/>
      <c r="AH374" s="17"/>
      <c r="AI374" s="17"/>
      <c r="AJ374" s="17"/>
      <c r="AK374" s="17"/>
      <c r="AL374" s="17"/>
      <c r="AM374" s="17"/>
      <c r="AN374" s="17"/>
      <c r="AO374" s="17"/>
      <c r="AP374" s="17"/>
      <c r="AQ374" s="17"/>
      <c r="AR374" s="17"/>
      <c r="AS374" s="17"/>
      <c r="AT374" s="17"/>
      <c r="AU374" s="17"/>
      <c r="AV374" s="17"/>
      <c r="AW374" s="17"/>
      <c r="AX374" s="17"/>
      <c r="AY374" s="17"/>
      <c r="AZ374" s="17"/>
      <c r="BA374" s="17"/>
      <c r="BB374" s="17"/>
      <c r="BC374" s="17"/>
      <c r="BD374" s="17"/>
      <c r="BE374" s="17"/>
      <c r="BF374" s="17"/>
      <c r="BG374" s="17"/>
    </row>
    <row r="375" spans="2:59" x14ac:dyDescent="0.35">
      <c r="C375" s="17"/>
      <c r="D375" s="17"/>
      <c r="E375" s="17"/>
      <c r="F375" s="17"/>
      <c r="G375" s="17"/>
      <c r="H375" s="17"/>
      <c r="I375" s="17"/>
      <c r="J375" s="17"/>
      <c r="K375" s="17"/>
      <c r="L375" s="17"/>
      <c r="M375" s="17"/>
      <c r="N375" s="17"/>
      <c r="O375" s="17"/>
      <c r="P375" s="17"/>
      <c r="Q375" s="17"/>
      <c r="R375" s="17"/>
      <c r="S375" s="17"/>
      <c r="T375" s="17"/>
      <c r="U375" s="17"/>
      <c r="V375" s="17"/>
      <c r="W375" s="17"/>
      <c r="X375" s="17"/>
      <c r="Y375" s="17"/>
      <c r="Z375" s="17"/>
      <c r="AA375" s="17"/>
      <c r="AB375" s="17"/>
      <c r="AC375" s="17"/>
      <c r="AD375" s="17"/>
      <c r="AE375" s="17"/>
      <c r="AF375" s="17"/>
      <c r="AG375" s="17"/>
      <c r="AH375" s="17"/>
      <c r="AI375" s="17"/>
      <c r="AJ375" s="17"/>
      <c r="AK375" s="17"/>
      <c r="AL375" s="17"/>
      <c r="AM375" s="17"/>
      <c r="AN375" s="17"/>
      <c r="AO375" s="17"/>
      <c r="AP375" s="17"/>
      <c r="AQ375" s="17"/>
      <c r="AR375" s="17"/>
      <c r="AS375" s="17"/>
      <c r="AT375" s="17"/>
      <c r="AU375" s="17"/>
      <c r="AV375" s="17"/>
      <c r="AW375" s="17"/>
      <c r="AX375" s="17"/>
      <c r="AY375" s="17"/>
      <c r="AZ375" s="17"/>
      <c r="BA375" s="17"/>
      <c r="BB375" s="17"/>
      <c r="BC375" s="17"/>
      <c r="BD375" s="17"/>
      <c r="BE375" s="17"/>
      <c r="BF375" s="17"/>
      <c r="BG375" s="17"/>
    </row>
    <row r="376" spans="2:59" x14ac:dyDescent="0.35">
      <c r="C376" s="17"/>
      <c r="D376" s="17"/>
      <c r="E376" s="17"/>
      <c r="F376" s="17"/>
      <c r="G376" s="17"/>
      <c r="H376" s="17"/>
      <c r="I376" s="17"/>
      <c r="J376" s="17"/>
      <c r="K376" s="17"/>
      <c r="L376" s="17"/>
      <c r="M376" s="17"/>
      <c r="N376" s="17"/>
      <c r="O376" s="17"/>
      <c r="P376" s="17"/>
      <c r="Q376" s="17"/>
      <c r="R376" s="17"/>
      <c r="S376" s="17"/>
      <c r="T376" s="17"/>
      <c r="U376" s="17"/>
      <c r="V376" s="17"/>
      <c r="W376" s="17"/>
      <c r="X376" s="17"/>
      <c r="Y376" s="17"/>
      <c r="Z376" s="17"/>
      <c r="AA376" s="17"/>
      <c r="AB376" s="17"/>
      <c r="AC376" s="17"/>
      <c r="AD376" s="17"/>
      <c r="AE376" s="17"/>
      <c r="AF376" s="17"/>
      <c r="AG376" s="17"/>
      <c r="AH376" s="17"/>
      <c r="AI376" s="17"/>
      <c r="AJ376" s="17"/>
      <c r="AK376" s="17"/>
      <c r="AL376" s="17"/>
      <c r="AM376" s="17"/>
      <c r="AN376" s="17"/>
      <c r="AO376" s="17"/>
      <c r="AP376" s="17"/>
      <c r="AQ376" s="17"/>
      <c r="AR376" s="17"/>
      <c r="AS376" s="17"/>
      <c r="AT376" s="17"/>
      <c r="AU376" s="17"/>
      <c r="AV376" s="17"/>
      <c r="AW376" s="17"/>
      <c r="AX376" s="17"/>
      <c r="AY376" s="17"/>
      <c r="AZ376" s="17"/>
      <c r="BA376" s="17"/>
      <c r="BB376" s="17"/>
      <c r="BC376" s="17"/>
      <c r="BD376" s="17"/>
      <c r="BE376" s="17"/>
      <c r="BF376" s="17"/>
      <c r="BG376" s="17"/>
    </row>
    <row r="377" spans="2:59" x14ac:dyDescent="0.35">
      <c r="C377" s="17"/>
      <c r="D377" s="17"/>
      <c r="E377" s="17"/>
      <c r="F377" s="17"/>
      <c r="G377" s="17"/>
      <c r="H377" s="17"/>
      <c r="I377" s="17"/>
      <c r="J377" s="17"/>
      <c r="K377" s="17"/>
      <c r="L377" s="17"/>
      <c r="M377" s="17"/>
      <c r="N377" s="17"/>
      <c r="O377" s="17"/>
      <c r="P377" s="17"/>
      <c r="Q377" s="17"/>
      <c r="R377" s="17"/>
      <c r="S377" s="17"/>
      <c r="T377" s="17"/>
      <c r="U377" s="17"/>
      <c r="V377" s="17"/>
      <c r="W377" s="17"/>
      <c r="X377" s="17"/>
      <c r="Y377" s="17"/>
      <c r="Z377" s="17"/>
      <c r="AA377" s="17"/>
      <c r="AB377" s="17"/>
      <c r="AC377" s="17"/>
      <c r="AD377" s="17"/>
      <c r="AE377" s="17"/>
      <c r="AF377" s="17"/>
      <c r="AG377" s="17"/>
      <c r="AH377" s="17"/>
      <c r="AI377" s="17"/>
      <c r="AJ377" s="17"/>
      <c r="AK377" s="17"/>
      <c r="AL377" s="17"/>
      <c r="AM377" s="17"/>
      <c r="AN377" s="17"/>
      <c r="AO377" s="17"/>
      <c r="AP377" s="17"/>
      <c r="AQ377" s="17"/>
      <c r="AR377" s="17"/>
      <c r="AS377" s="17"/>
      <c r="AT377" s="17"/>
      <c r="AU377" s="17"/>
      <c r="AV377" s="17"/>
      <c r="AW377" s="17"/>
      <c r="AX377" s="17"/>
      <c r="AY377" s="17"/>
      <c r="AZ377" s="17"/>
      <c r="BA377" s="17"/>
      <c r="BB377" s="17"/>
      <c r="BC377" s="17"/>
      <c r="BD377" s="17"/>
      <c r="BE377" s="17"/>
      <c r="BF377" s="17"/>
      <c r="BG377" s="17"/>
    </row>
    <row r="378" spans="2:59" x14ac:dyDescent="0.35">
      <c r="C378" s="17"/>
      <c r="D378" s="17"/>
      <c r="E378" s="17"/>
      <c r="F378" s="17"/>
      <c r="G378" s="17"/>
      <c r="H378" s="17"/>
      <c r="I378" s="17"/>
      <c r="J378" s="17"/>
      <c r="K378" s="17"/>
      <c r="L378" s="17"/>
      <c r="M378" s="17"/>
      <c r="N378" s="17"/>
      <c r="O378" s="17"/>
      <c r="P378" s="17"/>
      <c r="Q378" s="17"/>
      <c r="R378" s="17"/>
      <c r="S378" s="17"/>
      <c r="T378" s="17"/>
      <c r="U378" s="17"/>
      <c r="V378" s="17"/>
      <c r="W378" s="17"/>
      <c r="X378" s="17"/>
      <c r="Y378" s="17"/>
      <c r="Z378" s="17"/>
      <c r="AA378" s="17"/>
      <c r="AB378" s="17"/>
      <c r="AC378" s="17"/>
      <c r="AD378" s="17"/>
      <c r="AE378" s="17"/>
      <c r="AF378" s="17"/>
      <c r="AG378" s="17"/>
      <c r="AH378" s="17"/>
      <c r="AI378" s="17"/>
      <c r="AJ378" s="17"/>
      <c r="AK378" s="17"/>
      <c r="AL378" s="17"/>
      <c r="AM378" s="17"/>
      <c r="AN378" s="17"/>
      <c r="AO378" s="17"/>
      <c r="AP378" s="17"/>
      <c r="AQ378" s="17"/>
      <c r="AR378" s="17"/>
      <c r="AS378" s="17"/>
      <c r="AT378" s="17"/>
      <c r="AU378" s="17"/>
      <c r="AV378" s="17"/>
      <c r="AW378" s="17"/>
      <c r="AX378" s="17"/>
      <c r="AY378" s="17"/>
      <c r="AZ378" s="17"/>
      <c r="BA378" s="17"/>
      <c r="BB378" s="17"/>
      <c r="BC378" s="17"/>
      <c r="BD378" s="17"/>
      <c r="BE378" s="17"/>
      <c r="BF378" s="17"/>
      <c r="BG378" s="17"/>
    </row>
    <row r="379" spans="2:59" x14ac:dyDescent="0.35">
      <c r="B379" s="6"/>
      <c r="C379" s="17"/>
      <c r="D379" s="17"/>
      <c r="E379" s="17"/>
      <c r="F379" s="17"/>
      <c r="G379" s="17"/>
      <c r="H379" s="17"/>
      <c r="I379" s="17"/>
      <c r="J379" s="17"/>
      <c r="K379" s="17"/>
      <c r="L379" s="17"/>
      <c r="M379" s="17"/>
      <c r="N379" s="17"/>
      <c r="O379" s="17"/>
      <c r="P379" s="17"/>
      <c r="Q379" s="17"/>
      <c r="R379" s="17"/>
      <c r="S379" s="17"/>
      <c r="T379" s="17"/>
      <c r="U379" s="17"/>
      <c r="V379" s="17"/>
      <c r="W379" s="17"/>
      <c r="X379" s="17"/>
      <c r="Y379" s="17"/>
      <c r="Z379" s="17"/>
      <c r="AA379" s="17"/>
      <c r="AB379" s="17"/>
      <c r="AC379" s="17"/>
      <c r="AD379" s="17"/>
      <c r="AE379" s="17"/>
      <c r="AF379" s="17"/>
      <c r="AG379" s="17"/>
      <c r="AH379" s="17"/>
      <c r="AI379" s="17"/>
      <c r="AJ379" s="17"/>
      <c r="AK379" s="17"/>
      <c r="AL379" s="17"/>
      <c r="AM379" s="17"/>
      <c r="AN379" s="17"/>
      <c r="AO379" s="17"/>
      <c r="AP379" s="17"/>
      <c r="AQ379" s="17"/>
      <c r="AR379" s="17"/>
      <c r="AS379" s="17"/>
      <c r="AT379" s="17"/>
      <c r="AU379" s="17"/>
      <c r="AV379" s="17"/>
      <c r="AW379" s="17"/>
      <c r="AX379" s="17"/>
      <c r="AY379" s="17"/>
      <c r="AZ379" s="17"/>
      <c r="BA379" s="17"/>
      <c r="BB379" s="17"/>
      <c r="BC379" s="17"/>
      <c r="BD379" s="17"/>
      <c r="BE379" s="17"/>
      <c r="BF379" s="17"/>
      <c r="BG379" s="17"/>
    </row>
    <row r="380" spans="2:59" x14ac:dyDescent="0.35">
      <c r="B380" s="24"/>
      <c r="C380" s="17"/>
      <c r="D380" s="17"/>
      <c r="E380" s="17"/>
      <c r="F380" s="17"/>
      <c r="G380" s="17"/>
      <c r="H380" s="17"/>
      <c r="I380" s="17"/>
      <c r="J380" s="17"/>
      <c r="K380" s="17"/>
      <c r="L380" s="17"/>
      <c r="M380" s="17"/>
      <c r="N380" s="17"/>
      <c r="O380" s="17"/>
      <c r="P380" s="17"/>
      <c r="Q380" s="17"/>
      <c r="R380" s="17"/>
      <c r="S380" s="17"/>
      <c r="T380" s="17"/>
      <c r="U380" s="17"/>
      <c r="V380" s="17"/>
      <c r="W380" s="17"/>
      <c r="X380" s="17"/>
      <c r="Y380" s="17"/>
      <c r="Z380" s="17"/>
      <c r="AA380" s="17"/>
      <c r="AB380" s="17"/>
      <c r="AC380" s="17"/>
      <c r="AD380" s="17"/>
      <c r="AE380" s="17"/>
      <c r="AF380" s="17"/>
      <c r="AG380" s="17"/>
      <c r="AH380" s="17"/>
      <c r="AI380" s="17"/>
      <c r="AJ380" s="17"/>
      <c r="AK380" s="17"/>
      <c r="AL380" s="17"/>
      <c r="AM380" s="17"/>
      <c r="AN380" s="17"/>
      <c r="AO380" s="17"/>
      <c r="AP380" s="17"/>
      <c r="AQ380" s="17"/>
      <c r="AR380" s="17"/>
      <c r="AS380" s="17"/>
      <c r="AT380" s="17"/>
      <c r="AU380" s="17"/>
      <c r="AV380" s="17"/>
      <c r="AW380" s="17"/>
      <c r="AX380" s="17"/>
      <c r="AY380" s="17"/>
      <c r="AZ380" s="17"/>
      <c r="BA380" s="17"/>
      <c r="BB380" s="17"/>
      <c r="BC380" s="17"/>
      <c r="BD380" s="17"/>
      <c r="BE380" s="17"/>
      <c r="BF380" s="17"/>
      <c r="BG380" s="17"/>
    </row>
    <row r="381" spans="2:59" x14ac:dyDescent="0.35">
      <c r="C381" s="17"/>
      <c r="D381" s="17"/>
      <c r="E381" s="17"/>
      <c r="F381" s="17"/>
      <c r="G381" s="17"/>
      <c r="H381" s="17"/>
      <c r="I381" s="17"/>
      <c r="J381" s="17"/>
      <c r="K381" s="17"/>
      <c r="L381" s="17"/>
      <c r="M381" s="17"/>
      <c r="N381" s="17"/>
      <c r="O381" s="17"/>
      <c r="P381" s="17"/>
      <c r="Q381" s="17"/>
      <c r="R381" s="17"/>
      <c r="S381" s="17"/>
      <c r="T381" s="17"/>
      <c r="U381" s="17"/>
      <c r="V381" s="17"/>
      <c r="W381" s="17"/>
      <c r="X381" s="17"/>
      <c r="Y381" s="17"/>
      <c r="Z381" s="17"/>
      <c r="AA381" s="17"/>
      <c r="AB381" s="17"/>
      <c r="AC381" s="17"/>
      <c r="AD381" s="17"/>
      <c r="AE381" s="17"/>
      <c r="AF381" s="17"/>
      <c r="AG381" s="17"/>
      <c r="AH381" s="17"/>
      <c r="AI381" s="17"/>
      <c r="AJ381" s="17"/>
      <c r="AK381" s="17"/>
      <c r="AL381" s="17"/>
      <c r="AM381" s="17"/>
      <c r="AN381" s="17"/>
      <c r="AO381" s="17"/>
      <c r="AP381" s="17"/>
      <c r="AQ381" s="17"/>
      <c r="AR381" s="17"/>
      <c r="AS381" s="17"/>
      <c r="AT381" s="17"/>
      <c r="AU381" s="17"/>
      <c r="AV381" s="17"/>
      <c r="AW381" s="17"/>
      <c r="AX381" s="17"/>
      <c r="AY381" s="17"/>
      <c r="AZ381" s="17"/>
      <c r="BA381" s="17"/>
      <c r="BB381" s="17"/>
      <c r="BC381" s="17"/>
      <c r="BD381" s="17"/>
      <c r="BE381" s="17"/>
      <c r="BF381" s="17"/>
      <c r="BG381" s="17"/>
    </row>
    <row r="382" spans="2:59" x14ac:dyDescent="0.35">
      <c r="C382" s="17"/>
      <c r="D382" s="17"/>
      <c r="E382" s="17"/>
      <c r="F382" s="17"/>
      <c r="G382" s="17"/>
      <c r="H382" s="17"/>
      <c r="I382" s="17"/>
      <c r="J382" s="17"/>
      <c r="K382" s="17"/>
      <c r="L382" s="17"/>
      <c r="M382" s="17"/>
      <c r="N382" s="17"/>
      <c r="O382" s="17"/>
      <c r="P382" s="17"/>
      <c r="Q382" s="17"/>
      <c r="R382" s="17"/>
      <c r="S382" s="17"/>
      <c r="T382" s="17"/>
      <c r="U382" s="17"/>
      <c r="V382" s="17"/>
      <c r="W382" s="17"/>
      <c r="X382" s="17"/>
      <c r="Y382" s="17"/>
      <c r="Z382" s="17"/>
      <c r="AA382" s="17"/>
      <c r="AB382" s="17"/>
      <c r="AC382" s="17"/>
      <c r="AD382" s="17"/>
      <c r="AE382" s="17"/>
      <c r="AF382" s="17"/>
      <c r="AG382" s="17"/>
      <c r="AH382" s="17"/>
      <c r="AI382" s="17"/>
      <c r="AJ382" s="17"/>
      <c r="AK382" s="17"/>
      <c r="AL382" s="17"/>
      <c r="AM382" s="17"/>
      <c r="AN382" s="17"/>
      <c r="AO382" s="17"/>
      <c r="AP382" s="17"/>
      <c r="AQ382" s="17"/>
      <c r="AR382" s="17"/>
      <c r="AS382" s="17"/>
      <c r="AT382" s="17"/>
      <c r="AU382" s="17"/>
      <c r="AV382" s="17"/>
      <c r="AW382" s="17"/>
      <c r="AX382" s="17"/>
      <c r="AY382" s="17"/>
      <c r="AZ382" s="17"/>
      <c r="BA382" s="17"/>
      <c r="BB382" s="17"/>
      <c r="BC382" s="17"/>
      <c r="BD382" s="17"/>
      <c r="BE382" s="17"/>
      <c r="BF382" s="17"/>
      <c r="BG382" s="17"/>
    </row>
    <row r="383" spans="2:59" x14ac:dyDescent="0.35">
      <c r="C383" s="17"/>
      <c r="D383" s="17"/>
      <c r="E383" s="17"/>
      <c r="F383" s="17"/>
      <c r="G383" s="17"/>
      <c r="H383" s="17"/>
      <c r="I383" s="17"/>
      <c r="J383" s="17"/>
      <c r="K383" s="17"/>
      <c r="L383" s="17"/>
      <c r="M383" s="17"/>
      <c r="N383" s="17"/>
      <c r="O383" s="17"/>
      <c r="P383" s="17"/>
      <c r="Q383" s="17"/>
      <c r="R383" s="17"/>
      <c r="S383" s="17"/>
      <c r="T383" s="17"/>
      <c r="U383" s="17"/>
      <c r="V383" s="17"/>
      <c r="W383" s="17"/>
      <c r="X383" s="17"/>
      <c r="Y383" s="17"/>
      <c r="Z383" s="17"/>
      <c r="AA383" s="17"/>
      <c r="AB383" s="17"/>
      <c r="AC383" s="17"/>
      <c r="AD383" s="17"/>
      <c r="AE383" s="17"/>
      <c r="AF383" s="17"/>
      <c r="AG383" s="17"/>
      <c r="AH383" s="17"/>
      <c r="AI383" s="17"/>
      <c r="AJ383" s="17"/>
      <c r="AK383" s="17"/>
      <c r="AL383" s="17"/>
      <c r="AM383" s="17"/>
      <c r="AN383" s="17"/>
      <c r="AO383" s="17"/>
      <c r="AP383" s="17"/>
      <c r="AQ383" s="17"/>
      <c r="AR383" s="17"/>
      <c r="AS383" s="17"/>
      <c r="AT383" s="17"/>
      <c r="AU383" s="17"/>
      <c r="AV383" s="17"/>
      <c r="AW383" s="17"/>
      <c r="AX383" s="17"/>
      <c r="AY383" s="17"/>
      <c r="AZ383" s="17"/>
      <c r="BA383" s="17"/>
      <c r="BB383" s="17"/>
      <c r="BC383" s="17"/>
      <c r="BD383" s="17"/>
      <c r="BE383" s="17"/>
      <c r="BF383" s="17"/>
      <c r="BG383" s="17"/>
    </row>
    <row r="384" spans="2:59" x14ac:dyDescent="0.35">
      <c r="C384" s="17"/>
      <c r="D384" s="17"/>
      <c r="E384" s="17"/>
      <c r="F384" s="17"/>
      <c r="G384" s="17"/>
      <c r="H384" s="17"/>
      <c r="I384" s="17"/>
      <c r="J384" s="17"/>
      <c r="K384" s="17"/>
      <c r="L384" s="17"/>
      <c r="M384" s="17"/>
      <c r="N384" s="17"/>
      <c r="O384" s="17"/>
      <c r="P384" s="17"/>
      <c r="Q384" s="17"/>
      <c r="R384" s="17"/>
      <c r="S384" s="17"/>
      <c r="T384" s="17"/>
      <c r="U384" s="17"/>
      <c r="V384" s="17"/>
      <c r="W384" s="17"/>
      <c r="X384" s="17"/>
      <c r="Y384" s="17"/>
      <c r="Z384" s="17"/>
      <c r="AA384" s="17"/>
      <c r="AB384" s="17"/>
      <c r="AC384" s="17"/>
      <c r="AD384" s="17"/>
      <c r="AE384" s="17"/>
      <c r="AF384" s="17"/>
      <c r="AG384" s="17"/>
      <c r="AH384" s="17"/>
      <c r="AI384" s="17"/>
      <c r="AJ384" s="17"/>
      <c r="AK384" s="17"/>
      <c r="AL384" s="17"/>
      <c r="AM384" s="17"/>
      <c r="AN384" s="17"/>
      <c r="AO384" s="17"/>
      <c r="AP384" s="17"/>
      <c r="AQ384" s="17"/>
      <c r="AR384" s="17"/>
      <c r="AS384" s="17"/>
      <c r="AT384" s="17"/>
      <c r="AU384" s="17"/>
      <c r="AV384" s="17"/>
      <c r="AW384" s="17"/>
      <c r="AX384" s="17"/>
      <c r="AY384" s="17"/>
      <c r="AZ384" s="17"/>
      <c r="BA384" s="17"/>
      <c r="BB384" s="17"/>
      <c r="BC384" s="17"/>
      <c r="BD384" s="17"/>
      <c r="BE384" s="17"/>
      <c r="BF384" s="17"/>
      <c r="BG384" s="17"/>
    </row>
    <row r="385" spans="2:59" x14ac:dyDescent="0.35">
      <c r="C385" s="17"/>
      <c r="D385" s="17"/>
      <c r="E385" s="17"/>
      <c r="F385" s="17"/>
      <c r="G385" s="17"/>
      <c r="H385" s="17"/>
      <c r="I385" s="17"/>
      <c r="J385" s="17"/>
      <c r="K385" s="17"/>
      <c r="L385" s="17"/>
      <c r="M385" s="17"/>
      <c r="N385" s="17"/>
      <c r="O385" s="17"/>
      <c r="P385" s="17"/>
      <c r="Q385" s="17"/>
      <c r="R385" s="17"/>
      <c r="S385" s="17"/>
      <c r="T385" s="17"/>
      <c r="U385" s="17"/>
      <c r="V385" s="17"/>
      <c r="W385" s="17"/>
      <c r="X385" s="17"/>
      <c r="Y385" s="17"/>
      <c r="Z385" s="17"/>
      <c r="AA385" s="17"/>
      <c r="AB385" s="17"/>
      <c r="AC385" s="17"/>
      <c r="AD385" s="17"/>
      <c r="AE385" s="17"/>
      <c r="AF385" s="17"/>
      <c r="AG385" s="17"/>
      <c r="AH385" s="17"/>
      <c r="AI385" s="17"/>
      <c r="AJ385" s="17"/>
      <c r="AK385" s="17"/>
      <c r="AL385" s="17"/>
      <c r="AM385" s="17"/>
      <c r="AN385" s="17"/>
      <c r="AO385" s="17"/>
      <c r="AP385" s="17"/>
      <c r="AQ385" s="17"/>
      <c r="AR385" s="17"/>
      <c r="AS385" s="17"/>
      <c r="AT385" s="17"/>
      <c r="AU385" s="17"/>
      <c r="AV385" s="17"/>
      <c r="AW385" s="17"/>
      <c r="AX385" s="17"/>
      <c r="AY385" s="17"/>
      <c r="AZ385" s="17"/>
      <c r="BA385" s="17"/>
      <c r="BB385" s="17"/>
      <c r="BC385" s="17"/>
      <c r="BD385" s="17"/>
      <c r="BE385" s="17"/>
      <c r="BF385" s="17"/>
      <c r="BG385" s="17"/>
    </row>
    <row r="386" spans="2:59" x14ac:dyDescent="0.35">
      <c r="C386" s="17"/>
      <c r="D386" s="17"/>
      <c r="E386" s="17"/>
      <c r="F386" s="17"/>
      <c r="G386" s="17"/>
      <c r="H386" s="17"/>
      <c r="I386" s="17"/>
      <c r="J386" s="17"/>
      <c r="K386" s="17"/>
      <c r="L386" s="17"/>
      <c r="M386" s="17"/>
      <c r="N386" s="17"/>
      <c r="O386" s="17"/>
      <c r="P386" s="17"/>
      <c r="Q386" s="17"/>
      <c r="R386" s="17"/>
      <c r="S386" s="17"/>
      <c r="T386" s="17"/>
      <c r="U386" s="17"/>
      <c r="V386" s="17"/>
      <c r="W386" s="17"/>
      <c r="X386" s="17"/>
      <c r="Y386" s="17"/>
      <c r="Z386" s="17"/>
      <c r="AA386" s="17"/>
      <c r="AB386" s="17"/>
      <c r="AC386" s="17"/>
      <c r="AD386" s="17"/>
      <c r="AE386" s="17"/>
      <c r="AF386" s="17"/>
      <c r="AG386" s="17"/>
      <c r="AH386" s="17"/>
      <c r="AI386" s="17"/>
      <c r="AJ386" s="17"/>
      <c r="AK386" s="17"/>
      <c r="AL386" s="17"/>
      <c r="AM386" s="17"/>
      <c r="AN386" s="17"/>
      <c r="AO386" s="17"/>
      <c r="AP386" s="17"/>
      <c r="AQ386" s="17"/>
      <c r="AR386" s="17"/>
      <c r="AS386" s="17"/>
      <c r="AT386" s="17"/>
      <c r="AU386" s="17"/>
      <c r="AV386" s="17"/>
      <c r="AW386" s="17"/>
      <c r="AX386" s="17"/>
      <c r="AY386" s="17"/>
      <c r="AZ386" s="17"/>
      <c r="BA386" s="17"/>
      <c r="BB386" s="17"/>
      <c r="BC386" s="17"/>
      <c r="BD386" s="17"/>
      <c r="BE386" s="17"/>
      <c r="BF386" s="17"/>
      <c r="BG386" s="17"/>
    </row>
    <row r="387" spans="2:59" x14ac:dyDescent="0.35">
      <c r="C387" s="17"/>
      <c r="D387" s="17"/>
      <c r="E387" s="17"/>
      <c r="F387" s="17"/>
      <c r="G387" s="17"/>
      <c r="H387" s="17"/>
      <c r="I387" s="17"/>
      <c r="J387" s="17"/>
      <c r="K387" s="17"/>
      <c r="L387" s="17"/>
      <c r="M387" s="17"/>
      <c r="N387" s="17"/>
      <c r="O387" s="17"/>
      <c r="P387" s="17"/>
      <c r="Q387" s="17"/>
      <c r="R387" s="17"/>
      <c r="S387" s="17"/>
      <c r="T387" s="17"/>
      <c r="U387" s="17"/>
      <c r="V387" s="17"/>
      <c r="W387" s="17"/>
      <c r="X387" s="17"/>
      <c r="Y387" s="17"/>
      <c r="Z387" s="17"/>
      <c r="AA387" s="17"/>
      <c r="AB387" s="17"/>
      <c r="AC387" s="17"/>
      <c r="AD387" s="17"/>
      <c r="AE387" s="17"/>
      <c r="AF387" s="17"/>
      <c r="AG387" s="17"/>
      <c r="AH387" s="17"/>
      <c r="AI387" s="17"/>
      <c r="AJ387" s="17"/>
      <c r="AK387" s="17"/>
      <c r="AL387" s="17"/>
      <c r="AM387" s="17"/>
      <c r="AN387" s="17"/>
      <c r="AO387" s="17"/>
      <c r="AP387" s="17"/>
      <c r="AQ387" s="17"/>
      <c r="AR387" s="17"/>
      <c r="AS387" s="17"/>
      <c r="AT387" s="17"/>
      <c r="AU387" s="17"/>
      <c r="AV387" s="17"/>
      <c r="AW387" s="17"/>
      <c r="AX387" s="17"/>
      <c r="AY387" s="17"/>
      <c r="AZ387" s="17"/>
      <c r="BA387" s="17"/>
      <c r="BB387" s="17"/>
      <c r="BC387" s="17"/>
      <c r="BD387" s="17"/>
      <c r="BE387" s="17"/>
      <c r="BF387" s="17"/>
      <c r="BG387" s="17"/>
    </row>
    <row r="388" spans="2:59" x14ac:dyDescent="0.35">
      <c r="B388" s="6"/>
      <c r="C388" s="17"/>
      <c r="D388" s="17"/>
      <c r="E388" s="17"/>
      <c r="F388" s="17"/>
      <c r="G388" s="17"/>
      <c r="H388" s="17"/>
      <c r="I388" s="17"/>
      <c r="J388" s="17"/>
      <c r="K388" s="17"/>
      <c r="L388" s="17"/>
      <c r="M388" s="17"/>
      <c r="N388" s="17"/>
      <c r="O388" s="17"/>
      <c r="P388" s="17"/>
      <c r="Q388" s="17"/>
      <c r="R388" s="17"/>
      <c r="S388" s="17"/>
      <c r="T388" s="17"/>
      <c r="U388" s="17"/>
      <c r="V388" s="17"/>
      <c r="W388" s="17"/>
      <c r="X388" s="17"/>
      <c r="Y388" s="17"/>
      <c r="Z388" s="17"/>
      <c r="AA388" s="17"/>
      <c r="AB388" s="17"/>
      <c r="AC388" s="17"/>
      <c r="AD388" s="17"/>
      <c r="AE388" s="17"/>
      <c r="AF388" s="17"/>
      <c r="AG388" s="17"/>
      <c r="AH388" s="17"/>
      <c r="AI388" s="17"/>
      <c r="AJ388" s="17"/>
      <c r="AK388" s="17"/>
      <c r="AL388" s="17"/>
      <c r="AM388" s="17"/>
      <c r="AN388" s="17"/>
      <c r="AO388" s="17"/>
      <c r="AP388" s="17"/>
      <c r="AQ388" s="17"/>
      <c r="AR388" s="17"/>
      <c r="AS388" s="17"/>
      <c r="AT388" s="17"/>
      <c r="AU388" s="17"/>
      <c r="AV388" s="17"/>
      <c r="AW388" s="17"/>
      <c r="AX388" s="17"/>
      <c r="AY388" s="17"/>
      <c r="AZ388" s="17"/>
      <c r="BA388" s="17"/>
      <c r="BB388" s="17"/>
      <c r="BC388" s="17"/>
      <c r="BD388" s="17"/>
      <c r="BE388" s="17"/>
      <c r="BF388" s="17"/>
      <c r="BG388" s="17"/>
    </row>
    <row r="389" spans="2:59" x14ac:dyDescent="0.35">
      <c r="B389" s="24"/>
      <c r="C389" s="17"/>
      <c r="D389" s="17"/>
      <c r="E389" s="17"/>
      <c r="F389" s="17"/>
      <c r="G389" s="17"/>
      <c r="H389" s="17"/>
      <c r="I389" s="17"/>
      <c r="J389" s="17"/>
      <c r="K389" s="17"/>
      <c r="L389" s="17"/>
      <c r="M389" s="17"/>
      <c r="N389" s="17"/>
      <c r="O389" s="17"/>
      <c r="P389" s="17"/>
      <c r="Q389" s="17"/>
      <c r="R389" s="17"/>
      <c r="S389" s="17"/>
      <c r="T389" s="17"/>
      <c r="U389" s="17"/>
      <c r="V389" s="17"/>
      <c r="W389" s="17"/>
      <c r="X389" s="17"/>
      <c r="Y389" s="17"/>
      <c r="Z389" s="17"/>
      <c r="AA389" s="17"/>
      <c r="AB389" s="17"/>
      <c r="AC389" s="17"/>
      <c r="AD389" s="17"/>
      <c r="AE389" s="17"/>
      <c r="AF389" s="17"/>
      <c r="AG389" s="17"/>
      <c r="AH389" s="17"/>
      <c r="AI389" s="17"/>
      <c r="AJ389" s="17"/>
      <c r="AK389" s="17"/>
      <c r="AL389" s="17"/>
      <c r="AM389" s="17"/>
      <c r="AN389" s="17"/>
      <c r="AO389" s="17"/>
      <c r="AP389" s="17"/>
      <c r="AQ389" s="17"/>
      <c r="AR389" s="17"/>
      <c r="AS389" s="17"/>
      <c r="AT389" s="17"/>
      <c r="AU389" s="17"/>
      <c r="AV389" s="17"/>
      <c r="AW389" s="17"/>
      <c r="AX389" s="17"/>
      <c r="AY389" s="17"/>
      <c r="AZ389" s="17"/>
      <c r="BA389" s="17"/>
      <c r="BB389" s="17"/>
      <c r="BC389" s="17"/>
      <c r="BD389" s="17"/>
      <c r="BE389" s="17"/>
      <c r="BF389" s="17"/>
      <c r="BG389" s="17"/>
    </row>
    <row r="390" spans="2:59" x14ac:dyDescent="0.35">
      <c r="C390" s="17"/>
      <c r="D390" s="17"/>
      <c r="E390" s="17"/>
      <c r="F390" s="17"/>
      <c r="G390" s="17"/>
      <c r="H390" s="17"/>
      <c r="I390" s="17"/>
      <c r="J390" s="17"/>
      <c r="K390" s="17"/>
      <c r="L390" s="17"/>
      <c r="M390" s="17"/>
      <c r="N390" s="17"/>
      <c r="O390" s="17"/>
      <c r="P390" s="17"/>
      <c r="Q390" s="17"/>
      <c r="R390" s="17"/>
      <c r="S390" s="17"/>
      <c r="T390" s="17"/>
      <c r="U390" s="17"/>
      <c r="V390" s="17"/>
      <c r="W390" s="17"/>
      <c r="X390" s="17"/>
      <c r="Y390" s="17"/>
      <c r="Z390" s="17"/>
      <c r="AA390" s="17"/>
      <c r="AB390" s="17"/>
      <c r="AC390" s="17"/>
      <c r="AD390" s="17"/>
      <c r="AE390" s="17"/>
      <c r="AF390" s="17"/>
      <c r="AG390" s="17"/>
      <c r="AH390" s="17"/>
      <c r="AI390" s="17"/>
      <c r="AJ390" s="17"/>
      <c r="AK390" s="17"/>
      <c r="AL390" s="17"/>
      <c r="AM390" s="17"/>
      <c r="AN390" s="17"/>
      <c r="AO390" s="17"/>
      <c r="AP390" s="17"/>
      <c r="AQ390" s="17"/>
      <c r="AR390" s="17"/>
      <c r="AS390" s="17"/>
      <c r="AT390" s="17"/>
      <c r="AU390" s="17"/>
      <c r="AV390" s="17"/>
      <c r="AW390" s="17"/>
      <c r="AX390" s="17"/>
      <c r="AY390" s="17"/>
      <c r="AZ390" s="17"/>
      <c r="BA390" s="17"/>
      <c r="BB390" s="17"/>
      <c r="BC390" s="17"/>
      <c r="BD390" s="17"/>
      <c r="BE390" s="17"/>
      <c r="BF390" s="17"/>
      <c r="BG390" s="17"/>
    </row>
    <row r="391" spans="2:59" x14ac:dyDescent="0.35">
      <c r="C391" s="17"/>
      <c r="D391" s="17"/>
      <c r="E391" s="17"/>
      <c r="F391" s="17"/>
      <c r="G391" s="17"/>
      <c r="H391" s="17"/>
      <c r="I391" s="17"/>
      <c r="J391" s="17"/>
      <c r="K391" s="17"/>
      <c r="L391" s="17"/>
      <c r="M391" s="17"/>
      <c r="N391" s="17"/>
      <c r="O391" s="17"/>
      <c r="P391" s="17"/>
      <c r="Q391" s="17"/>
      <c r="R391" s="17"/>
      <c r="S391" s="17"/>
      <c r="T391" s="17"/>
      <c r="U391" s="17"/>
      <c r="V391" s="17"/>
      <c r="W391" s="17"/>
      <c r="X391" s="17"/>
      <c r="Y391" s="17"/>
      <c r="Z391" s="17"/>
      <c r="AA391" s="17"/>
      <c r="AB391" s="17"/>
      <c r="AC391" s="17"/>
      <c r="AD391" s="17"/>
      <c r="AE391" s="17"/>
      <c r="AF391" s="17"/>
      <c r="AG391" s="17"/>
      <c r="AH391" s="17"/>
      <c r="AI391" s="17"/>
      <c r="AJ391" s="17"/>
      <c r="AK391" s="17"/>
      <c r="AL391" s="17"/>
      <c r="AM391" s="17"/>
      <c r="AN391" s="17"/>
      <c r="AO391" s="17"/>
      <c r="AP391" s="17"/>
      <c r="AQ391" s="17"/>
      <c r="AR391" s="17"/>
      <c r="AS391" s="17"/>
      <c r="AT391" s="17"/>
      <c r="AU391" s="17"/>
      <c r="AV391" s="17"/>
      <c r="AW391" s="17"/>
      <c r="AX391" s="17"/>
      <c r="AY391" s="17"/>
      <c r="AZ391" s="17"/>
      <c r="BA391" s="17"/>
      <c r="BB391" s="17"/>
      <c r="BC391" s="17"/>
      <c r="BD391" s="17"/>
      <c r="BE391" s="17"/>
      <c r="BF391" s="17"/>
      <c r="BG391" s="17"/>
    </row>
    <row r="392" spans="2:59" x14ac:dyDescent="0.35">
      <c r="C392" s="17"/>
      <c r="D392" s="17"/>
      <c r="E392" s="17"/>
      <c r="F392" s="17"/>
      <c r="G392" s="17"/>
      <c r="H392" s="17"/>
      <c r="I392" s="17"/>
      <c r="J392" s="17"/>
      <c r="K392" s="17"/>
      <c r="L392" s="17"/>
      <c r="M392" s="17"/>
      <c r="N392" s="17"/>
      <c r="O392" s="17"/>
      <c r="P392" s="17"/>
      <c r="Q392" s="17"/>
      <c r="R392" s="17"/>
      <c r="S392" s="17"/>
      <c r="T392" s="17"/>
      <c r="U392" s="17"/>
      <c r="V392" s="17"/>
      <c r="W392" s="17"/>
      <c r="X392" s="17"/>
      <c r="Y392" s="17"/>
      <c r="Z392" s="17"/>
      <c r="AA392" s="17"/>
      <c r="AB392" s="17"/>
      <c r="AC392" s="17"/>
      <c r="AD392" s="17"/>
      <c r="AE392" s="17"/>
      <c r="AF392" s="17"/>
      <c r="AG392" s="17"/>
      <c r="AH392" s="17"/>
      <c r="AI392" s="17"/>
      <c r="AJ392" s="17"/>
      <c r="AK392" s="17"/>
      <c r="AL392" s="17"/>
      <c r="AM392" s="17"/>
      <c r="AN392" s="17"/>
      <c r="AO392" s="17"/>
      <c r="AP392" s="17"/>
      <c r="AQ392" s="17"/>
      <c r="AR392" s="17"/>
      <c r="AS392" s="17"/>
      <c r="AT392" s="17"/>
      <c r="AU392" s="17"/>
      <c r="AV392" s="17"/>
      <c r="AW392" s="17"/>
      <c r="AX392" s="17"/>
      <c r="AY392" s="17"/>
      <c r="AZ392" s="17"/>
      <c r="BA392" s="17"/>
      <c r="BB392" s="17"/>
      <c r="BC392" s="17"/>
      <c r="BD392" s="17"/>
      <c r="BE392" s="17"/>
      <c r="BF392" s="17"/>
      <c r="BG392" s="17"/>
    </row>
    <row r="393" spans="2:59" x14ac:dyDescent="0.35">
      <c r="C393" s="17"/>
      <c r="D393" s="17"/>
      <c r="E393" s="17"/>
      <c r="F393" s="17"/>
      <c r="G393" s="17"/>
      <c r="H393" s="17"/>
      <c r="I393" s="17"/>
      <c r="J393" s="17"/>
      <c r="K393" s="17"/>
      <c r="L393" s="17"/>
      <c r="M393" s="17"/>
      <c r="N393" s="17"/>
      <c r="O393" s="17"/>
      <c r="P393" s="17"/>
      <c r="Q393" s="17"/>
      <c r="R393" s="17"/>
      <c r="S393" s="17"/>
      <c r="T393" s="17"/>
      <c r="U393" s="17"/>
      <c r="V393" s="17"/>
      <c r="W393" s="17"/>
      <c r="X393" s="17"/>
      <c r="Y393" s="17"/>
      <c r="Z393" s="17"/>
      <c r="AA393" s="17"/>
      <c r="AB393" s="17"/>
      <c r="AC393" s="17"/>
      <c r="AD393" s="17"/>
      <c r="AE393" s="17"/>
      <c r="AF393" s="17"/>
      <c r="AG393" s="17"/>
      <c r="AH393" s="17"/>
      <c r="AI393" s="17"/>
      <c r="AJ393" s="17"/>
      <c r="AK393" s="17"/>
      <c r="AL393" s="17"/>
      <c r="AM393" s="17"/>
      <c r="AN393" s="17"/>
      <c r="AO393" s="17"/>
      <c r="AP393" s="17"/>
      <c r="AQ393" s="17"/>
      <c r="AR393" s="17"/>
      <c r="AS393" s="17"/>
      <c r="AT393" s="17"/>
      <c r="AU393" s="17"/>
      <c r="AV393" s="17"/>
      <c r="AW393" s="17"/>
      <c r="AX393" s="17"/>
      <c r="AY393" s="17"/>
      <c r="AZ393" s="17"/>
      <c r="BA393" s="17"/>
      <c r="BB393" s="17"/>
      <c r="BC393" s="17"/>
      <c r="BD393" s="17"/>
      <c r="BE393" s="17"/>
      <c r="BF393" s="17"/>
      <c r="BG393" s="17"/>
    </row>
    <row r="394" spans="2:59" x14ac:dyDescent="0.35">
      <c r="C394" s="17"/>
      <c r="D394" s="17"/>
      <c r="E394" s="17"/>
      <c r="F394" s="17"/>
      <c r="G394" s="17"/>
      <c r="H394" s="17"/>
      <c r="I394" s="17"/>
      <c r="J394" s="17"/>
      <c r="K394" s="17"/>
      <c r="L394" s="17"/>
      <c r="M394" s="17"/>
      <c r="N394" s="17"/>
      <c r="O394" s="17"/>
      <c r="P394" s="17"/>
      <c r="Q394" s="17"/>
      <c r="R394" s="17"/>
      <c r="S394" s="17"/>
      <c r="T394" s="17"/>
      <c r="U394" s="17"/>
      <c r="V394" s="17"/>
      <c r="W394" s="17"/>
      <c r="X394" s="17"/>
      <c r="Y394" s="17"/>
      <c r="Z394" s="17"/>
      <c r="AA394" s="17"/>
      <c r="AB394" s="17"/>
      <c r="AC394" s="17"/>
      <c r="AD394" s="17"/>
      <c r="AE394" s="17"/>
      <c r="AF394" s="17"/>
      <c r="AG394" s="17"/>
      <c r="AH394" s="17"/>
      <c r="AI394" s="17"/>
      <c r="AJ394" s="17"/>
      <c r="AK394" s="17"/>
      <c r="AL394" s="17"/>
      <c r="AM394" s="17"/>
      <c r="AN394" s="17"/>
      <c r="AO394" s="17"/>
      <c r="AP394" s="17"/>
      <c r="AQ394" s="17"/>
      <c r="AR394" s="17"/>
      <c r="AS394" s="17"/>
      <c r="AT394" s="17"/>
      <c r="AU394" s="17"/>
      <c r="AV394" s="17"/>
      <c r="AW394" s="17"/>
      <c r="AX394" s="17"/>
      <c r="AY394" s="17"/>
      <c r="AZ394" s="17"/>
      <c r="BA394" s="17"/>
      <c r="BB394" s="17"/>
      <c r="BC394" s="17"/>
      <c r="BD394" s="17"/>
      <c r="BE394" s="17"/>
      <c r="BF394" s="17"/>
      <c r="BG394" s="17"/>
    </row>
    <row r="395" spans="2:59" x14ac:dyDescent="0.35">
      <c r="C395" s="17"/>
      <c r="D395" s="17"/>
      <c r="E395" s="17"/>
      <c r="F395" s="17"/>
      <c r="G395" s="17"/>
      <c r="H395" s="17"/>
      <c r="I395" s="17"/>
      <c r="J395" s="17"/>
      <c r="K395" s="17"/>
      <c r="L395" s="17"/>
      <c r="M395" s="17"/>
      <c r="N395" s="17"/>
      <c r="O395" s="17"/>
      <c r="P395" s="17"/>
      <c r="Q395" s="17"/>
      <c r="R395" s="17"/>
      <c r="S395" s="17"/>
      <c r="T395" s="17"/>
      <c r="U395" s="17"/>
      <c r="V395" s="17"/>
      <c r="W395" s="17"/>
      <c r="X395" s="17"/>
      <c r="Y395" s="17"/>
      <c r="Z395" s="17"/>
      <c r="AA395" s="17"/>
      <c r="AB395" s="17"/>
      <c r="AC395" s="17"/>
      <c r="AD395" s="17"/>
      <c r="AE395" s="17"/>
      <c r="AF395" s="17"/>
      <c r="AG395" s="17"/>
      <c r="AH395" s="17"/>
      <c r="AI395" s="17"/>
      <c r="AJ395" s="17"/>
      <c r="AK395" s="17"/>
      <c r="AL395" s="17"/>
      <c r="AM395" s="17"/>
      <c r="AN395" s="17"/>
      <c r="AO395" s="17"/>
      <c r="AP395" s="17"/>
      <c r="AQ395" s="17"/>
      <c r="AR395" s="17"/>
      <c r="AS395" s="17"/>
      <c r="AT395" s="17"/>
      <c r="AU395" s="17"/>
      <c r="AV395" s="17"/>
      <c r="AW395" s="17"/>
      <c r="AX395" s="17"/>
      <c r="AY395" s="17"/>
      <c r="AZ395" s="17"/>
      <c r="BA395" s="17"/>
      <c r="BB395" s="17"/>
      <c r="BC395" s="17"/>
      <c r="BD395" s="17"/>
      <c r="BE395" s="17"/>
      <c r="BF395" s="17"/>
      <c r="BG395" s="17"/>
    </row>
    <row r="396" spans="2:59" x14ac:dyDescent="0.35">
      <c r="C396" s="17"/>
      <c r="D396" s="17"/>
      <c r="E396" s="17"/>
      <c r="F396" s="17"/>
      <c r="G396" s="17"/>
      <c r="H396" s="17"/>
      <c r="I396" s="17"/>
      <c r="J396" s="17"/>
      <c r="K396" s="17"/>
      <c r="L396" s="17"/>
      <c r="M396" s="17"/>
      <c r="N396" s="17"/>
      <c r="O396" s="17"/>
      <c r="P396" s="17"/>
      <c r="Q396" s="17"/>
      <c r="R396" s="17"/>
      <c r="S396" s="17"/>
      <c r="T396" s="17"/>
      <c r="U396" s="17"/>
      <c r="V396" s="17"/>
      <c r="W396" s="17"/>
      <c r="X396" s="17"/>
      <c r="Y396" s="17"/>
      <c r="Z396" s="17"/>
      <c r="AA396" s="17"/>
      <c r="AB396" s="17"/>
      <c r="AC396" s="17"/>
      <c r="AD396" s="17"/>
      <c r="AE396" s="17"/>
      <c r="AF396" s="17"/>
      <c r="AG396" s="17"/>
      <c r="AH396" s="17"/>
      <c r="AI396" s="17"/>
      <c r="AJ396" s="17"/>
      <c r="AK396" s="17"/>
      <c r="AL396" s="17"/>
      <c r="AM396" s="17"/>
      <c r="AN396" s="17"/>
      <c r="AO396" s="17"/>
      <c r="AP396" s="17"/>
      <c r="AQ396" s="17"/>
      <c r="AR396" s="17"/>
      <c r="AS396" s="17"/>
      <c r="AT396" s="17"/>
      <c r="AU396" s="17"/>
      <c r="AV396" s="17"/>
      <c r="AW396" s="17"/>
      <c r="AX396" s="17"/>
      <c r="AY396" s="17"/>
      <c r="AZ396" s="17"/>
      <c r="BA396" s="17"/>
      <c r="BB396" s="17"/>
      <c r="BC396" s="17"/>
      <c r="BD396" s="17"/>
      <c r="BE396" s="17"/>
      <c r="BF396" s="17"/>
      <c r="BG396" s="17"/>
    </row>
    <row r="397" spans="2:59" x14ac:dyDescent="0.35">
      <c r="B397" s="6"/>
      <c r="C397" s="17"/>
      <c r="D397" s="17"/>
      <c r="E397" s="17"/>
      <c r="F397" s="17"/>
      <c r="G397" s="17"/>
      <c r="H397" s="17"/>
      <c r="I397" s="17"/>
      <c r="J397" s="17"/>
      <c r="K397" s="17"/>
      <c r="L397" s="17"/>
      <c r="M397" s="17"/>
      <c r="N397" s="17"/>
      <c r="O397" s="17"/>
      <c r="P397" s="17"/>
      <c r="Q397" s="17"/>
      <c r="R397" s="17"/>
      <c r="S397" s="17"/>
      <c r="T397" s="17"/>
      <c r="U397" s="17"/>
      <c r="V397" s="17"/>
      <c r="W397" s="17"/>
      <c r="X397" s="17"/>
      <c r="Y397" s="17"/>
      <c r="Z397" s="17"/>
      <c r="AA397" s="17"/>
      <c r="AB397" s="17"/>
      <c r="AC397" s="17"/>
      <c r="AD397" s="17"/>
      <c r="AE397" s="17"/>
      <c r="AF397" s="17"/>
      <c r="AG397" s="17"/>
      <c r="AH397" s="17"/>
      <c r="AI397" s="17"/>
      <c r="AJ397" s="17"/>
      <c r="AK397" s="17"/>
      <c r="AL397" s="17"/>
      <c r="AM397" s="17"/>
      <c r="AN397" s="17"/>
      <c r="AO397" s="17"/>
      <c r="AP397" s="17"/>
      <c r="AQ397" s="17"/>
      <c r="AR397" s="17"/>
      <c r="AS397" s="17"/>
      <c r="AT397" s="17"/>
      <c r="AU397" s="17"/>
      <c r="AV397" s="17"/>
      <c r="AW397" s="17"/>
      <c r="AX397" s="17"/>
      <c r="AY397" s="17"/>
      <c r="AZ397" s="17"/>
      <c r="BA397" s="17"/>
      <c r="BB397" s="17"/>
      <c r="BC397" s="17"/>
      <c r="BD397" s="17"/>
      <c r="BE397" s="17"/>
      <c r="BF397" s="17"/>
      <c r="BG397" s="17"/>
    </row>
    <row r="398" spans="2:59" x14ac:dyDescent="0.35">
      <c r="B398" s="24"/>
      <c r="C398" s="17"/>
      <c r="D398" s="17"/>
      <c r="E398" s="17"/>
      <c r="F398" s="17"/>
      <c r="G398" s="17"/>
      <c r="H398" s="17"/>
      <c r="I398" s="17"/>
      <c r="J398" s="17"/>
      <c r="K398" s="17"/>
      <c r="L398" s="17"/>
      <c r="M398" s="17"/>
      <c r="N398" s="17"/>
      <c r="O398" s="17"/>
      <c r="P398" s="17"/>
      <c r="Q398" s="17"/>
      <c r="R398" s="17"/>
      <c r="S398" s="17"/>
      <c r="T398" s="17"/>
      <c r="U398" s="17"/>
      <c r="V398" s="17"/>
      <c r="W398" s="17"/>
      <c r="X398" s="17"/>
      <c r="Y398" s="17"/>
      <c r="Z398" s="17"/>
      <c r="AA398" s="17"/>
      <c r="AB398" s="17"/>
      <c r="AC398" s="17"/>
      <c r="AD398" s="17"/>
      <c r="AE398" s="17"/>
      <c r="AF398" s="17"/>
      <c r="AG398" s="17"/>
      <c r="AH398" s="17"/>
      <c r="AI398" s="17"/>
      <c r="AJ398" s="17"/>
      <c r="AK398" s="17"/>
      <c r="AL398" s="17"/>
      <c r="AM398" s="17"/>
      <c r="AN398" s="17"/>
      <c r="AO398" s="17"/>
      <c r="AP398" s="17"/>
      <c r="AQ398" s="17"/>
      <c r="AR398" s="17"/>
      <c r="AS398" s="17"/>
      <c r="AT398" s="17"/>
      <c r="AU398" s="17"/>
      <c r="AV398" s="17"/>
      <c r="AW398" s="17"/>
      <c r="AX398" s="17"/>
      <c r="AY398" s="17"/>
      <c r="AZ398" s="17"/>
      <c r="BA398" s="17"/>
      <c r="BB398" s="17"/>
      <c r="BC398" s="17"/>
      <c r="BD398" s="17"/>
      <c r="BE398" s="17"/>
      <c r="BF398" s="17"/>
      <c r="BG398" s="17"/>
    </row>
    <row r="399" spans="2:59" x14ac:dyDescent="0.35">
      <c r="C399" s="17"/>
      <c r="D399" s="17"/>
      <c r="E399" s="17"/>
      <c r="F399" s="17"/>
      <c r="G399" s="17"/>
      <c r="H399" s="17"/>
      <c r="I399" s="17"/>
      <c r="J399" s="17"/>
      <c r="K399" s="17"/>
      <c r="L399" s="17"/>
      <c r="M399" s="17"/>
      <c r="N399" s="17"/>
      <c r="O399" s="17"/>
      <c r="P399" s="17"/>
      <c r="Q399" s="17"/>
      <c r="R399" s="17"/>
      <c r="S399" s="17"/>
      <c r="T399" s="17"/>
      <c r="U399" s="17"/>
      <c r="V399" s="17"/>
      <c r="W399" s="17"/>
      <c r="X399" s="17"/>
      <c r="Y399" s="17"/>
      <c r="Z399" s="17"/>
      <c r="AA399" s="17"/>
      <c r="AB399" s="17"/>
      <c r="AC399" s="17"/>
      <c r="AD399" s="17"/>
      <c r="AE399" s="17"/>
      <c r="AF399" s="17"/>
      <c r="AG399" s="17"/>
      <c r="AH399" s="17"/>
      <c r="AI399" s="17"/>
      <c r="AJ399" s="17"/>
      <c r="AK399" s="17"/>
      <c r="AL399" s="17"/>
      <c r="AM399" s="17"/>
      <c r="AN399" s="17"/>
      <c r="AO399" s="17"/>
      <c r="AP399" s="17"/>
      <c r="AQ399" s="17"/>
      <c r="AR399" s="17"/>
      <c r="AS399" s="17"/>
      <c r="AT399" s="17"/>
      <c r="AU399" s="17"/>
      <c r="AV399" s="17"/>
      <c r="AW399" s="17"/>
      <c r="AX399" s="17"/>
      <c r="AY399" s="17"/>
      <c r="AZ399" s="17"/>
      <c r="BA399" s="17"/>
      <c r="BB399" s="17"/>
      <c r="BC399" s="17"/>
      <c r="BD399" s="17"/>
      <c r="BE399" s="17"/>
      <c r="BF399" s="17"/>
      <c r="BG399" s="17"/>
    </row>
    <row r="400" spans="2:59" x14ac:dyDescent="0.35">
      <c r="C400" s="17"/>
      <c r="D400" s="17"/>
      <c r="E400" s="17"/>
      <c r="F400" s="17"/>
      <c r="G400" s="17"/>
      <c r="H400" s="17"/>
      <c r="I400" s="17"/>
      <c r="J400" s="17"/>
      <c r="K400" s="17"/>
      <c r="L400" s="17"/>
      <c r="M400" s="17"/>
      <c r="N400" s="17"/>
      <c r="O400" s="17"/>
      <c r="P400" s="17"/>
      <c r="Q400" s="17"/>
      <c r="R400" s="17"/>
      <c r="S400" s="17"/>
      <c r="T400" s="17"/>
      <c r="U400" s="17"/>
      <c r="V400" s="17"/>
      <c r="W400" s="17"/>
      <c r="X400" s="17"/>
      <c r="Y400" s="17"/>
      <c r="Z400" s="17"/>
      <c r="AA400" s="17"/>
      <c r="AB400" s="17"/>
      <c r="AC400" s="17"/>
      <c r="AD400" s="17"/>
      <c r="AE400" s="17"/>
      <c r="AF400" s="17"/>
      <c r="AG400" s="17"/>
      <c r="AH400" s="17"/>
      <c r="AI400" s="17"/>
      <c r="AJ400" s="17"/>
      <c r="AK400" s="17"/>
      <c r="AL400" s="17"/>
      <c r="AM400" s="17"/>
      <c r="AN400" s="17"/>
      <c r="AO400" s="17"/>
      <c r="AP400" s="17"/>
      <c r="AQ400" s="17"/>
      <c r="AR400" s="17"/>
      <c r="AS400" s="17"/>
      <c r="AT400" s="17"/>
      <c r="AU400" s="17"/>
      <c r="AV400" s="17"/>
      <c r="AW400" s="17"/>
      <c r="AX400" s="17"/>
      <c r="AY400" s="17"/>
      <c r="AZ400" s="17"/>
      <c r="BA400" s="17"/>
      <c r="BB400" s="17"/>
      <c r="BC400" s="17"/>
      <c r="BD400" s="17"/>
      <c r="BE400" s="17"/>
      <c r="BF400" s="17"/>
      <c r="BG400" s="17"/>
    </row>
    <row r="401" spans="2:59" x14ac:dyDescent="0.35">
      <c r="C401" s="17"/>
      <c r="D401" s="17"/>
      <c r="E401" s="17"/>
      <c r="F401" s="17"/>
      <c r="G401" s="17"/>
      <c r="H401" s="17"/>
      <c r="I401" s="17"/>
      <c r="J401" s="17"/>
      <c r="K401" s="17"/>
      <c r="L401" s="17"/>
      <c r="M401" s="17"/>
      <c r="N401" s="17"/>
      <c r="O401" s="17"/>
      <c r="P401" s="17"/>
      <c r="Q401" s="17"/>
      <c r="R401" s="17"/>
      <c r="S401" s="17"/>
      <c r="T401" s="17"/>
      <c r="U401" s="17"/>
      <c r="V401" s="17"/>
      <c r="W401" s="17"/>
      <c r="X401" s="17"/>
      <c r="Y401" s="17"/>
      <c r="Z401" s="17"/>
      <c r="AA401" s="17"/>
      <c r="AB401" s="17"/>
      <c r="AC401" s="17"/>
      <c r="AD401" s="17"/>
      <c r="AE401" s="17"/>
      <c r="AF401" s="17"/>
      <c r="AG401" s="17"/>
      <c r="AH401" s="17"/>
      <c r="AI401" s="17"/>
      <c r="AJ401" s="17"/>
      <c r="AK401" s="17"/>
      <c r="AL401" s="17"/>
      <c r="AM401" s="17"/>
      <c r="AN401" s="17"/>
      <c r="AO401" s="17"/>
      <c r="AP401" s="17"/>
      <c r="AQ401" s="17"/>
      <c r="AR401" s="17"/>
      <c r="AS401" s="17"/>
      <c r="AT401" s="17"/>
      <c r="AU401" s="17"/>
      <c r="AV401" s="17"/>
      <c r="AW401" s="17"/>
      <c r="AX401" s="17"/>
      <c r="AY401" s="17"/>
      <c r="AZ401" s="17"/>
      <c r="BA401" s="17"/>
      <c r="BB401" s="17"/>
      <c r="BC401" s="17"/>
      <c r="BD401" s="17"/>
      <c r="BE401" s="17"/>
      <c r="BF401" s="17"/>
      <c r="BG401" s="17"/>
    </row>
    <row r="402" spans="2:59" x14ac:dyDescent="0.35">
      <c r="C402" s="17"/>
      <c r="D402" s="17"/>
      <c r="E402" s="17"/>
      <c r="F402" s="17"/>
      <c r="G402" s="17"/>
      <c r="H402" s="17"/>
      <c r="I402" s="17"/>
      <c r="J402" s="17"/>
      <c r="K402" s="17"/>
      <c r="L402" s="17"/>
      <c r="M402" s="17"/>
      <c r="N402" s="17"/>
      <c r="O402" s="17"/>
      <c r="P402" s="17"/>
      <c r="Q402" s="17"/>
      <c r="R402" s="17"/>
      <c r="S402" s="17"/>
      <c r="T402" s="17"/>
      <c r="U402" s="17"/>
      <c r="V402" s="17"/>
      <c r="W402" s="17"/>
      <c r="X402" s="17"/>
      <c r="Y402" s="17"/>
      <c r="Z402" s="17"/>
      <c r="AA402" s="17"/>
      <c r="AB402" s="17"/>
      <c r="AC402" s="17"/>
      <c r="AD402" s="17"/>
      <c r="AE402" s="17"/>
      <c r="AF402" s="17"/>
      <c r="AG402" s="17"/>
      <c r="AH402" s="17"/>
      <c r="AI402" s="17"/>
      <c r="AJ402" s="17"/>
      <c r="AK402" s="17"/>
      <c r="AL402" s="17"/>
      <c r="AM402" s="17"/>
      <c r="AN402" s="17"/>
      <c r="AO402" s="17"/>
      <c r="AP402" s="17"/>
      <c r="AQ402" s="17"/>
      <c r="AR402" s="17"/>
      <c r="AS402" s="17"/>
      <c r="AT402" s="17"/>
      <c r="AU402" s="17"/>
      <c r="AV402" s="17"/>
      <c r="AW402" s="17"/>
      <c r="AX402" s="17"/>
      <c r="AY402" s="17"/>
      <c r="AZ402" s="17"/>
      <c r="BA402" s="17"/>
      <c r="BB402" s="17"/>
      <c r="BC402" s="17"/>
      <c r="BD402" s="17"/>
      <c r="BE402" s="17"/>
      <c r="BF402" s="17"/>
      <c r="BG402" s="17"/>
    </row>
    <row r="403" spans="2:59" x14ac:dyDescent="0.35">
      <c r="C403" s="17"/>
      <c r="D403" s="17"/>
      <c r="E403" s="17"/>
      <c r="F403" s="17"/>
      <c r="G403" s="17"/>
      <c r="H403" s="17"/>
      <c r="I403" s="17"/>
      <c r="J403" s="17"/>
      <c r="K403" s="17"/>
      <c r="L403" s="17"/>
      <c r="M403" s="17"/>
      <c r="N403" s="17"/>
      <c r="O403" s="17"/>
      <c r="P403" s="17"/>
      <c r="Q403" s="17"/>
      <c r="R403" s="17"/>
      <c r="S403" s="17"/>
      <c r="T403" s="17"/>
      <c r="U403" s="17"/>
      <c r="V403" s="17"/>
      <c r="W403" s="17"/>
      <c r="X403" s="17"/>
      <c r="Y403" s="17"/>
      <c r="Z403" s="17"/>
      <c r="AA403" s="17"/>
      <c r="AB403" s="17"/>
      <c r="AC403" s="17"/>
      <c r="AD403" s="17"/>
      <c r="AE403" s="17"/>
      <c r="AF403" s="17"/>
      <c r="AG403" s="17"/>
      <c r="AH403" s="17"/>
      <c r="AI403" s="17"/>
      <c r="AJ403" s="17"/>
      <c r="AK403" s="17"/>
      <c r="AL403" s="17"/>
      <c r="AM403" s="17"/>
      <c r="AN403" s="17"/>
      <c r="AO403" s="17"/>
      <c r="AP403" s="17"/>
      <c r="AQ403" s="17"/>
      <c r="AR403" s="17"/>
      <c r="AS403" s="17"/>
      <c r="AT403" s="17"/>
      <c r="AU403" s="17"/>
      <c r="AV403" s="17"/>
      <c r="AW403" s="17"/>
      <c r="AX403" s="17"/>
      <c r="AY403" s="17"/>
      <c r="AZ403" s="17"/>
      <c r="BA403" s="17"/>
      <c r="BB403" s="17"/>
      <c r="BC403" s="17"/>
      <c r="BD403" s="17"/>
      <c r="BE403" s="17"/>
      <c r="BF403" s="17"/>
      <c r="BG403" s="17"/>
    </row>
    <row r="404" spans="2:59" x14ac:dyDescent="0.35">
      <c r="C404" s="17"/>
      <c r="D404" s="17"/>
      <c r="E404" s="17"/>
      <c r="F404" s="17"/>
      <c r="G404" s="17"/>
      <c r="H404" s="17"/>
      <c r="I404" s="17"/>
      <c r="J404" s="17"/>
      <c r="K404" s="17"/>
      <c r="L404" s="17"/>
      <c r="M404" s="17"/>
      <c r="N404" s="17"/>
      <c r="O404" s="17"/>
      <c r="P404" s="17"/>
      <c r="Q404" s="17"/>
      <c r="R404" s="17"/>
      <c r="S404" s="17"/>
      <c r="T404" s="17"/>
      <c r="U404" s="17"/>
      <c r="V404" s="17"/>
      <c r="W404" s="17"/>
      <c r="X404" s="17"/>
      <c r="Y404" s="17"/>
      <c r="Z404" s="17"/>
      <c r="AA404" s="17"/>
      <c r="AB404" s="17"/>
      <c r="AC404" s="17"/>
      <c r="AD404" s="17"/>
      <c r="AE404" s="17"/>
      <c r="AF404" s="17"/>
      <c r="AG404" s="17"/>
      <c r="AH404" s="17"/>
      <c r="AI404" s="17"/>
      <c r="AJ404" s="17"/>
      <c r="AK404" s="17"/>
      <c r="AL404" s="17"/>
      <c r="AM404" s="17"/>
      <c r="AN404" s="17"/>
      <c r="AO404" s="17"/>
      <c r="AP404" s="17"/>
      <c r="AQ404" s="17"/>
      <c r="AR404" s="17"/>
      <c r="AS404" s="17"/>
      <c r="AT404" s="17"/>
      <c r="AU404" s="17"/>
      <c r="AV404" s="17"/>
      <c r="AW404" s="17"/>
      <c r="AX404" s="17"/>
      <c r="AY404" s="17"/>
      <c r="AZ404" s="17"/>
      <c r="BA404" s="17"/>
      <c r="BB404" s="17"/>
      <c r="BC404" s="17"/>
      <c r="BD404" s="17"/>
      <c r="BE404" s="17"/>
      <c r="BF404" s="17"/>
      <c r="BG404" s="17"/>
    </row>
    <row r="405" spans="2:59" x14ac:dyDescent="0.35">
      <c r="C405" s="17"/>
      <c r="D405" s="17"/>
      <c r="E405" s="17"/>
      <c r="F405" s="17"/>
      <c r="G405" s="17"/>
      <c r="H405" s="17"/>
      <c r="I405" s="17"/>
      <c r="J405" s="17"/>
      <c r="K405" s="17"/>
      <c r="L405" s="17"/>
      <c r="M405" s="17"/>
      <c r="N405" s="17"/>
      <c r="O405" s="17"/>
      <c r="P405" s="17"/>
      <c r="Q405" s="17"/>
      <c r="R405" s="17"/>
      <c r="S405" s="17"/>
      <c r="T405" s="17"/>
      <c r="U405" s="17"/>
      <c r="V405" s="17"/>
      <c r="W405" s="17"/>
      <c r="X405" s="17"/>
      <c r="Y405" s="17"/>
      <c r="Z405" s="17"/>
      <c r="AA405" s="17"/>
      <c r="AB405" s="17"/>
      <c r="AC405" s="17"/>
      <c r="AD405" s="17"/>
      <c r="AE405" s="17"/>
      <c r="AF405" s="17"/>
      <c r="AG405" s="17"/>
      <c r="AH405" s="17"/>
      <c r="AI405" s="17"/>
      <c r="AJ405" s="17"/>
      <c r="AK405" s="17"/>
      <c r="AL405" s="17"/>
      <c r="AM405" s="17"/>
      <c r="AN405" s="17"/>
      <c r="AO405" s="17"/>
      <c r="AP405" s="17"/>
      <c r="AQ405" s="17"/>
      <c r="AR405" s="17"/>
      <c r="AS405" s="17"/>
      <c r="AT405" s="17"/>
      <c r="AU405" s="17"/>
      <c r="AV405" s="17"/>
      <c r="AW405" s="17"/>
      <c r="AX405" s="17"/>
      <c r="AY405" s="17"/>
      <c r="AZ405" s="17"/>
      <c r="BA405" s="17"/>
      <c r="BB405" s="17"/>
      <c r="BC405" s="17"/>
      <c r="BD405" s="17"/>
      <c r="BE405" s="17"/>
      <c r="BF405" s="17"/>
      <c r="BG405" s="17"/>
    </row>
    <row r="406" spans="2:59" x14ac:dyDescent="0.35">
      <c r="B406" s="6"/>
      <c r="C406" s="17"/>
      <c r="D406" s="17"/>
      <c r="E406" s="17"/>
      <c r="F406" s="17"/>
      <c r="G406" s="17"/>
      <c r="H406" s="17"/>
      <c r="I406" s="17"/>
      <c r="J406" s="17"/>
      <c r="K406" s="17"/>
      <c r="L406" s="17"/>
      <c r="M406" s="17"/>
      <c r="N406" s="17"/>
      <c r="O406" s="17"/>
      <c r="P406" s="17"/>
      <c r="Q406" s="17"/>
      <c r="R406" s="17"/>
      <c r="S406" s="17"/>
      <c r="T406" s="17"/>
      <c r="U406" s="17"/>
      <c r="V406" s="17"/>
      <c r="W406" s="17"/>
      <c r="X406" s="17"/>
      <c r="Y406" s="17"/>
      <c r="Z406" s="17"/>
      <c r="AA406" s="17"/>
      <c r="AB406" s="17"/>
      <c r="AC406" s="17"/>
      <c r="AD406" s="17"/>
      <c r="AE406" s="17"/>
      <c r="AF406" s="17"/>
      <c r="AG406" s="17"/>
      <c r="AH406" s="17"/>
      <c r="AI406" s="17"/>
      <c r="AJ406" s="17"/>
      <c r="AK406" s="17"/>
      <c r="AL406" s="17"/>
      <c r="AM406" s="17"/>
      <c r="AN406" s="17"/>
      <c r="AO406" s="17"/>
      <c r="AP406" s="17"/>
      <c r="AQ406" s="17"/>
      <c r="AR406" s="17"/>
      <c r="AS406" s="17"/>
      <c r="AT406" s="17"/>
      <c r="AU406" s="17"/>
      <c r="AV406" s="17"/>
      <c r="AW406" s="17"/>
      <c r="AX406" s="17"/>
      <c r="AY406" s="17"/>
      <c r="AZ406" s="17"/>
      <c r="BA406" s="17"/>
      <c r="BB406" s="17"/>
      <c r="BC406" s="17"/>
      <c r="BD406" s="17"/>
      <c r="BE406" s="17"/>
      <c r="BF406" s="17"/>
      <c r="BG406" s="17"/>
    </row>
    <row r="407" spans="2:59" x14ac:dyDescent="0.35">
      <c r="B407" s="24"/>
      <c r="C407" s="17"/>
      <c r="D407" s="17"/>
      <c r="E407" s="17"/>
      <c r="F407" s="17"/>
      <c r="G407" s="17"/>
      <c r="H407" s="17"/>
      <c r="I407" s="17"/>
      <c r="J407" s="17"/>
      <c r="K407" s="17"/>
      <c r="L407" s="17"/>
      <c r="M407" s="17"/>
      <c r="N407" s="17"/>
      <c r="O407" s="17"/>
      <c r="P407" s="17"/>
      <c r="Q407" s="17"/>
      <c r="R407" s="17"/>
      <c r="S407" s="17"/>
      <c r="T407" s="17"/>
      <c r="U407" s="17"/>
      <c r="V407" s="17"/>
      <c r="W407" s="17"/>
      <c r="X407" s="17"/>
      <c r="Y407" s="17"/>
      <c r="Z407" s="17"/>
      <c r="AA407" s="17"/>
      <c r="AB407" s="17"/>
      <c r="AC407" s="17"/>
      <c r="AD407" s="17"/>
      <c r="AE407" s="17"/>
      <c r="AF407" s="17"/>
      <c r="AG407" s="17"/>
      <c r="AH407" s="17"/>
      <c r="AI407" s="17"/>
      <c r="AJ407" s="17"/>
      <c r="AK407" s="17"/>
      <c r="AL407" s="17"/>
      <c r="AM407" s="17"/>
      <c r="AN407" s="17"/>
      <c r="AO407" s="17"/>
      <c r="AP407" s="17"/>
      <c r="AQ407" s="17"/>
      <c r="AR407" s="17"/>
      <c r="AS407" s="17"/>
      <c r="AT407" s="17"/>
      <c r="AU407" s="17"/>
      <c r="AV407" s="17"/>
      <c r="AW407" s="17"/>
      <c r="AX407" s="17"/>
      <c r="AY407" s="17"/>
      <c r="AZ407" s="17"/>
      <c r="BA407" s="17"/>
      <c r="BB407" s="17"/>
      <c r="BC407" s="17"/>
      <c r="BD407" s="17"/>
      <c r="BE407" s="17"/>
      <c r="BF407" s="17"/>
      <c r="BG407" s="17"/>
    </row>
    <row r="408" spans="2:59" x14ac:dyDescent="0.35">
      <c r="C408" s="17"/>
      <c r="D408" s="17"/>
      <c r="E408" s="17"/>
      <c r="F408" s="17"/>
      <c r="G408" s="17"/>
      <c r="H408" s="17"/>
      <c r="I408" s="17"/>
      <c r="J408" s="17"/>
      <c r="K408" s="17"/>
      <c r="L408" s="17"/>
      <c r="M408" s="17"/>
      <c r="N408" s="17"/>
      <c r="O408" s="17"/>
      <c r="P408" s="17"/>
      <c r="Q408" s="17"/>
      <c r="R408" s="17"/>
      <c r="S408" s="17"/>
      <c r="T408" s="17"/>
      <c r="U408" s="17"/>
      <c r="V408" s="17"/>
      <c r="W408" s="17"/>
      <c r="X408" s="17"/>
      <c r="Y408" s="17"/>
      <c r="Z408" s="17"/>
      <c r="AA408" s="17"/>
      <c r="AB408" s="17"/>
      <c r="AC408" s="17"/>
      <c r="AD408" s="17"/>
      <c r="AE408" s="17"/>
      <c r="AF408" s="17"/>
      <c r="AG408" s="17"/>
      <c r="AH408" s="17"/>
      <c r="AI408" s="17"/>
      <c r="AJ408" s="17"/>
      <c r="AK408" s="17"/>
      <c r="AL408" s="17"/>
      <c r="AM408" s="17"/>
      <c r="AN408" s="17"/>
      <c r="AO408" s="17"/>
      <c r="AP408" s="17"/>
      <c r="AQ408" s="17"/>
      <c r="AR408" s="17"/>
      <c r="AS408" s="17"/>
      <c r="AT408" s="17"/>
      <c r="AU408" s="17"/>
      <c r="AV408" s="17"/>
      <c r="AW408" s="17"/>
      <c r="AX408" s="17"/>
      <c r="AY408" s="17"/>
      <c r="AZ408" s="17"/>
      <c r="BA408" s="17"/>
      <c r="BB408" s="17"/>
      <c r="BC408" s="17"/>
      <c r="BD408" s="17"/>
      <c r="BE408" s="17"/>
      <c r="BF408" s="17"/>
      <c r="BG408" s="17"/>
    </row>
    <row r="409" spans="2:59" x14ac:dyDescent="0.35">
      <c r="C409" s="17"/>
      <c r="D409" s="17"/>
      <c r="E409" s="17"/>
      <c r="F409" s="17"/>
      <c r="G409" s="17"/>
      <c r="H409" s="17"/>
      <c r="I409" s="17"/>
      <c r="J409" s="17"/>
      <c r="K409" s="17"/>
      <c r="L409" s="17"/>
      <c r="M409" s="17"/>
      <c r="N409" s="17"/>
      <c r="O409" s="17"/>
      <c r="P409" s="17"/>
      <c r="Q409" s="17"/>
      <c r="R409" s="17"/>
      <c r="S409" s="17"/>
      <c r="T409" s="17"/>
      <c r="U409" s="17"/>
      <c r="V409" s="17"/>
      <c r="W409" s="17"/>
      <c r="X409" s="17"/>
      <c r="Y409" s="17"/>
      <c r="Z409" s="17"/>
      <c r="AA409" s="17"/>
      <c r="AB409" s="17"/>
      <c r="AC409" s="17"/>
      <c r="AD409" s="17"/>
      <c r="AE409" s="17"/>
      <c r="AF409" s="17"/>
      <c r="AG409" s="17"/>
      <c r="AH409" s="17"/>
      <c r="AI409" s="17"/>
      <c r="AJ409" s="17"/>
      <c r="AK409" s="17"/>
      <c r="AL409" s="17"/>
      <c r="AM409" s="17"/>
      <c r="AN409" s="17"/>
      <c r="AO409" s="17"/>
      <c r="AP409" s="17"/>
      <c r="AQ409" s="17"/>
      <c r="AR409" s="17"/>
      <c r="AS409" s="17"/>
      <c r="AT409" s="17"/>
      <c r="AU409" s="17"/>
      <c r="AV409" s="17"/>
      <c r="AW409" s="17"/>
      <c r="AX409" s="17"/>
      <c r="AY409" s="17"/>
      <c r="AZ409" s="17"/>
      <c r="BA409" s="17"/>
      <c r="BB409" s="17"/>
      <c r="BC409" s="17"/>
      <c r="BD409" s="17"/>
      <c r="BE409" s="17"/>
      <c r="BF409" s="17"/>
      <c r="BG409" s="17"/>
    </row>
    <row r="410" spans="2:59" x14ac:dyDescent="0.35">
      <c r="C410" s="17"/>
      <c r="D410" s="17"/>
      <c r="E410" s="17"/>
      <c r="F410" s="17"/>
      <c r="G410" s="17"/>
      <c r="H410" s="17"/>
      <c r="I410" s="17"/>
      <c r="J410" s="17"/>
      <c r="K410" s="17"/>
      <c r="L410" s="17"/>
      <c r="M410" s="17"/>
      <c r="N410" s="17"/>
      <c r="O410" s="17"/>
      <c r="P410" s="17"/>
      <c r="Q410" s="17"/>
      <c r="R410" s="17"/>
      <c r="S410" s="17"/>
      <c r="T410" s="17"/>
      <c r="U410" s="17"/>
      <c r="V410" s="17"/>
      <c r="W410" s="17"/>
      <c r="X410" s="17"/>
      <c r="Y410" s="17"/>
      <c r="Z410" s="17"/>
      <c r="AA410" s="17"/>
      <c r="AB410" s="17"/>
      <c r="AC410" s="17"/>
      <c r="AD410" s="17"/>
      <c r="AE410" s="17"/>
      <c r="AF410" s="17"/>
      <c r="AG410" s="17"/>
      <c r="AH410" s="17"/>
      <c r="AI410" s="17"/>
      <c r="AJ410" s="17"/>
      <c r="AK410" s="17"/>
      <c r="AL410" s="17"/>
      <c r="AM410" s="17"/>
      <c r="AN410" s="17"/>
      <c r="AO410" s="17"/>
      <c r="AP410" s="17"/>
      <c r="AQ410" s="17"/>
      <c r="AR410" s="17"/>
      <c r="AS410" s="17"/>
      <c r="AT410" s="17"/>
      <c r="AU410" s="17"/>
      <c r="AV410" s="17"/>
      <c r="AW410" s="17"/>
      <c r="AX410" s="17"/>
      <c r="AY410" s="17"/>
      <c r="AZ410" s="17"/>
      <c r="BA410" s="17"/>
      <c r="BB410" s="17"/>
      <c r="BC410" s="17"/>
      <c r="BD410" s="17"/>
      <c r="BE410" s="17"/>
      <c r="BF410" s="17"/>
      <c r="BG410" s="17"/>
    </row>
    <row r="411" spans="2:59" x14ac:dyDescent="0.35">
      <c r="C411" s="17"/>
      <c r="D411" s="17"/>
      <c r="E411" s="17"/>
      <c r="F411" s="17"/>
      <c r="G411" s="17"/>
      <c r="H411" s="17"/>
      <c r="I411" s="17"/>
      <c r="J411" s="17"/>
      <c r="K411" s="17"/>
      <c r="L411" s="17"/>
      <c r="M411" s="17"/>
      <c r="N411" s="17"/>
      <c r="O411" s="17"/>
      <c r="P411" s="17"/>
      <c r="Q411" s="17"/>
      <c r="R411" s="17"/>
      <c r="S411" s="17"/>
      <c r="T411" s="17"/>
      <c r="U411" s="17"/>
      <c r="V411" s="17"/>
      <c r="W411" s="17"/>
      <c r="X411" s="17"/>
      <c r="Y411" s="17"/>
      <c r="Z411" s="17"/>
      <c r="AA411" s="17"/>
      <c r="AB411" s="17"/>
      <c r="AC411" s="17"/>
      <c r="AD411" s="17"/>
      <c r="AE411" s="17"/>
      <c r="AF411" s="17"/>
      <c r="AG411" s="17"/>
      <c r="AH411" s="17"/>
      <c r="AI411" s="17"/>
      <c r="AJ411" s="17"/>
      <c r="AK411" s="17"/>
      <c r="AL411" s="17"/>
      <c r="AM411" s="17"/>
      <c r="AN411" s="17"/>
      <c r="AO411" s="17"/>
      <c r="AP411" s="17"/>
      <c r="AQ411" s="17"/>
      <c r="AR411" s="17"/>
      <c r="AS411" s="17"/>
      <c r="AT411" s="17"/>
      <c r="AU411" s="17"/>
      <c r="AV411" s="17"/>
      <c r="AW411" s="17"/>
      <c r="AX411" s="17"/>
      <c r="AY411" s="17"/>
      <c r="AZ411" s="17"/>
      <c r="BA411" s="17"/>
      <c r="BB411" s="17"/>
      <c r="BC411" s="17"/>
      <c r="BD411" s="17"/>
      <c r="BE411" s="17"/>
      <c r="BF411" s="17"/>
      <c r="BG411" s="17"/>
    </row>
    <row r="412" spans="2:59" x14ac:dyDescent="0.35">
      <c r="C412" s="17"/>
      <c r="D412" s="17"/>
      <c r="E412" s="17"/>
      <c r="F412" s="17"/>
      <c r="G412" s="17"/>
      <c r="H412" s="17"/>
      <c r="I412" s="17"/>
      <c r="J412" s="17"/>
      <c r="K412" s="17"/>
      <c r="L412" s="17"/>
      <c r="M412" s="17"/>
      <c r="N412" s="17"/>
      <c r="O412" s="17"/>
      <c r="P412" s="17"/>
      <c r="Q412" s="17"/>
      <c r="R412" s="17"/>
      <c r="S412" s="17"/>
      <c r="T412" s="17"/>
      <c r="U412" s="17"/>
      <c r="V412" s="17"/>
      <c r="W412" s="17"/>
      <c r="X412" s="17"/>
      <c r="Y412" s="17"/>
      <c r="Z412" s="17"/>
      <c r="AA412" s="17"/>
      <c r="AB412" s="17"/>
      <c r="AC412" s="17"/>
      <c r="AD412" s="17"/>
      <c r="AE412" s="17"/>
      <c r="AF412" s="17"/>
      <c r="AG412" s="17"/>
      <c r="AH412" s="17"/>
      <c r="AI412" s="17"/>
      <c r="AJ412" s="17"/>
      <c r="AK412" s="17"/>
      <c r="AL412" s="17"/>
      <c r="AM412" s="17"/>
      <c r="AN412" s="17"/>
      <c r="AO412" s="17"/>
      <c r="AP412" s="17"/>
      <c r="AQ412" s="17"/>
      <c r="AR412" s="17"/>
      <c r="AS412" s="17"/>
      <c r="AT412" s="17"/>
      <c r="AU412" s="17"/>
      <c r="AV412" s="17"/>
      <c r="AW412" s="17"/>
      <c r="AX412" s="17"/>
      <c r="AY412" s="17"/>
      <c r="AZ412" s="17"/>
      <c r="BA412" s="17"/>
      <c r="BB412" s="17"/>
      <c r="BC412" s="17"/>
      <c r="BD412" s="17"/>
      <c r="BE412" s="17"/>
      <c r="BF412" s="17"/>
      <c r="BG412" s="17"/>
    </row>
    <row r="413" spans="2:59" x14ac:dyDescent="0.35">
      <c r="C413" s="17"/>
      <c r="D413" s="17"/>
      <c r="E413" s="17"/>
      <c r="F413" s="17"/>
      <c r="G413" s="17"/>
      <c r="H413" s="17"/>
      <c r="I413" s="17"/>
      <c r="J413" s="17"/>
      <c r="K413" s="17"/>
      <c r="L413" s="17"/>
      <c r="M413" s="17"/>
      <c r="N413" s="17"/>
      <c r="O413" s="17"/>
      <c r="P413" s="17"/>
      <c r="Q413" s="17"/>
      <c r="R413" s="17"/>
      <c r="S413" s="17"/>
      <c r="T413" s="17"/>
      <c r="U413" s="17"/>
      <c r="V413" s="17"/>
      <c r="W413" s="17"/>
      <c r="X413" s="17"/>
      <c r="Y413" s="17"/>
      <c r="Z413" s="17"/>
      <c r="AA413" s="17"/>
      <c r="AB413" s="17"/>
      <c r="AC413" s="17"/>
      <c r="AD413" s="17"/>
      <c r="AE413" s="17"/>
      <c r="AF413" s="17"/>
      <c r="AG413" s="17"/>
      <c r="AH413" s="17"/>
      <c r="AI413" s="17"/>
      <c r="AJ413" s="17"/>
      <c r="AK413" s="17"/>
      <c r="AL413" s="17"/>
      <c r="AM413" s="17"/>
      <c r="AN413" s="17"/>
      <c r="AO413" s="17"/>
      <c r="AP413" s="17"/>
      <c r="AQ413" s="17"/>
      <c r="AR413" s="17"/>
      <c r="AS413" s="17"/>
      <c r="AT413" s="17"/>
      <c r="AU413" s="17"/>
      <c r="AV413" s="17"/>
      <c r="AW413" s="17"/>
      <c r="AX413" s="17"/>
      <c r="AY413" s="17"/>
      <c r="AZ413" s="17"/>
      <c r="BA413" s="17"/>
      <c r="BB413" s="17"/>
      <c r="BC413" s="17"/>
      <c r="BD413" s="17"/>
      <c r="BE413" s="17"/>
      <c r="BF413" s="17"/>
      <c r="BG413" s="17"/>
    </row>
    <row r="414" spans="2:59" x14ac:dyDescent="0.35">
      <c r="C414" s="17"/>
      <c r="D414" s="17"/>
      <c r="E414" s="17"/>
      <c r="F414" s="17"/>
      <c r="G414" s="17"/>
      <c r="H414" s="17"/>
      <c r="I414" s="17"/>
      <c r="J414" s="17"/>
      <c r="K414" s="17"/>
      <c r="L414" s="17"/>
      <c r="M414" s="17"/>
      <c r="N414" s="17"/>
      <c r="O414" s="17"/>
      <c r="P414" s="17"/>
      <c r="Q414" s="17"/>
      <c r="R414" s="17"/>
      <c r="S414" s="17"/>
      <c r="T414" s="17"/>
      <c r="U414" s="17"/>
      <c r="V414" s="17"/>
      <c r="W414" s="17"/>
      <c r="X414" s="17"/>
      <c r="Y414" s="17"/>
      <c r="Z414" s="17"/>
      <c r="AA414" s="17"/>
      <c r="AB414" s="17"/>
      <c r="AC414" s="17"/>
      <c r="AD414" s="17"/>
      <c r="AE414" s="17"/>
      <c r="AF414" s="17"/>
      <c r="AG414" s="17"/>
      <c r="AH414" s="17"/>
      <c r="AI414" s="17"/>
      <c r="AJ414" s="17"/>
      <c r="AK414" s="17"/>
      <c r="AL414" s="17"/>
      <c r="AM414" s="17"/>
      <c r="AN414" s="17"/>
      <c r="AO414" s="17"/>
      <c r="AP414" s="17"/>
      <c r="AQ414" s="17"/>
      <c r="AR414" s="17"/>
      <c r="AS414" s="17"/>
      <c r="AT414" s="17"/>
      <c r="AU414" s="17"/>
      <c r="AV414" s="17"/>
      <c r="AW414" s="17"/>
      <c r="AX414" s="17"/>
      <c r="AY414" s="17"/>
      <c r="AZ414" s="17"/>
      <c r="BA414" s="17"/>
      <c r="BB414" s="17"/>
      <c r="BC414" s="17"/>
      <c r="BD414" s="17"/>
      <c r="BE414" s="17"/>
      <c r="BF414" s="17"/>
      <c r="BG414" s="17"/>
    </row>
    <row r="415" spans="2:59" x14ac:dyDescent="0.35">
      <c r="B415" s="6"/>
      <c r="C415" s="17"/>
      <c r="D415" s="17"/>
      <c r="E415" s="17"/>
      <c r="F415" s="17"/>
      <c r="G415" s="17"/>
      <c r="H415" s="17"/>
      <c r="I415" s="17"/>
      <c r="J415" s="17"/>
      <c r="K415" s="17"/>
      <c r="L415" s="17"/>
      <c r="M415" s="17"/>
      <c r="N415" s="17"/>
      <c r="O415" s="17"/>
      <c r="P415" s="17"/>
      <c r="Q415" s="17"/>
      <c r="R415" s="17"/>
      <c r="S415" s="17"/>
      <c r="T415" s="17"/>
      <c r="U415" s="17"/>
      <c r="V415" s="17"/>
      <c r="W415" s="17"/>
      <c r="X415" s="17"/>
      <c r="Y415" s="17"/>
      <c r="Z415" s="17"/>
      <c r="AA415" s="17"/>
      <c r="AB415" s="17"/>
      <c r="AC415" s="17"/>
      <c r="AD415" s="17"/>
      <c r="AE415" s="17"/>
      <c r="AF415" s="17"/>
      <c r="AG415" s="17"/>
      <c r="AH415" s="17"/>
      <c r="AI415" s="17"/>
      <c r="AJ415" s="17"/>
      <c r="AK415" s="17"/>
      <c r="AL415" s="17"/>
      <c r="AM415" s="17"/>
      <c r="AN415" s="17"/>
      <c r="AO415" s="17"/>
      <c r="AP415" s="17"/>
      <c r="AQ415" s="17"/>
      <c r="AR415" s="17"/>
      <c r="AS415" s="17"/>
      <c r="AT415" s="17"/>
      <c r="AU415" s="17"/>
      <c r="AV415" s="17"/>
      <c r="AW415" s="17"/>
      <c r="AX415" s="17"/>
      <c r="AY415" s="17"/>
      <c r="AZ415" s="17"/>
      <c r="BA415" s="17"/>
      <c r="BB415" s="17"/>
      <c r="BC415" s="17"/>
      <c r="BD415" s="17"/>
      <c r="BE415" s="17"/>
      <c r="BF415" s="17"/>
      <c r="BG415" s="17"/>
    </row>
    <row r="416" spans="2:59" x14ac:dyDescent="0.35">
      <c r="B416" s="24"/>
      <c r="C416" s="17"/>
      <c r="D416" s="17"/>
      <c r="E416" s="17"/>
      <c r="F416" s="17"/>
      <c r="G416" s="17"/>
      <c r="H416" s="17"/>
      <c r="I416" s="17"/>
      <c r="J416" s="17"/>
      <c r="K416" s="17"/>
      <c r="L416" s="17"/>
      <c r="M416" s="17"/>
      <c r="N416" s="17"/>
      <c r="O416" s="17"/>
      <c r="P416" s="17"/>
      <c r="Q416" s="17"/>
      <c r="R416" s="17"/>
      <c r="S416" s="17"/>
      <c r="T416" s="17"/>
      <c r="U416" s="17"/>
      <c r="V416" s="17"/>
      <c r="W416" s="17"/>
      <c r="X416" s="17"/>
      <c r="Y416" s="17"/>
      <c r="Z416" s="17"/>
      <c r="AA416" s="17"/>
      <c r="AB416" s="17"/>
      <c r="AC416" s="17"/>
      <c r="AD416" s="17"/>
      <c r="AE416" s="17"/>
      <c r="AF416" s="17"/>
      <c r="AG416" s="17"/>
      <c r="AH416" s="17"/>
      <c r="AI416" s="17"/>
      <c r="AJ416" s="17"/>
      <c r="AK416" s="17"/>
      <c r="AL416" s="17"/>
      <c r="AM416" s="17"/>
      <c r="AN416" s="17"/>
      <c r="AO416" s="17"/>
      <c r="AP416" s="17"/>
      <c r="AQ416" s="17"/>
      <c r="AR416" s="17"/>
      <c r="AS416" s="17"/>
      <c r="AT416" s="17"/>
      <c r="AU416" s="17"/>
      <c r="AV416" s="17"/>
      <c r="AW416" s="17"/>
      <c r="AX416" s="17"/>
      <c r="AY416" s="17"/>
      <c r="AZ416" s="17"/>
      <c r="BA416" s="17"/>
      <c r="BB416" s="17"/>
      <c r="BC416" s="17"/>
      <c r="BD416" s="17"/>
      <c r="BE416" s="17"/>
      <c r="BF416" s="17"/>
      <c r="BG416" s="17"/>
    </row>
    <row r="417" spans="2:59" x14ac:dyDescent="0.35">
      <c r="C417" s="17"/>
      <c r="D417" s="17"/>
      <c r="E417" s="17"/>
      <c r="F417" s="17"/>
      <c r="G417" s="17"/>
      <c r="H417" s="17"/>
      <c r="I417" s="17"/>
      <c r="J417" s="17"/>
      <c r="K417" s="17"/>
      <c r="L417" s="17"/>
      <c r="M417" s="17"/>
      <c r="N417" s="17"/>
      <c r="O417" s="17"/>
      <c r="P417" s="17"/>
      <c r="Q417" s="17"/>
      <c r="R417" s="17"/>
      <c r="S417" s="17"/>
      <c r="T417" s="17"/>
      <c r="U417" s="17"/>
      <c r="V417" s="17"/>
      <c r="W417" s="17"/>
      <c r="X417" s="17"/>
      <c r="Y417" s="17"/>
      <c r="Z417" s="17"/>
      <c r="AA417" s="17"/>
      <c r="AB417" s="17"/>
      <c r="AC417" s="17"/>
      <c r="AD417" s="17"/>
      <c r="AE417" s="17"/>
      <c r="AF417" s="17"/>
      <c r="AG417" s="17"/>
      <c r="AH417" s="17"/>
      <c r="AI417" s="17"/>
      <c r="AJ417" s="17"/>
      <c r="AK417" s="17"/>
      <c r="AL417" s="17"/>
      <c r="AM417" s="17"/>
      <c r="AN417" s="17"/>
      <c r="AO417" s="17"/>
      <c r="AP417" s="17"/>
      <c r="AQ417" s="17"/>
      <c r="AR417" s="17"/>
      <c r="AS417" s="17"/>
      <c r="AT417" s="17"/>
      <c r="AU417" s="17"/>
      <c r="AV417" s="17"/>
      <c r="AW417" s="17"/>
      <c r="AX417" s="17"/>
      <c r="AY417" s="17"/>
      <c r="AZ417" s="17"/>
      <c r="BA417" s="17"/>
      <c r="BB417" s="17"/>
      <c r="BC417" s="17"/>
      <c r="BD417" s="17"/>
      <c r="BE417" s="17"/>
      <c r="BF417" s="17"/>
      <c r="BG417" s="17"/>
    </row>
    <row r="418" spans="2:59" x14ac:dyDescent="0.35">
      <c r="C418" s="17"/>
      <c r="D418" s="17"/>
      <c r="E418" s="17"/>
      <c r="F418" s="17"/>
      <c r="G418" s="17"/>
      <c r="H418" s="17"/>
      <c r="I418" s="17"/>
      <c r="J418" s="17"/>
      <c r="K418" s="17"/>
      <c r="L418" s="17"/>
      <c r="M418" s="17"/>
      <c r="N418" s="17"/>
      <c r="O418" s="17"/>
      <c r="P418" s="17"/>
      <c r="Q418" s="17"/>
      <c r="R418" s="17"/>
      <c r="S418" s="17"/>
      <c r="T418" s="17"/>
      <c r="U418" s="17"/>
      <c r="V418" s="17"/>
      <c r="W418" s="17"/>
      <c r="X418" s="17"/>
      <c r="Y418" s="17"/>
      <c r="Z418" s="17"/>
      <c r="AA418" s="17"/>
      <c r="AB418" s="17"/>
      <c r="AC418" s="17"/>
      <c r="AD418" s="17"/>
      <c r="AE418" s="17"/>
      <c r="AF418" s="17"/>
      <c r="AG418" s="17"/>
      <c r="AH418" s="17"/>
      <c r="AI418" s="17"/>
      <c r="AJ418" s="17"/>
      <c r="AK418" s="17"/>
      <c r="AL418" s="17"/>
      <c r="AM418" s="17"/>
      <c r="AN418" s="17"/>
      <c r="AO418" s="17"/>
      <c r="AP418" s="17"/>
      <c r="AQ418" s="17"/>
      <c r="AR418" s="17"/>
      <c r="AS418" s="17"/>
      <c r="AT418" s="17"/>
      <c r="AU418" s="17"/>
      <c r="AV418" s="17"/>
      <c r="AW418" s="17"/>
      <c r="AX418" s="17"/>
      <c r="AY418" s="17"/>
      <c r="AZ418" s="17"/>
      <c r="BA418" s="17"/>
      <c r="BB418" s="17"/>
      <c r="BC418" s="17"/>
      <c r="BD418" s="17"/>
      <c r="BE418" s="17"/>
      <c r="BF418" s="17"/>
      <c r="BG418" s="17"/>
    </row>
    <row r="419" spans="2:59" x14ac:dyDescent="0.35">
      <c r="C419" s="17"/>
      <c r="D419" s="17"/>
      <c r="E419" s="17"/>
      <c r="F419" s="17"/>
      <c r="G419" s="17"/>
      <c r="H419" s="17"/>
      <c r="I419" s="17"/>
      <c r="J419" s="17"/>
      <c r="K419" s="17"/>
      <c r="L419" s="17"/>
      <c r="M419" s="17"/>
      <c r="N419" s="17"/>
      <c r="O419" s="17"/>
      <c r="P419" s="17"/>
      <c r="Q419" s="17"/>
      <c r="R419" s="17"/>
      <c r="S419" s="17"/>
      <c r="T419" s="17"/>
      <c r="U419" s="17"/>
      <c r="V419" s="17"/>
      <c r="W419" s="17"/>
      <c r="X419" s="17"/>
      <c r="Y419" s="17"/>
      <c r="Z419" s="17"/>
      <c r="AA419" s="17"/>
      <c r="AB419" s="17"/>
      <c r="AC419" s="17"/>
      <c r="AD419" s="17"/>
      <c r="AE419" s="17"/>
      <c r="AF419" s="17"/>
      <c r="AG419" s="17"/>
      <c r="AH419" s="17"/>
      <c r="AI419" s="17"/>
      <c r="AJ419" s="17"/>
      <c r="AK419" s="17"/>
      <c r="AL419" s="17"/>
      <c r="AM419" s="17"/>
      <c r="AN419" s="17"/>
      <c r="AO419" s="17"/>
      <c r="AP419" s="17"/>
      <c r="AQ419" s="17"/>
      <c r="AR419" s="17"/>
      <c r="AS419" s="17"/>
      <c r="AT419" s="17"/>
      <c r="AU419" s="17"/>
      <c r="AV419" s="17"/>
      <c r="AW419" s="17"/>
      <c r="AX419" s="17"/>
      <c r="AY419" s="17"/>
      <c r="AZ419" s="17"/>
      <c r="BA419" s="17"/>
      <c r="BB419" s="17"/>
      <c r="BC419" s="17"/>
      <c r="BD419" s="17"/>
      <c r="BE419" s="17"/>
      <c r="BF419" s="17"/>
      <c r="BG419" s="17"/>
    </row>
    <row r="420" spans="2:59" x14ac:dyDescent="0.35">
      <c r="C420" s="17"/>
      <c r="D420" s="17"/>
      <c r="E420" s="17"/>
      <c r="F420" s="17"/>
      <c r="G420" s="17"/>
      <c r="H420" s="17"/>
      <c r="I420" s="17"/>
      <c r="J420" s="17"/>
      <c r="K420" s="17"/>
      <c r="L420" s="17"/>
      <c r="M420" s="17"/>
      <c r="N420" s="17"/>
      <c r="O420" s="17"/>
      <c r="P420" s="17"/>
      <c r="Q420" s="17"/>
      <c r="R420" s="17"/>
      <c r="S420" s="17"/>
      <c r="T420" s="17"/>
      <c r="U420" s="17"/>
      <c r="V420" s="17"/>
      <c r="W420" s="17"/>
      <c r="X420" s="17"/>
      <c r="Y420" s="17"/>
      <c r="Z420" s="17"/>
      <c r="AA420" s="17"/>
      <c r="AB420" s="17"/>
      <c r="AC420" s="17"/>
      <c r="AD420" s="17"/>
      <c r="AE420" s="17"/>
      <c r="AF420" s="17"/>
      <c r="AG420" s="17"/>
      <c r="AH420" s="17"/>
      <c r="AI420" s="17"/>
      <c r="AJ420" s="17"/>
      <c r="AK420" s="17"/>
      <c r="AL420" s="17"/>
      <c r="AM420" s="17"/>
      <c r="AN420" s="17"/>
      <c r="AO420" s="17"/>
      <c r="AP420" s="17"/>
      <c r="AQ420" s="17"/>
      <c r="AR420" s="17"/>
      <c r="AS420" s="17"/>
      <c r="AT420" s="17"/>
      <c r="AU420" s="17"/>
      <c r="AV420" s="17"/>
      <c r="AW420" s="17"/>
      <c r="AX420" s="17"/>
      <c r="AY420" s="17"/>
      <c r="AZ420" s="17"/>
      <c r="BA420" s="17"/>
      <c r="BB420" s="17"/>
      <c r="BC420" s="17"/>
      <c r="BD420" s="17"/>
      <c r="BE420" s="17"/>
      <c r="BF420" s="17"/>
      <c r="BG420" s="17"/>
    </row>
    <row r="421" spans="2:59" x14ac:dyDescent="0.35">
      <c r="C421" s="17"/>
      <c r="D421" s="17"/>
      <c r="E421" s="17"/>
      <c r="F421" s="17"/>
      <c r="G421" s="17"/>
      <c r="H421" s="17"/>
      <c r="I421" s="17"/>
      <c r="J421" s="17"/>
      <c r="K421" s="17"/>
      <c r="L421" s="17"/>
      <c r="M421" s="17"/>
      <c r="N421" s="17"/>
      <c r="O421" s="17"/>
      <c r="P421" s="17"/>
      <c r="Q421" s="17"/>
      <c r="R421" s="17"/>
      <c r="S421" s="17"/>
      <c r="T421" s="17"/>
      <c r="U421" s="17"/>
      <c r="V421" s="17"/>
      <c r="W421" s="17"/>
      <c r="X421" s="17"/>
      <c r="Y421" s="17"/>
      <c r="Z421" s="17"/>
      <c r="AA421" s="17"/>
      <c r="AB421" s="17"/>
      <c r="AC421" s="17"/>
      <c r="AD421" s="17"/>
      <c r="AE421" s="17"/>
      <c r="AF421" s="17"/>
      <c r="AG421" s="17"/>
      <c r="AH421" s="17"/>
      <c r="AI421" s="17"/>
      <c r="AJ421" s="17"/>
      <c r="AK421" s="17"/>
      <c r="AL421" s="17"/>
      <c r="AM421" s="17"/>
      <c r="AN421" s="17"/>
      <c r="AO421" s="17"/>
      <c r="AP421" s="17"/>
      <c r="AQ421" s="17"/>
      <c r="AR421" s="17"/>
      <c r="AS421" s="17"/>
      <c r="AT421" s="17"/>
      <c r="AU421" s="17"/>
      <c r="AV421" s="17"/>
      <c r="AW421" s="17"/>
      <c r="AX421" s="17"/>
      <c r="AY421" s="17"/>
      <c r="AZ421" s="17"/>
      <c r="BA421" s="17"/>
      <c r="BB421" s="17"/>
      <c r="BC421" s="17"/>
      <c r="BD421" s="17"/>
      <c r="BE421" s="17"/>
      <c r="BF421" s="17"/>
      <c r="BG421" s="17"/>
    </row>
    <row r="422" spans="2:59" x14ac:dyDescent="0.35">
      <c r="C422" s="17"/>
      <c r="D422" s="17"/>
      <c r="E422" s="17"/>
      <c r="F422" s="17"/>
      <c r="G422" s="17"/>
      <c r="H422" s="17"/>
      <c r="I422" s="17"/>
      <c r="J422" s="17"/>
      <c r="K422" s="17"/>
      <c r="L422" s="17"/>
      <c r="M422" s="17"/>
      <c r="N422" s="17"/>
      <c r="O422" s="17"/>
      <c r="P422" s="17"/>
      <c r="Q422" s="17"/>
      <c r="R422" s="17"/>
      <c r="S422" s="17"/>
      <c r="T422" s="17"/>
      <c r="U422" s="17"/>
      <c r="V422" s="17"/>
      <c r="W422" s="17"/>
      <c r="X422" s="17"/>
      <c r="Y422" s="17"/>
      <c r="Z422" s="17"/>
      <c r="AA422" s="17"/>
      <c r="AB422" s="17"/>
      <c r="AC422" s="17"/>
      <c r="AD422" s="17"/>
      <c r="AE422" s="17"/>
      <c r="AF422" s="17"/>
      <c r="AG422" s="17"/>
      <c r="AH422" s="17"/>
      <c r="AI422" s="17"/>
      <c r="AJ422" s="17"/>
      <c r="AK422" s="17"/>
      <c r="AL422" s="17"/>
      <c r="AM422" s="17"/>
      <c r="AN422" s="17"/>
      <c r="AO422" s="17"/>
      <c r="AP422" s="17"/>
      <c r="AQ422" s="17"/>
      <c r="AR422" s="17"/>
      <c r="AS422" s="17"/>
      <c r="AT422" s="17"/>
      <c r="AU422" s="17"/>
      <c r="AV422" s="17"/>
      <c r="AW422" s="17"/>
      <c r="AX422" s="17"/>
      <c r="AY422" s="17"/>
      <c r="AZ422" s="17"/>
      <c r="BA422" s="17"/>
      <c r="BB422" s="17"/>
      <c r="BC422" s="17"/>
      <c r="BD422" s="17"/>
      <c r="BE422" s="17"/>
      <c r="BF422" s="17"/>
      <c r="BG422" s="17"/>
    </row>
    <row r="423" spans="2:59" x14ac:dyDescent="0.35">
      <c r="C423" s="17"/>
      <c r="D423" s="17"/>
      <c r="E423" s="17"/>
      <c r="F423" s="17"/>
      <c r="G423" s="17"/>
      <c r="H423" s="17"/>
      <c r="I423" s="17"/>
      <c r="J423" s="17"/>
      <c r="K423" s="17"/>
      <c r="L423" s="17"/>
      <c r="M423" s="17"/>
      <c r="N423" s="17"/>
      <c r="O423" s="17"/>
      <c r="P423" s="17"/>
      <c r="Q423" s="17"/>
      <c r="R423" s="17"/>
      <c r="S423" s="17"/>
      <c r="T423" s="17"/>
      <c r="U423" s="17"/>
      <c r="V423" s="17"/>
      <c r="W423" s="17"/>
      <c r="X423" s="17"/>
      <c r="Y423" s="17"/>
      <c r="Z423" s="17"/>
      <c r="AA423" s="17"/>
      <c r="AB423" s="17"/>
      <c r="AC423" s="17"/>
      <c r="AD423" s="17"/>
      <c r="AE423" s="17"/>
      <c r="AF423" s="17"/>
      <c r="AG423" s="17"/>
      <c r="AH423" s="17"/>
      <c r="AI423" s="17"/>
      <c r="AJ423" s="17"/>
      <c r="AK423" s="17"/>
      <c r="AL423" s="17"/>
      <c r="AM423" s="17"/>
      <c r="AN423" s="17"/>
      <c r="AO423" s="17"/>
      <c r="AP423" s="17"/>
      <c r="AQ423" s="17"/>
      <c r="AR423" s="17"/>
      <c r="AS423" s="17"/>
      <c r="AT423" s="17"/>
      <c r="AU423" s="17"/>
      <c r="AV423" s="17"/>
      <c r="AW423" s="17"/>
      <c r="AX423" s="17"/>
      <c r="AY423" s="17"/>
      <c r="AZ423" s="17"/>
      <c r="BA423" s="17"/>
      <c r="BB423" s="17"/>
      <c r="BC423" s="17"/>
      <c r="BD423" s="17"/>
      <c r="BE423" s="17"/>
      <c r="BF423" s="17"/>
      <c r="BG423" s="17"/>
    </row>
    <row r="424" spans="2:59" x14ac:dyDescent="0.35">
      <c r="B424" s="6"/>
      <c r="C424" s="17"/>
      <c r="D424" s="17"/>
      <c r="E424" s="17"/>
      <c r="F424" s="17"/>
      <c r="G424" s="17"/>
      <c r="H424" s="17"/>
      <c r="I424" s="17"/>
      <c r="J424" s="17"/>
      <c r="K424" s="17"/>
      <c r="L424" s="17"/>
      <c r="M424" s="17"/>
      <c r="N424" s="17"/>
      <c r="O424" s="17"/>
      <c r="P424" s="17"/>
      <c r="Q424" s="17"/>
      <c r="R424" s="17"/>
      <c r="S424" s="17"/>
      <c r="T424" s="17"/>
      <c r="U424" s="17"/>
      <c r="V424" s="17"/>
      <c r="W424" s="17"/>
      <c r="X424" s="17"/>
      <c r="Y424" s="17"/>
      <c r="Z424" s="17"/>
      <c r="AA424" s="17"/>
      <c r="AB424" s="17"/>
      <c r="AC424" s="17"/>
      <c r="AD424" s="17"/>
      <c r="AE424" s="17"/>
      <c r="AF424" s="17"/>
      <c r="AG424" s="17"/>
      <c r="AH424" s="17"/>
      <c r="AI424" s="17"/>
      <c r="AJ424" s="17"/>
      <c r="AK424" s="17"/>
      <c r="AL424" s="17"/>
      <c r="AM424" s="17"/>
      <c r="AN424" s="17"/>
      <c r="AO424" s="17"/>
      <c r="AP424" s="17"/>
      <c r="AQ424" s="17"/>
      <c r="AR424" s="17"/>
      <c r="AS424" s="17"/>
      <c r="AT424" s="17"/>
      <c r="AU424" s="17"/>
      <c r="AV424" s="17"/>
      <c r="AW424" s="17"/>
      <c r="AX424" s="17"/>
      <c r="AY424" s="17"/>
      <c r="AZ424" s="17"/>
      <c r="BA424" s="17"/>
      <c r="BB424" s="17"/>
      <c r="BC424" s="17"/>
      <c r="BD424" s="17"/>
      <c r="BE424" s="17"/>
      <c r="BF424" s="17"/>
      <c r="BG424" s="17"/>
    </row>
    <row r="425" spans="2:59" x14ac:dyDescent="0.35">
      <c r="B425" s="24"/>
      <c r="C425" s="17"/>
      <c r="D425" s="17"/>
      <c r="E425" s="17"/>
      <c r="F425" s="17"/>
      <c r="G425" s="17"/>
      <c r="H425" s="17"/>
      <c r="I425" s="17"/>
      <c r="J425" s="17"/>
      <c r="K425" s="17"/>
      <c r="L425" s="17"/>
      <c r="M425" s="17"/>
      <c r="N425" s="17"/>
      <c r="O425" s="17"/>
      <c r="P425" s="17"/>
      <c r="Q425" s="17"/>
      <c r="R425" s="17"/>
      <c r="S425" s="17"/>
      <c r="T425" s="17"/>
      <c r="U425" s="17"/>
      <c r="V425" s="17"/>
      <c r="W425" s="17"/>
      <c r="X425" s="17"/>
      <c r="Y425" s="17"/>
      <c r="Z425" s="17"/>
      <c r="AA425" s="17"/>
      <c r="AB425" s="17"/>
      <c r="AC425" s="17"/>
      <c r="AD425" s="17"/>
      <c r="AE425" s="17"/>
      <c r="AF425" s="17"/>
      <c r="AG425" s="17"/>
      <c r="AH425" s="17"/>
      <c r="AI425" s="17"/>
      <c r="AJ425" s="17"/>
      <c r="AK425" s="17"/>
      <c r="AL425" s="17"/>
      <c r="AM425" s="17"/>
      <c r="AN425" s="17"/>
      <c r="AO425" s="17"/>
      <c r="AP425" s="17"/>
      <c r="AQ425" s="17"/>
      <c r="AR425" s="17"/>
      <c r="AS425" s="17"/>
      <c r="AT425" s="17"/>
      <c r="AU425" s="17"/>
      <c r="AV425" s="17"/>
      <c r="AW425" s="17"/>
      <c r="AX425" s="17"/>
      <c r="AY425" s="17"/>
      <c r="AZ425" s="17"/>
      <c r="BA425" s="17"/>
      <c r="BB425" s="17"/>
      <c r="BC425" s="17"/>
      <c r="BD425" s="17"/>
      <c r="BE425" s="17"/>
      <c r="BF425" s="17"/>
      <c r="BG425" s="17"/>
    </row>
    <row r="426" spans="2:59" x14ac:dyDescent="0.35">
      <c r="C426" s="17"/>
      <c r="D426" s="17"/>
      <c r="E426" s="17"/>
      <c r="F426" s="17"/>
      <c r="G426" s="17"/>
      <c r="H426" s="17"/>
      <c r="I426" s="17"/>
      <c r="J426" s="17"/>
      <c r="K426" s="17"/>
      <c r="L426" s="17"/>
      <c r="M426" s="17"/>
      <c r="N426" s="17"/>
      <c r="O426" s="17"/>
      <c r="P426" s="17"/>
      <c r="Q426" s="17"/>
      <c r="R426" s="17"/>
      <c r="S426" s="17"/>
      <c r="T426" s="17"/>
      <c r="U426" s="17"/>
      <c r="V426" s="17"/>
      <c r="W426" s="17"/>
      <c r="X426" s="17"/>
      <c r="Y426" s="17"/>
      <c r="Z426" s="17"/>
      <c r="AA426" s="17"/>
      <c r="AB426" s="17"/>
      <c r="AC426" s="17"/>
      <c r="AD426" s="17"/>
      <c r="AE426" s="17"/>
      <c r="AF426" s="17"/>
      <c r="AG426" s="17"/>
      <c r="AH426" s="17"/>
      <c r="AI426" s="17"/>
      <c r="AJ426" s="17"/>
      <c r="AK426" s="17"/>
      <c r="AL426" s="17"/>
      <c r="AM426" s="17"/>
      <c r="AN426" s="17"/>
      <c r="AO426" s="17"/>
      <c r="AP426" s="17"/>
      <c r="AQ426" s="17"/>
      <c r="AR426" s="17"/>
      <c r="AS426" s="17"/>
      <c r="AT426" s="17"/>
      <c r="AU426" s="17"/>
      <c r="AV426" s="17"/>
      <c r="AW426" s="17"/>
      <c r="AX426" s="17"/>
      <c r="AY426" s="17"/>
      <c r="AZ426" s="17"/>
      <c r="BA426" s="17"/>
      <c r="BB426" s="17"/>
      <c r="BC426" s="17"/>
      <c r="BD426" s="17"/>
      <c r="BE426" s="17"/>
      <c r="BF426" s="17"/>
      <c r="BG426" s="17"/>
    </row>
    <row r="427" spans="2:59" x14ac:dyDescent="0.35">
      <c r="C427" s="17"/>
      <c r="D427" s="17"/>
      <c r="E427" s="17"/>
      <c r="F427" s="17"/>
      <c r="G427" s="17"/>
      <c r="H427" s="17"/>
      <c r="I427" s="17"/>
      <c r="J427" s="17"/>
      <c r="K427" s="17"/>
      <c r="L427" s="17"/>
      <c r="M427" s="17"/>
      <c r="N427" s="17"/>
      <c r="O427" s="17"/>
      <c r="P427" s="17"/>
      <c r="Q427" s="17"/>
      <c r="R427" s="17"/>
      <c r="S427" s="17"/>
      <c r="T427" s="17"/>
      <c r="U427" s="17"/>
      <c r="V427" s="17"/>
      <c r="W427" s="17"/>
      <c r="X427" s="17"/>
      <c r="Y427" s="17"/>
      <c r="Z427" s="17"/>
      <c r="AA427" s="17"/>
      <c r="AB427" s="17"/>
      <c r="AC427" s="17"/>
      <c r="AD427" s="17"/>
      <c r="AE427" s="17"/>
      <c r="AF427" s="17"/>
      <c r="AG427" s="17"/>
      <c r="AH427" s="17"/>
      <c r="AI427" s="17"/>
      <c r="AJ427" s="17"/>
      <c r="AK427" s="17"/>
      <c r="AL427" s="17"/>
      <c r="AM427" s="17"/>
      <c r="AN427" s="17"/>
      <c r="AO427" s="17"/>
      <c r="AP427" s="17"/>
      <c r="AQ427" s="17"/>
      <c r="AR427" s="17"/>
      <c r="AS427" s="17"/>
      <c r="AT427" s="17"/>
      <c r="AU427" s="17"/>
      <c r="AV427" s="17"/>
      <c r="AW427" s="17"/>
      <c r="AX427" s="17"/>
      <c r="AY427" s="17"/>
      <c r="AZ427" s="17"/>
      <c r="BA427" s="17"/>
      <c r="BB427" s="17"/>
      <c r="BC427" s="17"/>
      <c r="BD427" s="17"/>
      <c r="BE427" s="17"/>
      <c r="BF427" s="17"/>
      <c r="BG427" s="17"/>
    </row>
    <row r="428" spans="2:59" x14ac:dyDescent="0.35">
      <c r="C428" s="17"/>
      <c r="D428" s="17"/>
      <c r="E428" s="17"/>
      <c r="F428" s="17"/>
      <c r="G428" s="17"/>
      <c r="H428" s="17"/>
      <c r="I428" s="17"/>
      <c r="J428" s="17"/>
      <c r="K428" s="17"/>
      <c r="L428" s="17"/>
      <c r="M428" s="17"/>
      <c r="N428" s="17"/>
      <c r="O428" s="17"/>
      <c r="P428" s="17"/>
      <c r="Q428" s="17"/>
      <c r="R428" s="17"/>
      <c r="S428" s="17"/>
      <c r="T428" s="17"/>
      <c r="U428" s="17"/>
      <c r="V428" s="17"/>
      <c r="W428" s="17"/>
      <c r="X428" s="17"/>
      <c r="Y428" s="17"/>
      <c r="Z428" s="17"/>
      <c r="AA428" s="17"/>
      <c r="AB428" s="17"/>
      <c r="AC428" s="17"/>
      <c r="AD428" s="17"/>
      <c r="AE428" s="17"/>
      <c r="AF428" s="17"/>
      <c r="AG428" s="17"/>
      <c r="AH428" s="17"/>
      <c r="AI428" s="17"/>
      <c r="AJ428" s="17"/>
      <c r="AK428" s="17"/>
      <c r="AL428" s="17"/>
      <c r="AM428" s="17"/>
      <c r="AN428" s="17"/>
      <c r="AO428" s="17"/>
      <c r="AP428" s="17"/>
      <c r="AQ428" s="17"/>
      <c r="AR428" s="17"/>
      <c r="AS428" s="17"/>
      <c r="AT428" s="17"/>
      <c r="AU428" s="17"/>
      <c r="AV428" s="17"/>
      <c r="AW428" s="17"/>
      <c r="AX428" s="17"/>
      <c r="AY428" s="17"/>
      <c r="AZ428" s="17"/>
      <c r="BA428" s="17"/>
      <c r="BB428" s="17"/>
      <c r="BC428" s="17"/>
      <c r="BD428" s="17"/>
      <c r="BE428" s="17"/>
      <c r="BF428" s="17"/>
      <c r="BG428" s="17"/>
    </row>
    <row r="429" spans="2:59" x14ac:dyDescent="0.35">
      <c r="C429" s="17"/>
      <c r="D429" s="17"/>
      <c r="E429" s="17"/>
      <c r="F429" s="17"/>
      <c r="G429" s="17"/>
      <c r="H429" s="17"/>
      <c r="I429" s="17"/>
      <c r="J429" s="17"/>
      <c r="K429" s="17"/>
      <c r="L429" s="17"/>
      <c r="M429" s="17"/>
      <c r="N429" s="17"/>
      <c r="O429" s="17"/>
      <c r="P429" s="17"/>
      <c r="Q429" s="17"/>
      <c r="R429" s="17"/>
      <c r="S429" s="17"/>
      <c r="T429" s="17"/>
      <c r="U429" s="17"/>
      <c r="V429" s="17"/>
      <c r="W429" s="17"/>
      <c r="X429" s="17"/>
      <c r="Y429" s="17"/>
      <c r="Z429" s="17"/>
      <c r="AA429" s="17"/>
      <c r="AB429" s="17"/>
      <c r="AC429" s="17"/>
      <c r="AD429" s="17"/>
      <c r="AE429" s="17"/>
      <c r="AF429" s="17"/>
      <c r="AG429" s="17"/>
      <c r="AH429" s="17"/>
      <c r="AI429" s="17"/>
      <c r="AJ429" s="17"/>
      <c r="AK429" s="17"/>
      <c r="AL429" s="17"/>
      <c r="AM429" s="17"/>
      <c r="AN429" s="17"/>
      <c r="AO429" s="17"/>
      <c r="AP429" s="17"/>
      <c r="AQ429" s="17"/>
      <c r="AR429" s="17"/>
      <c r="AS429" s="17"/>
      <c r="AT429" s="17"/>
      <c r="AU429" s="17"/>
      <c r="AV429" s="17"/>
      <c r="AW429" s="17"/>
      <c r="AX429" s="17"/>
      <c r="AY429" s="17"/>
      <c r="AZ429" s="17"/>
      <c r="BA429" s="17"/>
      <c r="BB429" s="17"/>
      <c r="BC429" s="17"/>
      <c r="BD429" s="17"/>
      <c r="BE429" s="17"/>
      <c r="BF429" s="17"/>
      <c r="BG429" s="17"/>
    </row>
    <row r="430" spans="2:59" x14ac:dyDescent="0.35">
      <c r="C430" s="17"/>
      <c r="D430" s="17"/>
      <c r="E430" s="17"/>
      <c r="F430" s="17"/>
      <c r="G430" s="17"/>
      <c r="H430" s="17"/>
      <c r="I430" s="17"/>
      <c r="J430" s="17"/>
      <c r="K430" s="17"/>
      <c r="L430" s="17"/>
      <c r="M430" s="17"/>
      <c r="N430" s="17"/>
      <c r="O430" s="17"/>
      <c r="P430" s="17"/>
      <c r="Q430" s="17"/>
      <c r="R430" s="17"/>
      <c r="S430" s="17"/>
      <c r="T430" s="17"/>
      <c r="U430" s="17"/>
      <c r="V430" s="17"/>
      <c r="W430" s="17"/>
      <c r="X430" s="17"/>
      <c r="Y430" s="17"/>
      <c r="Z430" s="17"/>
      <c r="AA430" s="17"/>
      <c r="AB430" s="17"/>
      <c r="AC430" s="17"/>
      <c r="AD430" s="17"/>
      <c r="AE430" s="17"/>
      <c r="AF430" s="17"/>
      <c r="AG430" s="17"/>
      <c r="AH430" s="17"/>
      <c r="AI430" s="17"/>
      <c r="AJ430" s="17"/>
      <c r="AK430" s="17"/>
      <c r="AL430" s="17"/>
      <c r="AM430" s="17"/>
      <c r="AN430" s="17"/>
      <c r="AO430" s="17"/>
      <c r="AP430" s="17"/>
      <c r="AQ430" s="17"/>
      <c r="AR430" s="17"/>
      <c r="AS430" s="17"/>
      <c r="AT430" s="17"/>
      <c r="AU430" s="17"/>
      <c r="AV430" s="17"/>
      <c r="AW430" s="17"/>
      <c r="AX430" s="17"/>
      <c r="AY430" s="17"/>
      <c r="AZ430" s="17"/>
      <c r="BA430" s="17"/>
      <c r="BB430" s="17"/>
      <c r="BC430" s="17"/>
      <c r="BD430" s="17"/>
      <c r="BE430" s="17"/>
      <c r="BF430" s="17"/>
      <c r="BG430" s="17"/>
    </row>
    <row r="431" spans="2:59" x14ac:dyDescent="0.35">
      <c r="C431" s="17"/>
      <c r="D431" s="17"/>
      <c r="E431" s="17"/>
      <c r="F431" s="17"/>
      <c r="G431" s="17"/>
      <c r="H431" s="17"/>
      <c r="I431" s="17"/>
      <c r="J431" s="17"/>
      <c r="K431" s="17"/>
      <c r="L431" s="17"/>
      <c r="M431" s="17"/>
      <c r="N431" s="17"/>
      <c r="O431" s="17"/>
      <c r="P431" s="17"/>
      <c r="Q431" s="17"/>
      <c r="R431" s="17"/>
      <c r="S431" s="17"/>
      <c r="T431" s="17"/>
      <c r="U431" s="17"/>
      <c r="V431" s="17"/>
      <c r="W431" s="17"/>
      <c r="X431" s="17"/>
      <c r="Y431" s="17"/>
      <c r="Z431" s="17"/>
      <c r="AA431" s="17"/>
      <c r="AB431" s="17"/>
      <c r="AC431" s="17"/>
      <c r="AD431" s="17"/>
      <c r="AE431" s="17"/>
      <c r="AF431" s="17"/>
      <c r="AG431" s="17"/>
      <c r="AH431" s="17"/>
      <c r="AI431" s="17"/>
      <c r="AJ431" s="17"/>
      <c r="AK431" s="17"/>
      <c r="AL431" s="17"/>
      <c r="AM431" s="17"/>
      <c r="AN431" s="17"/>
      <c r="AO431" s="17"/>
      <c r="AP431" s="17"/>
      <c r="AQ431" s="17"/>
      <c r="AR431" s="17"/>
      <c r="AS431" s="17"/>
      <c r="AT431" s="17"/>
      <c r="AU431" s="17"/>
      <c r="AV431" s="17"/>
      <c r="AW431" s="17"/>
      <c r="AX431" s="17"/>
      <c r="AY431" s="17"/>
      <c r="AZ431" s="17"/>
      <c r="BA431" s="17"/>
      <c r="BB431" s="17"/>
      <c r="BC431" s="17"/>
      <c r="BD431" s="17"/>
      <c r="BE431" s="17"/>
      <c r="BF431" s="17"/>
      <c r="BG431" s="17"/>
    </row>
    <row r="432" spans="2:59" x14ac:dyDescent="0.35">
      <c r="C432" s="17"/>
      <c r="D432" s="17"/>
      <c r="E432" s="17"/>
      <c r="F432" s="17"/>
      <c r="G432" s="17"/>
      <c r="H432" s="17"/>
      <c r="I432" s="17"/>
      <c r="J432" s="17"/>
      <c r="K432" s="17"/>
      <c r="L432" s="17"/>
      <c r="M432" s="17"/>
      <c r="N432" s="17"/>
      <c r="O432" s="17"/>
      <c r="P432" s="17"/>
      <c r="Q432" s="17"/>
      <c r="R432" s="17"/>
      <c r="S432" s="17"/>
      <c r="T432" s="17"/>
      <c r="U432" s="17"/>
      <c r="V432" s="17"/>
      <c r="W432" s="17"/>
      <c r="X432" s="17"/>
      <c r="Y432" s="17"/>
      <c r="Z432" s="17"/>
      <c r="AA432" s="17"/>
      <c r="AB432" s="17"/>
      <c r="AC432" s="17"/>
      <c r="AD432" s="17"/>
      <c r="AE432" s="17"/>
      <c r="AF432" s="17"/>
      <c r="AG432" s="17"/>
      <c r="AH432" s="17"/>
      <c r="AI432" s="17"/>
      <c r="AJ432" s="17"/>
      <c r="AK432" s="17"/>
      <c r="AL432" s="17"/>
      <c r="AM432" s="17"/>
      <c r="AN432" s="17"/>
      <c r="AO432" s="17"/>
      <c r="AP432" s="17"/>
      <c r="AQ432" s="17"/>
      <c r="AR432" s="17"/>
      <c r="AS432" s="17"/>
      <c r="AT432" s="17"/>
      <c r="AU432" s="17"/>
      <c r="AV432" s="17"/>
      <c r="AW432" s="17"/>
      <c r="AX432" s="17"/>
      <c r="AY432" s="17"/>
      <c r="AZ432" s="17"/>
      <c r="BA432" s="17"/>
      <c r="BB432" s="17"/>
      <c r="BC432" s="17"/>
      <c r="BD432" s="17"/>
      <c r="BE432" s="17"/>
      <c r="BF432" s="17"/>
      <c r="BG432" s="17"/>
    </row>
    <row r="433" spans="2:59" x14ac:dyDescent="0.35">
      <c r="B433" s="6"/>
      <c r="C433" s="17"/>
      <c r="D433" s="17"/>
      <c r="E433" s="17"/>
      <c r="F433" s="17"/>
      <c r="G433" s="17"/>
      <c r="H433" s="17"/>
      <c r="I433" s="17"/>
      <c r="J433" s="17"/>
      <c r="K433" s="17"/>
      <c r="L433" s="17"/>
      <c r="M433" s="17"/>
      <c r="N433" s="17"/>
      <c r="O433" s="17"/>
      <c r="P433" s="17"/>
      <c r="Q433" s="17"/>
      <c r="R433" s="17"/>
      <c r="S433" s="17"/>
      <c r="T433" s="17"/>
      <c r="U433" s="17"/>
      <c r="V433" s="17"/>
      <c r="W433" s="17"/>
      <c r="X433" s="17"/>
      <c r="Y433" s="17"/>
      <c r="Z433" s="17"/>
      <c r="AA433" s="17"/>
      <c r="AB433" s="17"/>
      <c r="AC433" s="17"/>
      <c r="AD433" s="17"/>
      <c r="AE433" s="17"/>
      <c r="AF433" s="17"/>
      <c r="AG433" s="17"/>
      <c r="AH433" s="17"/>
      <c r="AI433" s="17"/>
      <c r="AJ433" s="17"/>
      <c r="AK433" s="17"/>
      <c r="AL433" s="17"/>
      <c r="AM433" s="17"/>
      <c r="AN433" s="17"/>
      <c r="AO433" s="17"/>
      <c r="AP433" s="17"/>
      <c r="AQ433" s="17"/>
      <c r="AR433" s="17"/>
      <c r="AS433" s="17"/>
      <c r="AT433" s="17"/>
      <c r="AU433" s="17"/>
      <c r="AV433" s="17"/>
      <c r="AW433" s="17"/>
      <c r="AX433" s="17"/>
      <c r="AY433" s="17"/>
      <c r="AZ433" s="17"/>
      <c r="BA433" s="17"/>
      <c r="BB433" s="17"/>
      <c r="BC433" s="17"/>
      <c r="BD433" s="17"/>
      <c r="BE433" s="17"/>
      <c r="BF433" s="17"/>
      <c r="BG433" s="17"/>
    </row>
    <row r="434" spans="2:59" x14ac:dyDescent="0.35">
      <c r="B434" s="24"/>
      <c r="C434" s="17"/>
      <c r="D434" s="17"/>
      <c r="E434" s="17"/>
      <c r="F434" s="17"/>
      <c r="G434" s="17"/>
      <c r="H434" s="17"/>
      <c r="I434" s="17"/>
      <c r="J434" s="17"/>
      <c r="K434" s="17"/>
      <c r="L434" s="17"/>
      <c r="M434" s="17"/>
      <c r="N434" s="17"/>
      <c r="O434" s="17"/>
      <c r="P434" s="17"/>
      <c r="Q434" s="17"/>
      <c r="R434" s="17"/>
      <c r="S434" s="17"/>
      <c r="T434" s="17"/>
      <c r="U434" s="17"/>
      <c r="V434" s="17"/>
      <c r="W434" s="17"/>
      <c r="X434" s="17"/>
      <c r="Y434" s="17"/>
      <c r="Z434" s="17"/>
      <c r="AA434" s="17"/>
      <c r="AB434" s="17"/>
      <c r="AC434" s="17"/>
      <c r="AD434" s="17"/>
      <c r="AE434" s="17"/>
      <c r="AF434" s="17"/>
      <c r="AG434" s="17"/>
      <c r="AH434" s="17"/>
      <c r="AI434" s="17"/>
      <c r="AJ434" s="17"/>
      <c r="AK434" s="17"/>
      <c r="AL434" s="17"/>
      <c r="AM434" s="17"/>
      <c r="AN434" s="17"/>
      <c r="AO434" s="17"/>
      <c r="AP434" s="17"/>
      <c r="AQ434" s="17"/>
      <c r="AR434" s="17"/>
      <c r="AS434" s="17"/>
      <c r="AT434" s="17"/>
      <c r="AU434" s="17"/>
      <c r="AV434" s="17"/>
      <c r="AW434" s="17"/>
      <c r="AX434" s="17"/>
      <c r="AY434" s="17"/>
      <c r="AZ434" s="17"/>
      <c r="BA434" s="17"/>
      <c r="BB434" s="17"/>
      <c r="BC434" s="17"/>
      <c r="BD434" s="17"/>
      <c r="BE434" s="17"/>
      <c r="BF434" s="17"/>
      <c r="BG434" s="17"/>
    </row>
    <row r="435" spans="2:59" x14ac:dyDescent="0.35">
      <c r="C435" s="17"/>
      <c r="D435" s="17"/>
      <c r="E435" s="17"/>
      <c r="F435" s="17"/>
      <c r="G435" s="17"/>
      <c r="H435" s="17"/>
      <c r="I435" s="17"/>
      <c r="J435" s="17"/>
      <c r="K435" s="17"/>
      <c r="L435" s="17"/>
      <c r="M435" s="17"/>
      <c r="N435" s="17"/>
      <c r="O435" s="17"/>
      <c r="P435" s="17"/>
      <c r="Q435" s="17"/>
      <c r="R435" s="17"/>
      <c r="S435" s="17"/>
      <c r="T435" s="17"/>
      <c r="U435" s="17"/>
      <c r="V435" s="17"/>
      <c r="W435" s="17"/>
      <c r="X435" s="17"/>
      <c r="Y435" s="17"/>
      <c r="Z435" s="17"/>
      <c r="AA435" s="17"/>
      <c r="AB435" s="17"/>
      <c r="AC435" s="17"/>
      <c r="AD435" s="17"/>
      <c r="AE435" s="17"/>
      <c r="AF435" s="17"/>
      <c r="AG435" s="17"/>
      <c r="AH435" s="17"/>
      <c r="AI435" s="17"/>
      <c r="AJ435" s="17"/>
      <c r="AK435" s="17"/>
      <c r="AL435" s="17"/>
      <c r="AM435" s="17"/>
      <c r="AN435" s="17"/>
      <c r="AO435" s="17"/>
      <c r="AP435" s="17"/>
      <c r="AQ435" s="17"/>
      <c r="AR435" s="17"/>
      <c r="AS435" s="17"/>
      <c r="AT435" s="17"/>
      <c r="AU435" s="17"/>
      <c r="AV435" s="17"/>
      <c r="AW435" s="17"/>
      <c r="AX435" s="17"/>
      <c r="AY435" s="17"/>
      <c r="AZ435" s="17"/>
      <c r="BA435" s="17"/>
      <c r="BB435" s="17"/>
      <c r="BC435" s="17"/>
      <c r="BD435" s="17"/>
      <c r="BE435" s="17"/>
      <c r="BF435" s="17"/>
      <c r="BG435" s="17"/>
    </row>
    <row r="436" spans="2:59" x14ac:dyDescent="0.35">
      <c r="C436" s="17"/>
      <c r="D436" s="17"/>
      <c r="E436" s="17"/>
      <c r="F436" s="17"/>
      <c r="G436" s="17"/>
      <c r="H436" s="17"/>
      <c r="I436" s="17"/>
      <c r="J436" s="17"/>
      <c r="K436" s="17"/>
      <c r="L436" s="17"/>
      <c r="M436" s="17"/>
      <c r="N436" s="17"/>
      <c r="O436" s="17"/>
      <c r="P436" s="17"/>
      <c r="Q436" s="17"/>
      <c r="R436" s="17"/>
      <c r="S436" s="17"/>
      <c r="T436" s="17"/>
      <c r="U436" s="17"/>
      <c r="V436" s="17"/>
      <c r="W436" s="17"/>
      <c r="X436" s="17"/>
      <c r="Y436" s="17"/>
      <c r="Z436" s="17"/>
      <c r="AA436" s="17"/>
      <c r="AB436" s="17"/>
      <c r="AC436" s="17"/>
      <c r="AD436" s="17"/>
      <c r="AE436" s="17"/>
      <c r="AF436" s="17"/>
      <c r="AG436" s="17"/>
      <c r="AH436" s="17"/>
      <c r="AI436" s="17"/>
      <c r="AJ436" s="17"/>
      <c r="AK436" s="17"/>
      <c r="AL436" s="17"/>
      <c r="AM436" s="17"/>
      <c r="AN436" s="17"/>
      <c r="AO436" s="17"/>
      <c r="AP436" s="17"/>
      <c r="AQ436" s="17"/>
      <c r="AR436" s="17"/>
      <c r="AS436" s="17"/>
      <c r="AT436" s="17"/>
      <c r="AU436" s="17"/>
      <c r="AV436" s="17"/>
      <c r="AW436" s="17"/>
      <c r="AX436" s="17"/>
      <c r="AY436" s="17"/>
      <c r="AZ436" s="17"/>
      <c r="BA436" s="17"/>
      <c r="BB436" s="17"/>
      <c r="BC436" s="17"/>
      <c r="BD436" s="17"/>
      <c r="BE436" s="17"/>
      <c r="BF436" s="17"/>
      <c r="BG436" s="17"/>
    </row>
    <row r="437" spans="2:59" x14ac:dyDescent="0.35">
      <c r="C437" s="17"/>
      <c r="D437" s="17"/>
      <c r="E437" s="17"/>
      <c r="F437" s="17"/>
      <c r="G437" s="17"/>
      <c r="H437" s="17"/>
      <c r="I437" s="17"/>
      <c r="J437" s="17"/>
      <c r="K437" s="17"/>
      <c r="L437" s="17"/>
      <c r="M437" s="17"/>
      <c r="N437" s="17"/>
      <c r="O437" s="17"/>
      <c r="P437" s="17"/>
      <c r="Q437" s="17"/>
      <c r="R437" s="17"/>
      <c r="S437" s="17"/>
      <c r="T437" s="17"/>
      <c r="U437" s="17"/>
      <c r="V437" s="17"/>
      <c r="W437" s="17"/>
      <c r="X437" s="17"/>
      <c r="Y437" s="17"/>
      <c r="Z437" s="17"/>
      <c r="AA437" s="17"/>
      <c r="AB437" s="17"/>
      <c r="AC437" s="17"/>
      <c r="AD437" s="17"/>
      <c r="AE437" s="17"/>
      <c r="AF437" s="17"/>
      <c r="AG437" s="17"/>
      <c r="AH437" s="17"/>
      <c r="AI437" s="17"/>
      <c r="AJ437" s="17"/>
      <c r="AK437" s="17"/>
      <c r="AL437" s="17"/>
      <c r="AM437" s="17"/>
      <c r="AN437" s="17"/>
      <c r="AO437" s="17"/>
      <c r="AP437" s="17"/>
      <c r="AQ437" s="17"/>
      <c r="AR437" s="17"/>
      <c r="AS437" s="17"/>
      <c r="AT437" s="17"/>
      <c r="AU437" s="17"/>
      <c r="AV437" s="17"/>
      <c r="AW437" s="17"/>
      <c r="AX437" s="17"/>
      <c r="AY437" s="17"/>
      <c r="AZ437" s="17"/>
      <c r="BA437" s="17"/>
      <c r="BB437" s="17"/>
      <c r="BC437" s="17"/>
      <c r="BD437" s="17"/>
      <c r="BE437" s="17"/>
      <c r="BF437" s="17"/>
      <c r="BG437" s="17"/>
    </row>
    <row r="438" spans="2:59" x14ac:dyDescent="0.35">
      <c r="C438" s="17"/>
      <c r="D438" s="17"/>
      <c r="E438" s="17"/>
      <c r="F438" s="17"/>
      <c r="G438" s="17"/>
      <c r="H438" s="17"/>
      <c r="I438" s="17"/>
      <c r="J438" s="17"/>
      <c r="K438" s="17"/>
      <c r="L438" s="17"/>
      <c r="M438" s="17"/>
      <c r="N438" s="17"/>
      <c r="O438" s="17"/>
      <c r="P438" s="17"/>
      <c r="Q438" s="17"/>
      <c r="R438" s="17"/>
      <c r="S438" s="17"/>
      <c r="T438" s="17"/>
      <c r="U438" s="17"/>
      <c r="V438" s="17"/>
      <c r="W438" s="17"/>
      <c r="X438" s="17"/>
      <c r="Y438" s="17"/>
      <c r="Z438" s="17"/>
      <c r="AA438" s="17"/>
      <c r="AB438" s="17"/>
      <c r="AC438" s="17"/>
      <c r="AD438" s="17"/>
      <c r="AE438" s="17"/>
      <c r="AF438" s="17"/>
      <c r="AG438" s="17"/>
      <c r="AH438" s="17"/>
      <c r="AI438" s="17"/>
      <c r="AJ438" s="17"/>
      <c r="AK438" s="17"/>
      <c r="AL438" s="17"/>
      <c r="AM438" s="17"/>
      <c r="AN438" s="17"/>
      <c r="AO438" s="17"/>
      <c r="AP438" s="17"/>
      <c r="AQ438" s="17"/>
      <c r="AR438" s="17"/>
      <c r="AS438" s="17"/>
      <c r="AT438" s="17"/>
      <c r="AU438" s="17"/>
      <c r="AV438" s="17"/>
      <c r="AW438" s="17"/>
      <c r="AX438" s="17"/>
      <c r="AY438" s="17"/>
      <c r="AZ438" s="17"/>
      <c r="BA438" s="17"/>
      <c r="BB438" s="17"/>
      <c r="BC438" s="17"/>
      <c r="BD438" s="17"/>
      <c r="BE438" s="17"/>
      <c r="BF438" s="17"/>
      <c r="BG438" s="17"/>
    </row>
    <row r="439" spans="2:59" x14ac:dyDescent="0.35">
      <c r="C439" s="17"/>
      <c r="D439" s="17"/>
      <c r="E439" s="17"/>
      <c r="F439" s="17"/>
      <c r="G439" s="17"/>
      <c r="H439" s="17"/>
      <c r="I439" s="17"/>
      <c r="J439" s="17"/>
      <c r="K439" s="17"/>
      <c r="L439" s="17"/>
      <c r="M439" s="17"/>
      <c r="N439" s="17"/>
      <c r="O439" s="17"/>
      <c r="P439" s="17"/>
      <c r="Q439" s="17"/>
      <c r="R439" s="17"/>
      <c r="S439" s="17"/>
      <c r="T439" s="17"/>
      <c r="U439" s="17"/>
      <c r="V439" s="17"/>
      <c r="W439" s="17"/>
      <c r="X439" s="17"/>
      <c r="Y439" s="17"/>
      <c r="Z439" s="17"/>
      <c r="AA439" s="17"/>
      <c r="AB439" s="17"/>
      <c r="AC439" s="17"/>
      <c r="AD439" s="17"/>
      <c r="AE439" s="17"/>
      <c r="AF439" s="17"/>
      <c r="AG439" s="17"/>
      <c r="AH439" s="17"/>
      <c r="AI439" s="17"/>
      <c r="AJ439" s="17"/>
      <c r="AK439" s="17"/>
      <c r="AL439" s="17"/>
      <c r="AM439" s="17"/>
      <c r="AN439" s="17"/>
      <c r="AO439" s="17"/>
      <c r="AP439" s="17"/>
      <c r="AQ439" s="17"/>
      <c r="AR439" s="17"/>
      <c r="AS439" s="17"/>
      <c r="AT439" s="17"/>
      <c r="AU439" s="17"/>
      <c r="AV439" s="17"/>
      <c r="AW439" s="17"/>
      <c r="AX439" s="17"/>
      <c r="AY439" s="17"/>
      <c r="AZ439" s="17"/>
      <c r="BA439" s="17"/>
      <c r="BB439" s="17"/>
      <c r="BC439" s="17"/>
      <c r="BD439" s="17"/>
      <c r="BE439" s="17"/>
      <c r="BF439" s="17"/>
      <c r="BG439" s="17"/>
    </row>
    <row r="440" spans="2:59" x14ac:dyDescent="0.35">
      <c r="C440" s="17"/>
      <c r="D440" s="17"/>
      <c r="E440" s="17"/>
      <c r="F440" s="17"/>
      <c r="G440" s="17"/>
      <c r="H440" s="17"/>
      <c r="I440" s="17"/>
      <c r="J440" s="17"/>
      <c r="K440" s="17"/>
      <c r="L440" s="17"/>
      <c r="M440" s="17"/>
      <c r="N440" s="17"/>
      <c r="O440" s="17"/>
      <c r="P440" s="17"/>
      <c r="Q440" s="17"/>
      <c r="R440" s="17"/>
      <c r="S440" s="17"/>
      <c r="T440" s="17"/>
      <c r="U440" s="17"/>
      <c r="V440" s="17"/>
      <c r="W440" s="17"/>
      <c r="X440" s="17"/>
      <c r="Y440" s="17"/>
      <c r="Z440" s="17"/>
      <c r="AA440" s="17"/>
      <c r="AB440" s="17"/>
      <c r="AC440" s="17"/>
      <c r="AD440" s="17"/>
      <c r="AE440" s="17"/>
      <c r="AF440" s="17"/>
      <c r="AG440" s="17"/>
      <c r="AH440" s="17"/>
      <c r="AI440" s="17"/>
      <c r="AJ440" s="17"/>
      <c r="AK440" s="17"/>
      <c r="AL440" s="17"/>
      <c r="AM440" s="17"/>
      <c r="AN440" s="17"/>
      <c r="AO440" s="17"/>
      <c r="AP440" s="17"/>
      <c r="AQ440" s="17"/>
      <c r="AR440" s="17"/>
      <c r="AS440" s="17"/>
      <c r="AT440" s="17"/>
      <c r="AU440" s="17"/>
      <c r="AV440" s="17"/>
      <c r="AW440" s="17"/>
      <c r="AX440" s="17"/>
      <c r="AY440" s="17"/>
      <c r="AZ440" s="17"/>
      <c r="BA440" s="17"/>
      <c r="BB440" s="17"/>
      <c r="BC440" s="17"/>
      <c r="BD440" s="17"/>
      <c r="BE440" s="17"/>
      <c r="BF440" s="17"/>
      <c r="BG440" s="17"/>
    </row>
    <row r="441" spans="2:59" x14ac:dyDescent="0.35">
      <c r="C441" s="17"/>
      <c r="D441" s="17"/>
      <c r="E441" s="17"/>
      <c r="F441" s="17"/>
      <c r="G441" s="17"/>
      <c r="H441" s="17"/>
      <c r="I441" s="17"/>
      <c r="J441" s="17"/>
      <c r="K441" s="17"/>
      <c r="L441" s="17"/>
      <c r="M441" s="17"/>
      <c r="N441" s="17"/>
      <c r="O441" s="17"/>
      <c r="P441" s="17"/>
      <c r="Q441" s="17"/>
      <c r="R441" s="17"/>
      <c r="S441" s="17"/>
      <c r="T441" s="17"/>
      <c r="U441" s="17"/>
      <c r="V441" s="17"/>
      <c r="W441" s="17"/>
      <c r="X441" s="17"/>
      <c r="Y441" s="17"/>
      <c r="Z441" s="17"/>
      <c r="AA441" s="17"/>
      <c r="AB441" s="17"/>
      <c r="AC441" s="17"/>
      <c r="AD441" s="17"/>
      <c r="AE441" s="17"/>
      <c r="AF441" s="17"/>
      <c r="AG441" s="17"/>
      <c r="AH441" s="17"/>
      <c r="AI441" s="17"/>
      <c r="AJ441" s="17"/>
      <c r="AK441" s="17"/>
      <c r="AL441" s="17"/>
      <c r="AM441" s="17"/>
      <c r="AN441" s="17"/>
      <c r="AO441" s="17"/>
      <c r="AP441" s="17"/>
      <c r="AQ441" s="17"/>
      <c r="AR441" s="17"/>
      <c r="AS441" s="17"/>
      <c r="AT441" s="17"/>
      <c r="AU441" s="17"/>
      <c r="AV441" s="17"/>
      <c r="AW441" s="17"/>
      <c r="AX441" s="17"/>
      <c r="AY441" s="17"/>
      <c r="AZ441" s="17"/>
      <c r="BA441" s="17"/>
      <c r="BB441" s="17"/>
      <c r="BC441" s="17"/>
      <c r="BD441" s="17"/>
      <c r="BE441" s="17"/>
      <c r="BF441" s="17"/>
      <c r="BG441" s="17"/>
    </row>
    <row r="442" spans="2:59" x14ac:dyDescent="0.35">
      <c r="B442" s="6"/>
      <c r="C442" s="17"/>
      <c r="D442" s="17"/>
      <c r="E442" s="17"/>
      <c r="F442" s="17"/>
      <c r="G442" s="17"/>
      <c r="H442" s="17"/>
      <c r="I442" s="17"/>
      <c r="J442" s="17"/>
      <c r="K442" s="17"/>
      <c r="L442" s="17"/>
      <c r="M442" s="17"/>
      <c r="N442" s="17"/>
      <c r="O442" s="17"/>
      <c r="P442" s="17"/>
      <c r="Q442" s="17"/>
      <c r="R442" s="17"/>
      <c r="S442" s="17"/>
      <c r="T442" s="17"/>
      <c r="U442" s="17"/>
      <c r="V442" s="17"/>
      <c r="W442" s="17"/>
      <c r="X442" s="17"/>
      <c r="Y442" s="17"/>
      <c r="Z442" s="17"/>
      <c r="AA442" s="17"/>
      <c r="AB442" s="17"/>
      <c r="AC442" s="17"/>
      <c r="AD442" s="17"/>
      <c r="AE442" s="17"/>
      <c r="AF442" s="17"/>
      <c r="AG442" s="17"/>
      <c r="AH442" s="17"/>
      <c r="AI442" s="17"/>
      <c r="AJ442" s="17"/>
      <c r="AK442" s="17"/>
      <c r="AL442" s="17"/>
      <c r="AM442" s="17"/>
      <c r="AN442" s="17"/>
      <c r="AO442" s="17"/>
      <c r="AP442" s="17"/>
      <c r="AQ442" s="17"/>
      <c r="AR442" s="17"/>
      <c r="AS442" s="17"/>
      <c r="AT442" s="17"/>
      <c r="AU442" s="17"/>
      <c r="AV442" s="17"/>
      <c r="AW442" s="17"/>
      <c r="AX442" s="17"/>
      <c r="AY442" s="17"/>
      <c r="AZ442" s="17"/>
      <c r="BA442" s="17"/>
      <c r="BB442" s="17"/>
      <c r="BC442" s="17"/>
      <c r="BD442" s="17"/>
      <c r="BE442" s="17"/>
      <c r="BF442" s="17"/>
      <c r="BG442" s="17"/>
    </row>
    <row r="443" spans="2:59" x14ac:dyDescent="0.35">
      <c r="B443" s="24"/>
      <c r="C443" s="17"/>
      <c r="D443" s="17"/>
      <c r="E443" s="17"/>
      <c r="F443" s="17"/>
      <c r="G443" s="17"/>
      <c r="H443" s="17"/>
      <c r="I443" s="17"/>
      <c r="J443" s="17"/>
      <c r="K443" s="17"/>
      <c r="L443" s="17"/>
      <c r="M443" s="17"/>
      <c r="N443" s="17"/>
      <c r="O443" s="17"/>
      <c r="P443" s="17"/>
      <c r="Q443" s="17"/>
      <c r="R443" s="17"/>
      <c r="S443" s="17"/>
      <c r="T443" s="17"/>
      <c r="U443" s="17"/>
      <c r="V443" s="17"/>
      <c r="W443" s="17"/>
      <c r="X443" s="17"/>
      <c r="Y443" s="17"/>
      <c r="Z443" s="17"/>
      <c r="AA443" s="17"/>
      <c r="AB443" s="17"/>
      <c r="AC443" s="17"/>
      <c r="AD443" s="17"/>
      <c r="AE443" s="17"/>
      <c r="AF443" s="17"/>
      <c r="AG443" s="17"/>
      <c r="AH443" s="17"/>
      <c r="AI443" s="17"/>
      <c r="AJ443" s="17"/>
      <c r="AK443" s="17"/>
      <c r="AL443" s="17"/>
      <c r="AM443" s="17"/>
      <c r="AN443" s="17"/>
      <c r="AO443" s="17"/>
      <c r="AP443" s="17"/>
      <c r="AQ443" s="17"/>
      <c r="AR443" s="17"/>
      <c r="AS443" s="17"/>
      <c r="AT443" s="17"/>
      <c r="AU443" s="17"/>
      <c r="AV443" s="17"/>
      <c r="AW443" s="17"/>
      <c r="AX443" s="17"/>
      <c r="AY443" s="17"/>
      <c r="AZ443" s="17"/>
      <c r="BA443" s="17"/>
      <c r="BB443" s="17"/>
      <c r="BC443" s="17"/>
      <c r="BD443" s="17"/>
      <c r="BE443" s="17"/>
      <c r="BF443" s="17"/>
      <c r="BG443" s="17"/>
    </row>
    <row r="444" spans="2:59" x14ac:dyDescent="0.35">
      <c r="C444" s="17"/>
      <c r="D444" s="17"/>
      <c r="E444" s="17"/>
      <c r="F444" s="17"/>
      <c r="G444" s="17"/>
      <c r="H444" s="17"/>
      <c r="I444" s="17"/>
      <c r="J444" s="17"/>
      <c r="K444" s="17"/>
      <c r="L444" s="17"/>
      <c r="M444" s="17"/>
      <c r="N444" s="17"/>
      <c r="O444" s="17"/>
      <c r="P444" s="17"/>
      <c r="Q444" s="17"/>
      <c r="R444" s="17"/>
      <c r="S444" s="17"/>
      <c r="T444" s="17"/>
      <c r="U444" s="17"/>
      <c r="V444" s="17"/>
      <c r="W444" s="17"/>
      <c r="X444" s="17"/>
      <c r="Y444" s="17"/>
      <c r="Z444" s="17"/>
      <c r="AA444" s="17"/>
      <c r="AB444" s="17"/>
      <c r="AC444" s="17"/>
      <c r="AD444" s="17"/>
      <c r="AE444" s="17"/>
      <c r="AF444" s="17"/>
      <c r="AG444" s="17"/>
      <c r="AH444" s="17"/>
      <c r="AI444" s="17"/>
      <c r="AJ444" s="17"/>
      <c r="AK444" s="17"/>
      <c r="AL444" s="17"/>
      <c r="AM444" s="17"/>
      <c r="AN444" s="17"/>
      <c r="AO444" s="17"/>
      <c r="AP444" s="17"/>
      <c r="AQ444" s="17"/>
      <c r="AR444" s="17"/>
      <c r="AS444" s="17"/>
      <c r="AT444" s="17"/>
      <c r="AU444" s="17"/>
      <c r="AV444" s="17"/>
      <c r="AW444" s="17"/>
      <c r="AX444" s="17"/>
      <c r="AY444" s="17"/>
      <c r="AZ444" s="17"/>
      <c r="BA444" s="17"/>
      <c r="BB444" s="17"/>
      <c r="BC444" s="17"/>
      <c r="BD444" s="17"/>
      <c r="BE444" s="17"/>
      <c r="BF444" s="17"/>
      <c r="BG444" s="17"/>
    </row>
    <row r="445" spans="2:59" x14ac:dyDescent="0.35">
      <c r="C445" s="17"/>
      <c r="D445" s="17"/>
      <c r="E445" s="17"/>
      <c r="F445" s="17"/>
      <c r="G445" s="17"/>
      <c r="H445" s="17"/>
      <c r="I445" s="17"/>
      <c r="J445" s="17"/>
      <c r="K445" s="17"/>
      <c r="L445" s="17"/>
      <c r="M445" s="17"/>
      <c r="N445" s="17"/>
      <c r="O445" s="17"/>
      <c r="P445" s="17"/>
      <c r="Q445" s="17"/>
      <c r="R445" s="17"/>
      <c r="S445" s="17"/>
      <c r="T445" s="17"/>
      <c r="U445" s="17"/>
      <c r="V445" s="17"/>
      <c r="W445" s="17"/>
      <c r="X445" s="17"/>
      <c r="Y445" s="17"/>
      <c r="Z445" s="17"/>
      <c r="AA445" s="17"/>
      <c r="AB445" s="17"/>
      <c r="AC445" s="17"/>
      <c r="AD445" s="17"/>
      <c r="AE445" s="17"/>
      <c r="AF445" s="17"/>
      <c r="AG445" s="17"/>
      <c r="AH445" s="17"/>
      <c r="AI445" s="17"/>
      <c r="AJ445" s="17"/>
      <c r="AK445" s="17"/>
      <c r="AL445" s="17"/>
      <c r="AM445" s="17"/>
      <c r="AN445" s="17"/>
      <c r="AO445" s="17"/>
      <c r="AP445" s="17"/>
      <c r="AQ445" s="17"/>
      <c r="AR445" s="17"/>
      <c r="AS445" s="17"/>
      <c r="AT445" s="17"/>
      <c r="AU445" s="17"/>
      <c r="AV445" s="17"/>
      <c r="AW445" s="17"/>
      <c r="AX445" s="17"/>
      <c r="AY445" s="17"/>
      <c r="AZ445" s="17"/>
      <c r="BA445" s="17"/>
      <c r="BB445" s="17"/>
      <c r="BC445" s="17"/>
      <c r="BD445" s="17"/>
      <c r="BE445" s="17"/>
      <c r="BF445" s="17"/>
      <c r="BG445" s="17"/>
    </row>
    <row r="446" spans="2:59" x14ac:dyDescent="0.35">
      <c r="C446" s="17"/>
      <c r="D446" s="17"/>
      <c r="E446" s="17"/>
      <c r="F446" s="17"/>
      <c r="G446" s="17"/>
      <c r="H446" s="17"/>
      <c r="I446" s="17"/>
      <c r="J446" s="17"/>
      <c r="K446" s="17"/>
      <c r="L446" s="17"/>
      <c r="M446" s="17"/>
      <c r="N446" s="17"/>
      <c r="O446" s="17"/>
      <c r="P446" s="17"/>
      <c r="Q446" s="17"/>
      <c r="R446" s="17"/>
      <c r="S446" s="17"/>
      <c r="T446" s="17"/>
      <c r="U446" s="17"/>
      <c r="V446" s="17"/>
      <c r="W446" s="17"/>
      <c r="X446" s="17"/>
      <c r="Y446" s="17"/>
      <c r="Z446" s="17"/>
      <c r="AA446" s="17"/>
      <c r="AB446" s="17"/>
      <c r="AC446" s="17"/>
      <c r="AD446" s="17"/>
      <c r="AE446" s="17"/>
      <c r="AF446" s="17"/>
      <c r="AG446" s="17"/>
      <c r="AH446" s="17"/>
      <c r="AI446" s="17"/>
      <c r="AJ446" s="17"/>
      <c r="AK446" s="17"/>
      <c r="AL446" s="17"/>
      <c r="AM446" s="17"/>
      <c r="AN446" s="17"/>
      <c r="AO446" s="17"/>
      <c r="AP446" s="17"/>
      <c r="AQ446" s="17"/>
      <c r="AR446" s="17"/>
      <c r="AS446" s="17"/>
      <c r="AT446" s="17"/>
      <c r="AU446" s="17"/>
      <c r="AV446" s="17"/>
      <c r="AW446" s="17"/>
      <c r="AX446" s="17"/>
      <c r="AY446" s="17"/>
      <c r="AZ446" s="17"/>
      <c r="BA446" s="17"/>
      <c r="BB446" s="17"/>
      <c r="BC446" s="17"/>
      <c r="BD446" s="17"/>
      <c r="BE446" s="17"/>
      <c r="BF446" s="17"/>
      <c r="BG446" s="17"/>
    </row>
    <row r="447" spans="2:59" x14ac:dyDescent="0.35">
      <c r="C447" s="17"/>
      <c r="D447" s="17"/>
      <c r="E447" s="17"/>
      <c r="F447" s="17"/>
      <c r="G447" s="17"/>
      <c r="H447" s="17"/>
      <c r="I447" s="17"/>
      <c r="J447" s="17"/>
      <c r="K447" s="17"/>
      <c r="L447" s="17"/>
      <c r="M447" s="17"/>
      <c r="N447" s="17"/>
      <c r="O447" s="17"/>
      <c r="P447" s="17"/>
      <c r="Q447" s="17"/>
      <c r="R447" s="17"/>
      <c r="S447" s="17"/>
      <c r="T447" s="17"/>
      <c r="U447" s="17"/>
      <c r="V447" s="17"/>
      <c r="W447" s="17"/>
      <c r="X447" s="17"/>
      <c r="Y447" s="17"/>
      <c r="Z447" s="17"/>
      <c r="AA447" s="17"/>
      <c r="AB447" s="17"/>
      <c r="AC447" s="17"/>
      <c r="AD447" s="17"/>
      <c r="AE447" s="17"/>
      <c r="AF447" s="17"/>
      <c r="AG447" s="17"/>
      <c r="AH447" s="17"/>
      <c r="AI447" s="17"/>
      <c r="AJ447" s="17"/>
      <c r="AK447" s="17"/>
      <c r="AL447" s="17"/>
      <c r="AM447" s="17"/>
      <c r="AN447" s="17"/>
      <c r="AO447" s="17"/>
      <c r="AP447" s="17"/>
      <c r="AQ447" s="17"/>
      <c r="AR447" s="17"/>
      <c r="AS447" s="17"/>
      <c r="AT447" s="17"/>
      <c r="AU447" s="17"/>
      <c r="AV447" s="17"/>
      <c r="AW447" s="17"/>
      <c r="AX447" s="17"/>
      <c r="AY447" s="17"/>
      <c r="AZ447" s="17"/>
      <c r="BA447" s="17"/>
      <c r="BB447" s="17"/>
      <c r="BC447" s="17"/>
      <c r="BD447" s="17"/>
      <c r="BE447" s="17"/>
      <c r="BF447" s="17"/>
      <c r="BG447" s="17"/>
    </row>
    <row r="448" spans="2:59" x14ac:dyDescent="0.35">
      <c r="C448" s="17"/>
      <c r="D448" s="17"/>
      <c r="E448" s="17"/>
      <c r="F448" s="17"/>
      <c r="G448" s="17"/>
      <c r="H448" s="17"/>
      <c r="I448" s="17"/>
      <c r="J448" s="17"/>
      <c r="K448" s="17"/>
      <c r="L448" s="17"/>
      <c r="M448" s="17"/>
      <c r="N448" s="17"/>
      <c r="O448" s="17"/>
      <c r="P448" s="17"/>
      <c r="Q448" s="17"/>
      <c r="R448" s="17"/>
      <c r="S448" s="17"/>
      <c r="T448" s="17"/>
      <c r="U448" s="17"/>
      <c r="V448" s="17"/>
      <c r="W448" s="17"/>
      <c r="X448" s="17"/>
      <c r="Y448" s="17"/>
      <c r="Z448" s="17"/>
      <c r="AA448" s="17"/>
      <c r="AB448" s="17"/>
      <c r="AC448" s="17"/>
      <c r="AD448" s="17"/>
      <c r="AE448" s="17"/>
      <c r="AF448" s="17"/>
      <c r="AG448" s="17"/>
      <c r="AH448" s="17"/>
      <c r="AI448" s="17"/>
      <c r="AJ448" s="17"/>
      <c r="AK448" s="17"/>
      <c r="AL448" s="17"/>
      <c r="AM448" s="17"/>
      <c r="AN448" s="17"/>
      <c r="AO448" s="17"/>
      <c r="AP448" s="17"/>
      <c r="AQ448" s="17"/>
      <c r="AR448" s="17"/>
      <c r="AS448" s="17"/>
      <c r="AT448" s="17"/>
      <c r="AU448" s="17"/>
      <c r="AV448" s="17"/>
      <c r="AW448" s="17"/>
      <c r="AX448" s="17"/>
      <c r="AY448" s="17"/>
      <c r="AZ448" s="17"/>
      <c r="BA448" s="17"/>
      <c r="BB448" s="17"/>
      <c r="BC448" s="17"/>
      <c r="BD448" s="17"/>
      <c r="BE448" s="17"/>
      <c r="BF448" s="17"/>
      <c r="BG448" s="17"/>
    </row>
    <row r="449" spans="2:59" x14ac:dyDescent="0.35">
      <c r="C449" s="17"/>
      <c r="D449" s="17"/>
      <c r="E449" s="17"/>
      <c r="F449" s="17"/>
      <c r="G449" s="17"/>
      <c r="H449" s="17"/>
      <c r="I449" s="17"/>
      <c r="J449" s="17"/>
      <c r="K449" s="17"/>
      <c r="L449" s="17"/>
      <c r="M449" s="17"/>
      <c r="N449" s="17"/>
      <c r="O449" s="17"/>
      <c r="P449" s="17"/>
      <c r="Q449" s="17"/>
      <c r="R449" s="17"/>
      <c r="S449" s="17"/>
      <c r="T449" s="17"/>
      <c r="U449" s="17"/>
      <c r="V449" s="17"/>
      <c r="W449" s="17"/>
      <c r="X449" s="17"/>
      <c r="Y449" s="17"/>
      <c r="Z449" s="17"/>
      <c r="AA449" s="17"/>
      <c r="AB449" s="17"/>
      <c r="AC449" s="17"/>
      <c r="AD449" s="17"/>
      <c r="AE449" s="17"/>
      <c r="AF449" s="17"/>
      <c r="AG449" s="17"/>
      <c r="AH449" s="17"/>
      <c r="AI449" s="17"/>
      <c r="AJ449" s="17"/>
      <c r="AK449" s="17"/>
      <c r="AL449" s="17"/>
      <c r="AM449" s="17"/>
      <c r="AN449" s="17"/>
      <c r="AO449" s="17"/>
      <c r="AP449" s="17"/>
      <c r="AQ449" s="17"/>
      <c r="AR449" s="17"/>
      <c r="AS449" s="17"/>
      <c r="AT449" s="17"/>
      <c r="AU449" s="17"/>
      <c r="AV449" s="17"/>
      <c r="AW449" s="17"/>
      <c r="AX449" s="17"/>
      <c r="AY449" s="17"/>
      <c r="AZ449" s="17"/>
      <c r="BA449" s="17"/>
      <c r="BB449" s="17"/>
      <c r="BC449" s="17"/>
      <c r="BD449" s="17"/>
      <c r="BE449" s="17"/>
      <c r="BF449" s="17"/>
      <c r="BG449" s="17"/>
    </row>
    <row r="450" spans="2:59" x14ac:dyDescent="0.35">
      <c r="C450" s="17"/>
      <c r="D450" s="17"/>
      <c r="E450" s="17"/>
      <c r="F450" s="17"/>
      <c r="G450" s="17"/>
      <c r="H450" s="17"/>
      <c r="I450" s="17"/>
      <c r="J450" s="17"/>
      <c r="K450" s="17"/>
      <c r="L450" s="17"/>
      <c r="M450" s="17"/>
      <c r="N450" s="17"/>
      <c r="O450" s="17"/>
      <c r="P450" s="17"/>
      <c r="Q450" s="17"/>
      <c r="R450" s="17"/>
      <c r="S450" s="17"/>
      <c r="T450" s="17"/>
      <c r="U450" s="17"/>
      <c r="V450" s="17"/>
      <c r="W450" s="17"/>
      <c r="X450" s="17"/>
      <c r="Y450" s="17"/>
      <c r="Z450" s="17"/>
      <c r="AA450" s="17"/>
      <c r="AB450" s="17"/>
      <c r="AC450" s="17"/>
      <c r="AD450" s="17"/>
      <c r="AE450" s="17"/>
      <c r="AF450" s="17"/>
      <c r="AG450" s="17"/>
      <c r="AH450" s="17"/>
      <c r="AI450" s="17"/>
      <c r="AJ450" s="17"/>
      <c r="AK450" s="17"/>
      <c r="AL450" s="17"/>
      <c r="AM450" s="17"/>
      <c r="AN450" s="17"/>
      <c r="AO450" s="17"/>
      <c r="AP450" s="17"/>
      <c r="AQ450" s="17"/>
      <c r="AR450" s="17"/>
      <c r="AS450" s="17"/>
      <c r="AT450" s="17"/>
      <c r="AU450" s="17"/>
      <c r="AV450" s="17"/>
      <c r="AW450" s="17"/>
      <c r="AX450" s="17"/>
      <c r="AY450" s="17"/>
      <c r="AZ450" s="17"/>
      <c r="BA450" s="17"/>
      <c r="BB450" s="17"/>
      <c r="BC450" s="17"/>
      <c r="BD450" s="17"/>
      <c r="BE450" s="17"/>
      <c r="BF450" s="17"/>
      <c r="BG450" s="17"/>
    </row>
    <row r="451" spans="2:59" x14ac:dyDescent="0.35">
      <c r="B451" s="6"/>
      <c r="C451" s="17"/>
      <c r="D451" s="17"/>
      <c r="E451" s="17"/>
      <c r="F451" s="17"/>
      <c r="G451" s="17"/>
      <c r="H451" s="17"/>
      <c r="I451" s="17"/>
      <c r="J451" s="17"/>
      <c r="K451" s="17"/>
      <c r="L451" s="17"/>
      <c r="M451" s="17"/>
      <c r="N451" s="17"/>
      <c r="O451" s="17"/>
      <c r="P451" s="17"/>
      <c r="Q451" s="17"/>
      <c r="R451" s="17"/>
      <c r="S451" s="17"/>
      <c r="T451" s="17"/>
      <c r="U451" s="17"/>
      <c r="V451" s="17"/>
      <c r="W451" s="17"/>
      <c r="X451" s="17"/>
      <c r="Y451" s="17"/>
      <c r="Z451" s="17"/>
      <c r="AA451" s="17"/>
      <c r="AB451" s="17"/>
      <c r="AC451" s="17"/>
      <c r="AD451" s="17"/>
      <c r="AE451" s="17"/>
      <c r="AF451" s="17"/>
      <c r="AG451" s="17"/>
      <c r="AH451" s="17"/>
      <c r="AI451" s="17"/>
      <c r="AJ451" s="17"/>
      <c r="AK451" s="17"/>
      <c r="AL451" s="17"/>
      <c r="AM451" s="17"/>
      <c r="AN451" s="17"/>
      <c r="AO451" s="17"/>
      <c r="AP451" s="17"/>
      <c r="AQ451" s="17"/>
      <c r="AR451" s="17"/>
      <c r="AS451" s="17"/>
      <c r="AT451" s="17"/>
      <c r="AU451" s="17"/>
      <c r="AV451" s="17"/>
      <c r="AW451" s="17"/>
      <c r="AX451" s="17"/>
      <c r="AY451" s="17"/>
      <c r="AZ451" s="17"/>
      <c r="BA451" s="17"/>
      <c r="BB451" s="17"/>
      <c r="BC451" s="17"/>
      <c r="BD451" s="17"/>
      <c r="BE451" s="17"/>
      <c r="BF451" s="17"/>
      <c r="BG451" s="17"/>
    </row>
    <row r="452" spans="2:59" x14ac:dyDescent="0.35">
      <c r="B452" s="24"/>
      <c r="C452" s="17"/>
      <c r="D452" s="17"/>
      <c r="E452" s="17"/>
      <c r="F452" s="17"/>
      <c r="G452" s="17"/>
      <c r="H452" s="17"/>
      <c r="I452" s="17"/>
      <c r="J452" s="17"/>
      <c r="K452" s="17"/>
      <c r="L452" s="17"/>
      <c r="M452" s="17"/>
      <c r="N452" s="17"/>
      <c r="O452" s="17"/>
      <c r="P452" s="17"/>
      <c r="Q452" s="17"/>
      <c r="R452" s="17"/>
      <c r="S452" s="17"/>
      <c r="T452" s="17"/>
      <c r="U452" s="17"/>
      <c r="V452" s="17"/>
      <c r="W452" s="17"/>
      <c r="X452" s="17"/>
      <c r="Y452" s="17"/>
      <c r="Z452" s="17"/>
      <c r="AA452" s="17"/>
      <c r="AB452" s="17"/>
      <c r="AC452" s="17"/>
      <c r="AD452" s="17"/>
      <c r="AE452" s="17"/>
      <c r="AF452" s="17"/>
      <c r="AG452" s="17"/>
      <c r="AH452" s="17"/>
      <c r="AI452" s="17"/>
      <c r="AJ452" s="17"/>
      <c r="AK452" s="17"/>
      <c r="AL452" s="17"/>
      <c r="AM452" s="17"/>
      <c r="AN452" s="17"/>
      <c r="AO452" s="17"/>
      <c r="AP452" s="17"/>
      <c r="AQ452" s="17"/>
      <c r="AR452" s="17"/>
      <c r="AS452" s="17"/>
      <c r="AT452" s="17"/>
      <c r="AU452" s="17"/>
      <c r="AV452" s="17"/>
      <c r="AW452" s="17"/>
      <c r="AX452" s="17"/>
      <c r="AY452" s="17"/>
      <c r="AZ452" s="17"/>
      <c r="BA452" s="17"/>
      <c r="BB452" s="17"/>
      <c r="BC452" s="17"/>
      <c r="BD452" s="17"/>
      <c r="BE452" s="17"/>
      <c r="BF452" s="17"/>
      <c r="BG452" s="17"/>
    </row>
    <row r="453" spans="2:59" x14ac:dyDescent="0.35">
      <c r="C453" s="17"/>
      <c r="D453" s="17"/>
      <c r="E453" s="17"/>
      <c r="F453" s="17"/>
      <c r="G453" s="17"/>
      <c r="H453" s="17"/>
      <c r="I453" s="17"/>
      <c r="J453" s="17"/>
      <c r="K453" s="17"/>
      <c r="L453" s="17"/>
      <c r="M453" s="17"/>
      <c r="N453" s="17"/>
      <c r="O453" s="17"/>
      <c r="P453" s="17"/>
      <c r="Q453" s="17"/>
      <c r="R453" s="17"/>
      <c r="S453" s="17"/>
      <c r="T453" s="17"/>
      <c r="U453" s="17"/>
      <c r="V453" s="17"/>
      <c r="W453" s="17"/>
      <c r="X453" s="17"/>
      <c r="Y453" s="17"/>
      <c r="Z453" s="17"/>
      <c r="AA453" s="17"/>
      <c r="AB453" s="17"/>
      <c r="AC453" s="17"/>
      <c r="AD453" s="17"/>
      <c r="AE453" s="17"/>
      <c r="AF453" s="17"/>
      <c r="AG453" s="17"/>
      <c r="AH453" s="17"/>
      <c r="AI453" s="17"/>
      <c r="AJ453" s="17"/>
      <c r="AK453" s="17"/>
      <c r="AL453" s="17"/>
      <c r="AM453" s="17"/>
      <c r="AN453" s="17"/>
      <c r="AO453" s="17"/>
      <c r="AP453" s="17"/>
      <c r="AQ453" s="17"/>
      <c r="AR453" s="17"/>
      <c r="AS453" s="17"/>
      <c r="AT453" s="17"/>
      <c r="AU453" s="17"/>
      <c r="AV453" s="17"/>
      <c r="AW453" s="17"/>
      <c r="AX453" s="17"/>
      <c r="AY453" s="17"/>
      <c r="AZ453" s="17"/>
      <c r="BA453" s="17"/>
      <c r="BB453" s="17"/>
      <c r="BC453" s="17"/>
      <c r="BD453" s="17"/>
      <c r="BE453" s="17"/>
      <c r="BF453" s="17"/>
      <c r="BG453" s="17"/>
    </row>
    <row r="454" spans="2:59" x14ac:dyDescent="0.35">
      <c r="C454" s="17"/>
      <c r="D454" s="17"/>
      <c r="E454" s="17"/>
      <c r="F454" s="17"/>
      <c r="G454" s="17"/>
      <c r="H454" s="17"/>
      <c r="I454" s="17"/>
      <c r="J454" s="17"/>
      <c r="K454" s="17"/>
      <c r="L454" s="17"/>
      <c r="M454" s="17"/>
      <c r="N454" s="17"/>
      <c r="O454" s="17"/>
      <c r="P454" s="17"/>
      <c r="Q454" s="17"/>
      <c r="R454" s="17"/>
      <c r="S454" s="17"/>
      <c r="T454" s="17"/>
      <c r="U454" s="17"/>
      <c r="V454" s="17"/>
      <c r="W454" s="17"/>
      <c r="X454" s="17"/>
      <c r="Y454" s="17"/>
      <c r="Z454" s="17"/>
      <c r="AA454" s="17"/>
      <c r="AB454" s="17"/>
      <c r="AC454" s="17"/>
      <c r="AD454" s="17"/>
      <c r="AE454" s="17"/>
      <c r="AF454" s="17"/>
      <c r="AG454" s="17"/>
      <c r="AH454" s="17"/>
      <c r="AI454" s="17"/>
      <c r="AJ454" s="17"/>
      <c r="AK454" s="17"/>
      <c r="AL454" s="17"/>
      <c r="AM454" s="17"/>
      <c r="AN454" s="17"/>
      <c r="AO454" s="17"/>
      <c r="AP454" s="17"/>
      <c r="AQ454" s="17"/>
      <c r="AR454" s="17"/>
      <c r="AS454" s="17"/>
      <c r="AT454" s="17"/>
      <c r="AU454" s="17"/>
      <c r="AV454" s="17"/>
      <c r="AW454" s="17"/>
      <c r="AX454" s="17"/>
      <c r="AY454" s="17"/>
      <c r="AZ454" s="17"/>
      <c r="BA454" s="17"/>
      <c r="BB454" s="17"/>
      <c r="BC454" s="17"/>
      <c r="BD454" s="17"/>
      <c r="BE454" s="17"/>
      <c r="BF454" s="17"/>
      <c r="BG454" s="17"/>
    </row>
    <row r="455" spans="2:59" x14ac:dyDescent="0.35">
      <c r="C455" s="17"/>
      <c r="D455" s="17"/>
      <c r="E455" s="17"/>
      <c r="F455" s="17"/>
      <c r="G455" s="17"/>
      <c r="H455" s="17"/>
      <c r="I455" s="17"/>
      <c r="J455" s="17"/>
      <c r="K455" s="17"/>
      <c r="L455" s="17"/>
      <c r="M455" s="17"/>
      <c r="N455" s="17"/>
      <c r="O455" s="17"/>
      <c r="P455" s="17"/>
      <c r="Q455" s="17"/>
      <c r="R455" s="17"/>
      <c r="S455" s="17"/>
      <c r="T455" s="17"/>
      <c r="U455" s="17"/>
      <c r="V455" s="17"/>
      <c r="W455" s="17"/>
      <c r="X455" s="17"/>
      <c r="Y455" s="17"/>
      <c r="Z455" s="17"/>
      <c r="AA455" s="17"/>
      <c r="AB455" s="17"/>
      <c r="AC455" s="17"/>
      <c r="AD455" s="17"/>
      <c r="AE455" s="17"/>
      <c r="AF455" s="17"/>
      <c r="AG455" s="17"/>
      <c r="AH455" s="17"/>
      <c r="AI455" s="17"/>
      <c r="AJ455" s="17"/>
      <c r="AK455" s="17"/>
      <c r="AL455" s="17"/>
      <c r="AM455" s="17"/>
      <c r="AN455" s="17"/>
      <c r="AO455" s="17"/>
      <c r="AP455" s="17"/>
      <c r="AQ455" s="17"/>
      <c r="AR455" s="17"/>
      <c r="AS455" s="17"/>
      <c r="AT455" s="17"/>
      <c r="AU455" s="17"/>
      <c r="AV455" s="17"/>
      <c r="AW455" s="17"/>
      <c r="AX455" s="17"/>
      <c r="AY455" s="17"/>
      <c r="AZ455" s="17"/>
      <c r="BA455" s="17"/>
      <c r="BB455" s="17"/>
      <c r="BC455" s="17"/>
      <c r="BD455" s="17"/>
      <c r="BE455" s="17"/>
      <c r="BF455" s="17"/>
      <c r="BG455" s="17"/>
    </row>
    <row r="456" spans="2:59" x14ac:dyDescent="0.35">
      <c r="C456" s="17"/>
      <c r="D456" s="17"/>
      <c r="E456" s="17"/>
      <c r="F456" s="17"/>
      <c r="G456" s="17"/>
      <c r="H456" s="17"/>
      <c r="I456" s="17"/>
      <c r="J456" s="17"/>
      <c r="K456" s="17"/>
      <c r="L456" s="17"/>
      <c r="M456" s="17"/>
      <c r="N456" s="17"/>
      <c r="O456" s="17"/>
      <c r="P456" s="17"/>
      <c r="Q456" s="17"/>
      <c r="R456" s="17"/>
      <c r="S456" s="17"/>
      <c r="T456" s="17"/>
      <c r="U456" s="17"/>
      <c r="V456" s="17"/>
      <c r="W456" s="17"/>
      <c r="X456" s="17"/>
      <c r="Y456" s="17"/>
      <c r="Z456" s="17"/>
      <c r="AA456" s="17"/>
      <c r="AB456" s="17"/>
      <c r="AC456" s="17"/>
      <c r="AD456" s="17"/>
      <c r="AE456" s="17"/>
      <c r="AF456" s="17"/>
      <c r="AG456" s="17"/>
      <c r="AH456" s="17"/>
      <c r="AI456" s="17"/>
      <c r="AJ456" s="17"/>
      <c r="AK456" s="17"/>
      <c r="AL456" s="17"/>
      <c r="AM456" s="17"/>
      <c r="AN456" s="17"/>
      <c r="AO456" s="17"/>
      <c r="AP456" s="17"/>
      <c r="AQ456" s="17"/>
      <c r="AR456" s="17"/>
      <c r="AS456" s="17"/>
      <c r="AT456" s="17"/>
      <c r="AU456" s="17"/>
      <c r="AV456" s="17"/>
      <c r="AW456" s="17"/>
      <c r="AX456" s="17"/>
      <c r="AY456" s="17"/>
      <c r="AZ456" s="17"/>
      <c r="BA456" s="17"/>
      <c r="BB456" s="17"/>
      <c r="BC456" s="17"/>
      <c r="BD456" s="17"/>
      <c r="BE456" s="17"/>
      <c r="BF456" s="17"/>
      <c r="BG456" s="17"/>
    </row>
    <row r="457" spans="2:59" x14ac:dyDescent="0.35">
      <c r="C457" s="17"/>
      <c r="D457" s="17"/>
      <c r="E457" s="17"/>
      <c r="F457" s="17"/>
      <c r="G457" s="17"/>
      <c r="H457" s="17"/>
      <c r="I457" s="17"/>
      <c r="J457" s="17"/>
      <c r="K457" s="17"/>
      <c r="L457" s="17"/>
      <c r="M457" s="17"/>
      <c r="N457" s="17"/>
      <c r="O457" s="17"/>
      <c r="P457" s="17"/>
      <c r="Q457" s="17"/>
      <c r="R457" s="17"/>
      <c r="S457" s="17"/>
      <c r="T457" s="17"/>
      <c r="U457" s="17"/>
      <c r="V457" s="17"/>
      <c r="W457" s="17"/>
      <c r="X457" s="17"/>
      <c r="Y457" s="17"/>
      <c r="Z457" s="17"/>
      <c r="AA457" s="17"/>
      <c r="AB457" s="17"/>
      <c r="AC457" s="17"/>
      <c r="AD457" s="17"/>
      <c r="AE457" s="17"/>
      <c r="AF457" s="17"/>
      <c r="AG457" s="17"/>
      <c r="AH457" s="17"/>
      <c r="AI457" s="17"/>
      <c r="AJ457" s="17"/>
      <c r="AK457" s="17"/>
      <c r="AL457" s="17"/>
      <c r="AM457" s="17"/>
      <c r="AN457" s="17"/>
      <c r="AO457" s="17"/>
      <c r="AP457" s="17"/>
      <c r="AQ457" s="17"/>
      <c r="AR457" s="17"/>
      <c r="AS457" s="17"/>
      <c r="AT457" s="17"/>
      <c r="AU457" s="17"/>
      <c r="AV457" s="17"/>
      <c r="AW457" s="17"/>
      <c r="AX457" s="17"/>
      <c r="AY457" s="17"/>
      <c r="AZ457" s="17"/>
      <c r="BA457" s="17"/>
      <c r="BB457" s="17"/>
      <c r="BC457" s="17"/>
      <c r="BD457" s="17"/>
      <c r="BE457" s="17"/>
      <c r="BF457" s="17"/>
      <c r="BG457" s="17"/>
    </row>
    <row r="458" spans="2:59" x14ac:dyDescent="0.35">
      <c r="C458" s="17"/>
      <c r="D458" s="17"/>
      <c r="E458" s="17"/>
      <c r="F458" s="17"/>
      <c r="G458" s="17"/>
      <c r="H458" s="17"/>
      <c r="I458" s="17"/>
      <c r="J458" s="17"/>
      <c r="K458" s="17"/>
      <c r="L458" s="17"/>
      <c r="M458" s="17"/>
      <c r="N458" s="17"/>
      <c r="O458" s="17"/>
      <c r="P458" s="17"/>
      <c r="Q458" s="17"/>
      <c r="R458" s="17"/>
      <c r="S458" s="17"/>
      <c r="T458" s="17"/>
      <c r="U458" s="17"/>
      <c r="V458" s="17"/>
      <c r="W458" s="17"/>
      <c r="X458" s="17"/>
      <c r="Y458" s="17"/>
      <c r="Z458" s="17"/>
      <c r="AA458" s="17"/>
      <c r="AB458" s="17"/>
      <c r="AC458" s="17"/>
      <c r="AD458" s="17"/>
      <c r="AE458" s="17"/>
      <c r="AF458" s="17"/>
      <c r="AG458" s="17"/>
      <c r="AH458" s="17"/>
      <c r="AI458" s="17"/>
      <c r="AJ458" s="17"/>
      <c r="AK458" s="17"/>
      <c r="AL458" s="17"/>
      <c r="AM458" s="17"/>
      <c r="AN458" s="17"/>
      <c r="AO458" s="17"/>
      <c r="AP458" s="17"/>
      <c r="AQ458" s="17"/>
      <c r="AR458" s="17"/>
      <c r="AS458" s="17"/>
      <c r="AT458" s="17"/>
      <c r="AU458" s="17"/>
      <c r="AV458" s="17"/>
      <c r="AW458" s="17"/>
      <c r="AX458" s="17"/>
      <c r="AY458" s="17"/>
      <c r="AZ458" s="17"/>
      <c r="BA458" s="17"/>
      <c r="BB458" s="17"/>
      <c r="BC458" s="17"/>
      <c r="BD458" s="17"/>
      <c r="BE458" s="17"/>
      <c r="BF458" s="17"/>
      <c r="BG458" s="17"/>
    </row>
    <row r="459" spans="2:59" x14ac:dyDescent="0.35">
      <c r="C459" s="17"/>
      <c r="D459" s="17"/>
      <c r="E459" s="17"/>
      <c r="F459" s="17"/>
      <c r="G459" s="17"/>
      <c r="H459" s="17"/>
      <c r="I459" s="17"/>
      <c r="J459" s="17"/>
      <c r="K459" s="17"/>
      <c r="L459" s="17"/>
      <c r="M459" s="17"/>
      <c r="N459" s="17"/>
      <c r="O459" s="17"/>
      <c r="P459" s="17"/>
      <c r="Q459" s="17"/>
      <c r="R459" s="17"/>
      <c r="S459" s="17"/>
      <c r="T459" s="17"/>
      <c r="U459" s="17"/>
      <c r="V459" s="17"/>
      <c r="W459" s="17"/>
      <c r="X459" s="17"/>
      <c r="Y459" s="17"/>
      <c r="Z459" s="17"/>
      <c r="AA459" s="17"/>
      <c r="AB459" s="17"/>
      <c r="AC459" s="17"/>
      <c r="AD459" s="17"/>
      <c r="AE459" s="17"/>
      <c r="AF459" s="17"/>
      <c r="AG459" s="17"/>
      <c r="AH459" s="17"/>
      <c r="AI459" s="17"/>
      <c r="AJ459" s="17"/>
      <c r="AK459" s="17"/>
      <c r="AL459" s="17"/>
      <c r="AM459" s="17"/>
      <c r="AN459" s="17"/>
      <c r="AO459" s="17"/>
      <c r="AP459" s="17"/>
      <c r="AQ459" s="17"/>
      <c r="AR459" s="17"/>
      <c r="AS459" s="17"/>
      <c r="AT459" s="17"/>
      <c r="AU459" s="17"/>
      <c r="AV459" s="17"/>
      <c r="AW459" s="17"/>
      <c r="AX459" s="17"/>
      <c r="AY459" s="17"/>
      <c r="AZ459" s="17"/>
      <c r="BA459" s="17"/>
      <c r="BB459" s="17"/>
      <c r="BC459" s="17"/>
      <c r="BD459" s="17"/>
      <c r="BE459" s="17"/>
      <c r="BF459" s="17"/>
      <c r="BG459" s="17"/>
    </row>
    <row r="460" spans="2:59" x14ac:dyDescent="0.35">
      <c r="B460" s="6"/>
      <c r="C460" s="17"/>
      <c r="D460" s="17"/>
      <c r="E460" s="17"/>
      <c r="F460" s="17"/>
      <c r="G460" s="17"/>
      <c r="H460" s="17"/>
      <c r="I460" s="17"/>
      <c r="J460" s="17"/>
      <c r="K460" s="17"/>
      <c r="L460" s="17"/>
      <c r="M460" s="17"/>
      <c r="N460" s="17"/>
      <c r="O460" s="17"/>
      <c r="P460" s="17"/>
      <c r="Q460" s="17"/>
      <c r="R460" s="17"/>
      <c r="S460" s="17"/>
      <c r="T460" s="17"/>
      <c r="U460" s="17"/>
      <c r="V460" s="17"/>
      <c r="W460" s="17"/>
      <c r="X460" s="17"/>
      <c r="Y460" s="17"/>
      <c r="Z460" s="17"/>
      <c r="AA460" s="17"/>
      <c r="AB460" s="17"/>
      <c r="AC460" s="17"/>
      <c r="AD460" s="17"/>
      <c r="AE460" s="17"/>
      <c r="AF460" s="17"/>
      <c r="AG460" s="17"/>
      <c r="AH460" s="17"/>
      <c r="AI460" s="17"/>
      <c r="AJ460" s="17"/>
      <c r="AK460" s="17"/>
      <c r="AL460" s="17"/>
      <c r="AM460" s="17"/>
      <c r="AN460" s="17"/>
      <c r="AO460" s="17"/>
      <c r="AP460" s="17"/>
      <c r="AQ460" s="17"/>
      <c r="AR460" s="17"/>
      <c r="AS460" s="17"/>
      <c r="AT460" s="17"/>
      <c r="AU460" s="17"/>
      <c r="AV460" s="17"/>
      <c r="AW460" s="17"/>
      <c r="AX460" s="17"/>
      <c r="AY460" s="17"/>
      <c r="AZ460" s="17"/>
      <c r="BA460" s="17"/>
      <c r="BB460" s="17"/>
      <c r="BC460" s="17"/>
      <c r="BD460" s="17"/>
      <c r="BE460" s="17"/>
      <c r="BF460" s="17"/>
      <c r="BG460" s="17"/>
    </row>
    <row r="461" spans="2:59" x14ac:dyDescent="0.35">
      <c r="B461" s="24"/>
      <c r="C461" s="17"/>
      <c r="D461" s="17"/>
      <c r="E461" s="17"/>
      <c r="F461" s="17"/>
      <c r="G461" s="17"/>
      <c r="H461" s="17"/>
      <c r="I461" s="17"/>
      <c r="J461" s="17"/>
      <c r="K461" s="17"/>
      <c r="L461" s="17"/>
      <c r="M461" s="17"/>
      <c r="N461" s="17"/>
      <c r="O461" s="17"/>
      <c r="P461" s="17"/>
      <c r="Q461" s="17"/>
      <c r="R461" s="17"/>
      <c r="S461" s="17"/>
      <c r="T461" s="17"/>
      <c r="U461" s="17"/>
      <c r="V461" s="17"/>
      <c r="W461" s="17"/>
      <c r="X461" s="17"/>
      <c r="Y461" s="17"/>
      <c r="Z461" s="17"/>
      <c r="AA461" s="17"/>
      <c r="AB461" s="17"/>
      <c r="AC461" s="17"/>
      <c r="AD461" s="17"/>
      <c r="AE461" s="17"/>
      <c r="AF461" s="17"/>
      <c r="AG461" s="17"/>
      <c r="AH461" s="17"/>
      <c r="AI461" s="17"/>
      <c r="AJ461" s="17"/>
      <c r="AK461" s="17"/>
      <c r="AL461" s="17"/>
      <c r="AM461" s="17"/>
      <c r="AN461" s="17"/>
      <c r="AO461" s="17"/>
      <c r="AP461" s="17"/>
      <c r="AQ461" s="17"/>
      <c r="AR461" s="17"/>
      <c r="AS461" s="17"/>
      <c r="AT461" s="17"/>
      <c r="AU461" s="17"/>
      <c r="AV461" s="17"/>
      <c r="AW461" s="17"/>
      <c r="AX461" s="17"/>
      <c r="AY461" s="17"/>
      <c r="AZ461" s="17"/>
      <c r="BA461" s="17"/>
      <c r="BB461" s="17"/>
      <c r="BC461" s="17"/>
      <c r="BD461" s="17"/>
      <c r="BE461" s="17"/>
      <c r="BF461" s="17"/>
      <c r="BG461" s="17"/>
    </row>
    <row r="462" spans="2:59" x14ac:dyDescent="0.35">
      <c r="C462" s="17"/>
      <c r="D462" s="17"/>
      <c r="E462" s="17"/>
      <c r="F462" s="17"/>
      <c r="G462" s="17"/>
      <c r="H462" s="17"/>
      <c r="I462" s="17"/>
      <c r="J462" s="17"/>
      <c r="K462" s="17"/>
      <c r="L462" s="17"/>
      <c r="M462" s="17"/>
      <c r="N462" s="17"/>
      <c r="O462" s="17"/>
      <c r="P462" s="17"/>
      <c r="Q462" s="17"/>
      <c r="R462" s="17"/>
      <c r="S462" s="17"/>
      <c r="T462" s="17"/>
      <c r="U462" s="17"/>
      <c r="V462" s="17"/>
      <c r="W462" s="17"/>
      <c r="X462" s="17"/>
      <c r="Y462" s="17"/>
      <c r="Z462" s="17"/>
      <c r="AA462" s="17"/>
      <c r="AB462" s="17"/>
      <c r="AC462" s="17"/>
      <c r="AD462" s="17"/>
      <c r="AE462" s="17"/>
      <c r="AF462" s="17"/>
      <c r="AG462" s="17"/>
      <c r="AH462" s="17"/>
      <c r="AI462" s="17"/>
      <c r="AJ462" s="17"/>
      <c r="AK462" s="17"/>
      <c r="AL462" s="17"/>
      <c r="AM462" s="17"/>
      <c r="AN462" s="17"/>
      <c r="AO462" s="17"/>
      <c r="AP462" s="17"/>
      <c r="AQ462" s="17"/>
      <c r="AR462" s="17"/>
      <c r="AS462" s="17"/>
      <c r="AT462" s="17"/>
      <c r="AU462" s="17"/>
      <c r="AV462" s="17"/>
      <c r="AW462" s="17"/>
      <c r="AX462" s="17"/>
      <c r="AY462" s="17"/>
      <c r="AZ462" s="17"/>
      <c r="BA462" s="17"/>
      <c r="BB462" s="17"/>
      <c r="BC462" s="17"/>
      <c r="BD462" s="17"/>
      <c r="BE462" s="17"/>
      <c r="BF462" s="17"/>
      <c r="BG462" s="17"/>
    </row>
    <row r="463" spans="2:59" x14ac:dyDescent="0.35">
      <c r="C463" s="17"/>
      <c r="D463" s="17"/>
      <c r="E463" s="17"/>
      <c r="F463" s="17"/>
      <c r="G463" s="17"/>
      <c r="H463" s="17"/>
      <c r="I463" s="17"/>
      <c r="J463" s="17"/>
      <c r="K463" s="17"/>
      <c r="L463" s="17"/>
      <c r="M463" s="17"/>
      <c r="N463" s="17"/>
      <c r="O463" s="17"/>
      <c r="P463" s="17"/>
      <c r="Q463" s="17"/>
      <c r="R463" s="17"/>
      <c r="S463" s="17"/>
      <c r="T463" s="17"/>
      <c r="U463" s="17"/>
      <c r="V463" s="17"/>
      <c r="W463" s="17"/>
      <c r="X463" s="17"/>
      <c r="Y463" s="17"/>
      <c r="Z463" s="17"/>
      <c r="AA463" s="17"/>
      <c r="AB463" s="17"/>
      <c r="AC463" s="17"/>
      <c r="AD463" s="17"/>
      <c r="AE463" s="17"/>
      <c r="AF463" s="17"/>
      <c r="AG463" s="17"/>
      <c r="AH463" s="17"/>
      <c r="AI463" s="17"/>
      <c r="AJ463" s="17"/>
      <c r="AK463" s="17"/>
      <c r="AL463" s="17"/>
      <c r="AM463" s="17"/>
      <c r="AN463" s="17"/>
      <c r="AO463" s="17"/>
      <c r="AP463" s="17"/>
      <c r="AQ463" s="17"/>
      <c r="AR463" s="17"/>
      <c r="AS463" s="17"/>
      <c r="AT463" s="17"/>
      <c r="AU463" s="17"/>
      <c r="AV463" s="17"/>
      <c r="AW463" s="17"/>
      <c r="AX463" s="17"/>
      <c r="AY463" s="17"/>
      <c r="AZ463" s="17"/>
      <c r="BA463" s="17"/>
      <c r="BB463" s="17"/>
      <c r="BC463" s="17"/>
      <c r="BD463" s="17"/>
      <c r="BE463" s="17"/>
      <c r="BF463" s="17"/>
      <c r="BG463" s="17"/>
    </row>
    <row r="464" spans="2:59" x14ac:dyDescent="0.35">
      <c r="C464" s="17"/>
      <c r="D464" s="17"/>
      <c r="E464" s="17"/>
      <c r="F464" s="17"/>
      <c r="G464" s="17"/>
      <c r="H464" s="17"/>
      <c r="I464" s="17"/>
      <c r="J464" s="17"/>
      <c r="K464" s="17"/>
      <c r="L464" s="17"/>
      <c r="M464" s="17"/>
      <c r="N464" s="17"/>
      <c r="O464" s="17"/>
      <c r="P464" s="17"/>
      <c r="Q464" s="17"/>
      <c r="R464" s="17"/>
      <c r="S464" s="17"/>
      <c r="T464" s="17"/>
      <c r="U464" s="17"/>
      <c r="V464" s="17"/>
      <c r="W464" s="17"/>
      <c r="X464" s="17"/>
      <c r="Y464" s="17"/>
      <c r="Z464" s="17"/>
      <c r="AA464" s="17"/>
      <c r="AB464" s="17"/>
      <c r="AC464" s="17"/>
      <c r="AD464" s="17"/>
      <c r="AE464" s="17"/>
      <c r="AF464" s="17"/>
      <c r="AG464" s="17"/>
      <c r="AH464" s="17"/>
      <c r="AI464" s="17"/>
      <c r="AJ464" s="17"/>
      <c r="AK464" s="17"/>
      <c r="AL464" s="17"/>
      <c r="AM464" s="17"/>
      <c r="AN464" s="17"/>
      <c r="AO464" s="17"/>
      <c r="AP464" s="17"/>
      <c r="AQ464" s="17"/>
      <c r="AR464" s="17"/>
      <c r="AS464" s="17"/>
      <c r="AT464" s="17"/>
      <c r="AU464" s="17"/>
      <c r="AV464" s="17"/>
      <c r="AW464" s="17"/>
      <c r="AX464" s="17"/>
      <c r="AY464" s="17"/>
      <c r="AZ464" s="17"/>
      <c r="BA464" s="17"/>
      <c r="BB464" s="17"/>
      <c r="BC464" s="17"/>
      <c r="BD464" s="17"/>
      <c r="BE464" s="17"/>
      <c r="BF464" s="17"/>
      <c r="BG464" s="17"/>
    </row>
    <row r="465" spans="2:59" x14ac:dyDescent="0.35">
      <c r="C465" s="17"/>
      <c r="D465" s="17"/>
      <c r="E465" s="17"/>
      <c r="F465" s="17"/>
      <c r="G465" s="17"/>
      <c r="H465" s="17"/>
      <c r="I465" s="17"/>
      <c r="J465" s="17"/>
      <c r="K465" s="17"/>
      <c r="L465" s="17"/>
      <c r="M465" s="17"/>
      <c r="N465" s="17"/>
      <c r="O465" s="17"/>
      <c r="P465" s="17"/>
      <c r="Q465" s="17"/>
      <c r="R465" s="17"/>
      <c r="S465" s="17"/>
      <c r="T465" s="17"/>
      <c r="U465" s="17"/>
      <c r="V465" s="17"/>
      <c r="W465" s="17"/>
      <c r="X465" s="17"/>
      <c r="Y465" s="17"/>
      <c r="Z465" s="17"/>
      <c r="AA465" s="17"/>
      <c r="AB465" s="17"/>
      <c r="AC465" s="17"/>
      <c r="AD465" s="17"/>
      <c r="AE465" s="17"/>
      <c r="AF465" s="17"/>
      <c r="AG465" s="17"/>
      <c r="AH465" s="17"/>
      <c r="AI465" s="17"/>
      <c r="AJ465" s="17"/>
      <c r="AK465" s="17"/>
      <c r="AL465" s="17"/>
      <c r="AM465" s="17"/>
      <c r="AN465" s="17"/>
      <c r="AO465" s="17"/>
      <c r="AP465" s="17"/>
      <c r="AQ465" s="17"/>
      <c r="AR465" s="17"/>
      <c r="AS465" s="17"/>
      <c r="AT465" s="17"/>
      <c r="AU465" s="17"/>
      <c r="AV465" s="17"/>
      <c r="AW465" s="17"/>
      <c r="AX465" s="17"/>
      <c r="AY465" s="17"/>
      <c r="AZ465" s="17"/>
      <c r="BA465" s="17"/>
      <c r="BB465" s="17"/>
      <c r="BC465" s="17"/>
      <c r="BD465" s="17"/>
      <c r="BE465" s="17"/>
      <c r="BF465" s="17"/>
      <c r="BG465" s="17"/>
    </row>
    <row r="466" spans="2:59" x14ac:dyDescent="0.35">
      <c r="C466" s="17"/>
      <c r="D466" s="17"/>
      <c r="E466" s="17"/>
      <c r="F466" s="17"/>
      <c r="G466" s="17"/>
      <c r="H466" s="17"/>
      <c r="I466" s="17"/>
      <c r="J466" s="17"/>
      <c r="K466" s="17"/>
      <c r="L466" s="17"/>
      <c r="M466" s="17"/>
      <c r="N466" s="17"/>
      <c r="O466" s="17"/>
      <c r="P466" s="17"/>
      <c r="Q466" s="17"/>
      <c r="R466" s="17"/>
      <c r="S466" s="17"/>
      <c r="T466" s="17"/>
      <c r="U466" s="17"/>
      <c r="V466" s="17"/>
      <c r="W466" s="17"/>
      <c r="X466" s="17"/>
      <c r="Y466" s="17"/>
      <c r="Z466" s="17"/>
      <c r="AA466" s="17"/>
      <c r="AB466" s="17"/>
      <c r="AC466" s="17"/>
      <c r="AD466" s="17"/>
      <c r="AE466" s="17"/>
      <c r="AF466" s="17"/>
      <c r="AG466" s="17"/>
      <c r="AH466" s="17"/>
      <c r="AI466" s="17"/>
      <c r="AJ466" s="17"/>
      <c r="AK466" s="17"/>
      <c r="AL466" s="17"/>
      <c r="AM466" s="17"/>
      <c r="AN466" s="17"/>
      <c r="AO466" s="17"/>
      <c r="AP466" s="17"/>
      <c r="AQ466" s="17"/>
      <c r="AR466" s="17"/>
      <c r="AS466" s="17"/>
      <c r="AT466" s="17"/>
      <c r="AU466" s="17"/>
      <c r="AV466" s="17"/>
      <c r="AW466" s="17"/>
      <c r="AX466" s="17"/>
      <c r="AY466" s="17"/>
      <c r="AZ466" s="17"/>
      <c r="BA466" s="17"/>
      <c r="BB466" s="17"/>
      <c r="BC466" s="17"/>
      <c r="BD466" s="17"/>
      <c r="BE466" s="17"/>
      <c r="BF466" s="17"/>
      <c r="BG466" s="17"/>
    </row>
    <row r="467" spans="2:59" x14ac:dyDescent="0.35">
      <c r="C467" s="17"/>
      <c r="D467" s="17"/>
      <c r="E467" s="17"/>
      <c r="F467" s="17"/>
      <c r="G467" s="17"/>
      <c r="H467" s="17"/>
      <c r="I467" s="17"/>
      <c r="J467" s="17"/>
      <c r="K467" s="17"/>
      <c r="L467" s="17"/>
      <c r="M467" s="17"/>
      <c r="N467" s="17"/>
      <c r="O467" s="17"/>
      <c r="P467" s="17"/>
      <c r="Q467" s="17"/>
      <c r="R467" s="17"/>
      <c r="S467" s="17"/>
      <c r="T467" s="17"/>
      <c r="U467" s="17"/>
      <c r="V467" s="17"/>
      <c r="W467" s="17"/>
      <c r="X467" s="17"/>
      <c r="Y467" s="17"/>
      <c r="Z467" s="17"/>
      <c r="AA467" s="17"/>
      <c r="AB467" s="17"/>
      <c r="AC467" s="17"/>
      <c r="AD467" s="17"/>
      <c r="AE467" s="17"/>
      <c r="AF467" s="17"/>
      <c r="AG467" s="17"/>
      <c r="AH467" s="17"/>
      <c r="AI467" s="17"/>
      <c r="AJ467" s="17"/>
      <c r="AK467" s="17"/>
      <c r="AL467" s="17"/>
      <c r="AM467" s="17"/>
      <c r="AN467" s="17"/>
      <c r="AO467" s="17"/>
      <c r="AP467" s="17"/>
      <c r="AQ467" s="17"/>
      <c r="AR467" s="17"/>
      <c r="AS467" s="17"/>
      <c r="AT467" s="17"/>
      <c r="AU467" s="17"/>
      <c r="AV467" s="17"/>
      <c r="AW467" s="17"/>
      <c r="AX467" s="17"/>
      <c r="AY467" s="17"/>
      <c r="AZ467" s="17"/>
      <c r="BA467" s="17"/>
      <c r="BB467" s="17"/>
      <c r="BC467" s="17"/>
      <c r="BD467" s="17"/>
      <c r="BE467" s="17"/>
      <c r="BF467" s="17"/>
      <c r="BG467" s="17"/>
    </row>
    <row r="468" spans="2:59" x14ac:dyDescent="0.35">
      <c r="C468" s="17"/>
      <c r="D468" s="17"/>
      <c r="E468" s="17"/>
      <c r="F468" s="17"/>
      <c r="G468" s="17"/>
      <c r="H468" s="17"/>
      <c r="I468" s="17"/>
      <c r="J468" s="17"/>
      <c r="K468" s="17"/>
      <c r="L468" s="17"/>
      <c r="M468" s="17"/>
      <c r="N468" s="17"/>
      <c r="O468" s="17"/>
      <c r="P468" s="17"/>
      <c r="Q468" s="17"/>
      <c r="R468" s="17"/>
      <c r="S468" s="17"/>
      <c r="T468" s="17"/>
      <c r="U468" s="17"/>
      <c r="V468" s="17"/>
      <c r="W468" s="17"/>
      <c r="X468" s="17"/>
      <c r="Y468" s="17"/>
      <c r="Z468" s="17"/>
      <c r="AA468" s="17"/>
      <c r="AB468" s="17"/>
      <c r="AC468" s="17"/>
      <c r="AD468" s="17"/>
      <c r="AE468" s="17"/>
      <c r="AF468" s="17"/>
      <c r="AG468" s="17"/>
      <c r="AH468" s="17"/>
      <c r="AI468" s="17"/>
      <c r="AJ468" s="17"/>
      <c r="AK468" s="17"/>
      <c r="AL468" s="17"/>
      <c r="AM468" s="17"/>
      <c r="AN468" s="17"/>
      <c r="AO468" s="17"/>
      <c r="AP468" s="17"/>
      <c r="AQ468" s="17"/>
      <c r="AR468" s="17"/>
      <c r="AS468" s="17"/>
      <c r="AT468" s="17"/>
      <c r="AU468" s="17"/>
      <c r="AV468" s="17"/>
      <c r="AW468" s="17"/>
      <c r="AX468" s="17"/>
      <c r="AY468" s="17"/>
      <c r="AZ468" s="17"/>
      <c r="BA468" s="17"/>
      <c r="BB468" s="17"/>
      <c r="BC468" s="17"/>
      <c r="BD468" s="17"/>
      <c r="BE468" s="17"/>
      <c r="BF468" s="17"/>
      <c r="BG468" s="17"/>
    </row>
    <row r="469" spans="2:59" x14ac:dyDescent="0.35">
      <c r="B469" s="6"/>
      <c r="C469" s="17"/>
      <c r="D469" s="17"/>
      <c r="E469" s="17"/>
      <c r="F469" s="17"/>
      <c r="G469" s="17"/>
      <c r="H469" s="17"/>
      <c r="I469" s="17"/>
      <c r="J469" s="17"/>
      <c r="K469" s="17"/>
      <c r="L469" s="17"/>
      <c r="M469" s="17"/>
      <c r="N469" s="17"/>
      <c r="O469" s="17"/>
      <c r="P469" s="17"/>
      <c r="Q469" s="17"/>
      <c r="R469" s="17"/>
      <c r="S469" s="17"/>
      <c r="T469" s="17"/>
      <c r="U469" s="17"/>
      <c r="V469" s="17"/>
      <c r="W469" s="17"/>
      <c r="X469" s="17"/>
      <c r="Y469" s="17"/>
      <c r="Z469" s="17"/>
      <c r="AA469" s="17"/>
      <c r="AB469" s="17"/>
      <c r="AC469" s="17"/>
      <c r="AD469" s="17"/>
      <c r="AE469" s="17"/>
      <c r="AF469" s="17"/>
      <c r="AG469" s="17"/>
      <c r="AH469" s="17"/>
      <c r="AI469" s="17"/>
      <c r="AJ469" s="17"/>
      <c r="AK469" s="17"/>
      <c r="AL469" s="17"/>
      <c r="AM469" s="17"/>
      <c r="AN469" s="17"/>
      <c r="AO469" s="17"/>
      <c r="AP469" s="17"/>
      <c r="AQ469" s="17"/>
      <c r="AR469" s="17"/>
      <c r="AS469" s="17"/>
      <c r="AT469" s="17"/>
      <c r="AU469" s="17"/>
      <c r="AV469" s="17"/>
      <c r="AW469" s="17"/>
      <c r="AX469" s="17"/>
      <c r="AY469" s="17"/>
      <c r="AZ469" s="17"/>
      <c r="BA469" s="17"/>
      <c r="BB469" s="17"/>
      <c r="BC469" s="17"/>
      <c r="BD469" s="17"/>
      <c r="BE469" s="17"/>
      <c r="BF469" s="17"/>
      <c r="BG469" s="17"/>
    </row>
    <row r="470" spans="2:59" x14ac:dyDescent="0.35">
      <c r="B470" s="24"/>
      <c r="C470" s="17"/>
      <c r="D470" s="17"/>
      <c r="E470" s="17"/>
      <c r="F470" s="17"/>
      <c r="G470" s="17"/>
      <c r="H470" s="17"/>
      <c r="I470" s="17"/>
      <c r="J470" s="17"/>
      <c r="K470" s="17"/>
      <c r="L470" s="17"/>
      <c r="M470" s="17"/>
      <c r="N470" s="17"/>
      <c r="O470" s="17"/>
      <c r="P470" s="17"/>
      <c r="Q470" s="17"/>
      <c r="R470" s="17"/>
      <c r="S470" s="17"/>
      <c r="T470" s="17"/>
      <c r="U470" s="17"/>
      <c r="V470" s="17"/>
      <c r="W470" s="17"/>
      <c r="X470" s="17"/>
      <c r="Y470" s="17"/>
      <c r="Z470" s="17"/>
      <c r="AA470" s="17"/>
      <c r="AB470" s="17"/>
      <c r="AC470" s="17"/>
      <c r="AD470" s="17"/>
      <c r="AE470" s="17"/>
      <c r="AF470" s="17"/>
      <c r="AG470" s="17"/>
      <c r="AH470" s="17"/>
      <c r="AI470" s="17"/>
      <c r="AJ470" s="17"/>
      <c r="AK470" s="17"/>
      <c r="AL470" s="17"/>
      <c r="AM470" s="17"/>
      <c r="AN470" s="17"/>
      <c r="AO470" s="17"/>
      <c r="AP470" s="17"/>
      <c r="AQ470" s="17"/>
      <c r="AR470" s="17"/>
      <c r="AS470" s="17"/>
      <c r="AT470" s="17"/>
      <c r="AU470" s="17"/>
      <c r="AV470" s="17"/>
      <c r="AW470" s="17"/>
      <c r="AX470" s="17"/>
      <c r="AY470" s="17"/>
      <c r="AZ470" s="17"/>
      <c r="BA470" s="17"/>
      <c r="BB470" s="17"/>
      <c r="BC470" s="17"/>
      <c r="BD470" s="17"/>
      <c r="BE470" s="17"/>
      <c r="BF470" s="17"/>
      <c r="BG470" s="17"/>
    </row>
    <row r="471" spans="2:59" x14ac:dyDescent="0.35">
      <c r="C471" s="17"/>
      <c r="D471" s="17"/>
      <c r="E471" s="17"/>
      <c r="F471" s="17"/>
      <c r="G471" s="17"/>
      <c r="H471" s="17"/>
      <c r="I471" s="17"/>
      <c r="J471" s="17"/>
      <c r="K471" s="17"/>
      <c r="L471" s="17"/>
      <c r="M471" s="17"/>
      <c r="N471" s="17"/>
      <c r="O471" s="17"/>
      <c r="P471" s="17"/>
      <c r="Q471" s="17"/>
      <c r="R471" s="17"/>
      <c r="S471" s="17"/>
      <c r="T471" s="17"/>
      <c r="U471" s="17"/>
      <c r="V471" s="17"/>
      <c r="W471" s="17"/>
      <c r="X471" s="17"/>
      <c r="Y471" s="17"/>
      <c r="Z471" s="17"/>
      <c r="AA471" s="17"/>
      <c r="AB471" s="17"/>
      <c r="AC471" s="17"/>
      <c r="AD471" s="17"/>
      <c r="AE471" s="17"/>
      <c r="AF471" s="17"/>
      <c r="AG471" s="17"/>
      <c r="AH471" s="17"/>
      <c r="AI471" s="17"/>
      <c r="AJ471" s="17"/>
      <c r="AK471" s="17"/>
      <c r="AL471" s="17"/>
      <c r="AM471" s="17"/>
      <c r="AN471" s="17"/>
      <c r="AO471" s="17"/>
      <c r="AP471" s="17"/>
      <c r="AQ471" s="17"/>
      <c r="AR471" s="17"/>
      <c r="AS471" s="17"/>
      <c r="AT471" s="17"/>
      <c r="AU471" s="17"/>
      <c r="AV471" s="17"/>
      <c r="AW471" s="17"/>
      <c r="AX471" s="17"/>
      <c r="AY471" s="17"/>
      <c r="AZ471" s="17"/>
      <c r="BA471" s="17"/>
      <c r="BB471" s="17"/>
      <c r="BC471" s="17"/>
      <c r="BD471" s="17"/>
      <c r="BE471" s="17"/>
      <c r="BF471" s="17"/>
      <c r="BG471" s="17"/>
    </row>
    <row r="472" spans="2:59" x14ac:dyDescent="0.35">
      <c r="C472" s="17"/>
      <c r="D472" s="17"/>
      <c r="E472" s="17"/>
      <c r="F472" s="17"/>
      <c r="G472" s="17"/>
      <c r="H472" s="17"/>
      <c r="I472" s="17"/>
      <c r="J472" s="17"/>
      <c r="K472" s="17"/>
      <c r="L472" s="17"/>
      <c r="M472" s="17"/>
      <c r="N472" s="17"/>
      <c r="O472" s="17"/>
      <c r="P472" s="17"/>
      <c r="Q472" s="17"/>
      <c r="R472" s="17"/>
      <c r="S472" s="17"/>
      <c r="T472" s="17"/>
      <c r="U472" s="17"/>
      <c r="V472" s="17"/>
      <c r="W472" s="17"/>
      <c r="X472" s="17"/>
      <c r="Y472" s="17"/>
      <c r="Z472" s="17"/>
      <c r="AA472" s="17"/>
      <c r="AB472" s="17"/>
      <c r="AC472" s="17"/>
      <c r="AD472" s="17"/>
      <c r="AE472" s="17"/>
      <c r="AF472" s="17"/>
      <c r="AG472" s="17"/>
      <c r="AH472" s="17"/>
      <c r="AI472" s="17"/>
      <c r="AJ472" s="17"/>
      <c r="AK472" s="17"/>
      <c r="AL472" s="17"/>
      <c r="AM472" s="17"/>
      <c r="AN472" s="17"/>
      <c r="AO472" s="17"/>
      <c r="AP472" s="17"/>
      <c r="AQ472" s="17"/>
      <c r="AR472" s="17"/>
      <c r="AS472" s="17"/>
      <c r="AT472" s="17"/>
      <c r="AU472" s="17"/>
      <c r="AV472" s="17"/>
      <c r="AW472" s="17"/>
      <c r="AX472" s="17"/>
      <c r="AY472" s="17"/>
      <c r="AZ472" s="17"/>
      <c r="BA472" s="17"/>
      <c r="BB472" s="17"/>
      <c r="BC472" s="17"/>
      <c r="BD472" s="17"/>
      <c r="BE472" s="17"/>
      <c r="BF472" s="17"/>
      <c r="BG472" s="17"/>
    </row>
    <row r="473" spans="2:59" x14ac:dyDescent="0.35">
      <c r="C473" s="17"/>
      <c r="D473" s="17"/>
      <c r="E473" s="17"/>
      <c r="F473" s="17"/>
      <c r="G473" s="17"/>
      <c r="H473" s="17"/>
      <c r="I473" s="17"/>
      <c r="J473" s="17"/>
      <c r="K473" s="17"/>
      <c r="L473" s="17"/>
      <c r="M473" s="17"/>
      <c r="N473" s="17"/>
      <c r="O473" s="17"/>
      <c r="P473" s="17"/>
      <c r="Q473" s="17"/>
      <c r="R473" s="17"/>
      <c r="S473" s="17"/>
      <c r="T473" s="17"/>
      <c r="U473" s="17"/>
      <c r="V473" s="17"/>
      <c r="W473" s="17"/>
      <c r="X473" s="17"/>
      <c r="Y473" s="17"/>
      <c r="Z473" s="17"/>
      <c r="AA473" s="17"/>
      <c r="AB473" s="17"/>
      <c r="AC473" s="17"/>
      <c r="AD473" s="17"/>
      <c r="AE473" s="17"/>
      <c r="AF473" s="17"/>
      <c r="AG473" s="17"/>
      <c r="AH473" s="17"/>
      <c r="AI473" s="17"/>
      <c r="AJ473" s="17"/>
      <c r="AK473" s="17"/>
      <c r="AL473" s="17"/>
      <c r="AM473" s="17"/>
      <c r="AN473" s="17"/>
      <c r="AO473" s="17"/>
      <c r="AP473" s="17"/>
      <c r="AQ473" s="17"/>
      <c r="AR473" s="17"/>
      <c r="AS473" s="17"/>
      <c r="AT473" s="17"/>
      <c r="AU473" s="17"/>
      <c r="AV473" s="17"/>
      <c r="AW473" s="17"/>
      <c r="AX473" s="17"/>
      <c r="AY473" s="17"/>
      <c r="AZ473" s="17"/>
      <c r="BA473" s="17"/>
      <c r="BB473" s="17"/>
      <c r="BC473" s="17"/>
      <c r="BD473" s="17"/>
      <c r="BE473" s="17"/>
      <c r="BF473" s="17"/>
      <c r="BG473" s="17"/>
    </row>
    <row r="474" spans="2:59" x14ac:dyDescent="0.35">
      <c r="C474" s="17"/>
      <c r="D474" s="17"/>
      <c r="E474" s="17"/>
      <c r="F474" s="17"/>
      <c r="G474" s="17"/>
      <c r="H474" s="17"/>
      <c r="I474" s="17"/>
      <c r="J474" s="17"/>
      <c r="K474" s="17"/>
      <c r="L474" s="17"/>
      <c r="M474" s="17"/>
      <c r="N474" s="17"/>
      <c r="O474" s="17"/>
      <c r="P474" s="17"/>
      <c r="Q474" s="17"/>
      <c r="R474" s="17"/>
      <c r="S474" s="17"/>
      <c r="T474" s="17"/>
      <c r="U474" s="17"/>
      <c r="V474" s="17"/>
      <c r="W474" s="17"/>
      <c r="X474" s="17"/>
      <c r="Y474" s="17"/>
      <c r="Z474" s="17"/>
      <c r="AA474" s="17"/>
      <c r="AB474" s="17"/>
      <c r="AC474" s="17"/>
      <c r="AD474" s="17"/>
      <c r="AE474" s="17"/>
      <c r="AF474" s="17"/>
      <c r="AG474" s="17"/>
      <c r="AH474" s="17"/>
      <c r="AI474" s="17"/>
      <c r="AJ474" s="17"/>
      <c r="AK474" s="17"/>
      <c r="AL474" s="17"/>
      <c r="AM474" s="17"/>
      <c r="AN474" s="17"/>
      <c r="AO474" s="17"/>
      <c r="AP474" s="17"/>
      <c r="AQ474" s="17"/>
      <c r="AR474" s="17"/>
      <c r="AS474" s="17"/>
      <c r="AT474" s="17"/>
      <c r="AU474" s="17"/>
      <c r="AV474" s="17"/>
      <c r="AW474" s="17"/>
      <c r="AX474" s="17"/>
      <c r="AY474" s="17"/>
      <c r="AZ474" s="17"/>
      <c r="BA474" s="17"/>
      <c r="BB474" s="17"/>
      <c r="BC474" s="17"/>
      <c r="BD474" s="17"/>
      <c r="BE474" s="17"/>
      <c r="BF474" s="17"/>
      <c r="BG474" s="17"/>
    </row>
    <row r="475" spans="2:59" x14ac:dyDescent="0.35">
      <c r="C475" s="17"/>
      <c r="D475" s="17"/>
      <c r="E475" s="17"/>
      <c r="F475" s="17"/>
      <c r="G475" s="17"/>
      <c r="H475" s="17"/>
      <c r="I475" s="17"/>
      <c r="J475" s="17"/>
      <c r="K475" s="17"/>
      <c r="L475" s="17"/>
      <c r="M475" s="17"/>
      <c r="N475" s="17"/>
      <c r="O475" s="17"/>
      <c r="P475" s="17"/>
      <c r="Q475" s="17"/>
      <c r="R475" s="17"/>
      <c r="S475" s="17"/>
      <c r="T475" s="17"/>
      <c r="U475" s="17"/>
      <c r="V475" s="17"/>
      <c r="W475" s="17"/>
      <c r="X475" s="17"/>
      <c r="Y475" s="17"/>
      <c r="Z475" s="17"/>
      <c r="AA475" s="17"/>
      <c r="AB475" s="17"/>
      <c r="AC475" s="17"/>
      <c r="AD475" s="17"/>
      <c r="AE475" s="17"/>
      <c r="AF475" s="17"/>
      <c r="AG475" s="17"/>
      <c r="AH475" s="17"/>
      <c r="AI475" s="17"/>
      <c r="AJ475" s="17"/>
      <c r="AK475" s="17"/>
      <c r="AL475" s="17"/>
      <c r="AM475" s="17"/>
      <c r="AN475" s="17"/>
      <c r="AO475" s="17"/>
      <c r="AP475" s="17"/>
      <c r="AQ475" s="17"/>
      <c r="AR475" s="17"/>
      <c r="AS475" s="17"/>
      <c r="AT475" s="17"/>
      <c r="AU475" s="17"/>
      <c r="AV475" s="17"/>
      <c r="AW475" s="17"/>
      <c r="AX475" s="17"/>
      <c r="AY475" s="17"/>
      <c r="AZ475" s="17"/>
      <c r="BA475" s="17"/>
      <c r="BB475" s="17"/>
      <c r="BC475" s="17"/>
      <c r="BD475" s="17"/>
      <c r="BE475" s="17"/>
      <c r="BF475" s="17"/>
      <c r="BG475" s="17"/>
    </row>
    <row r="476" spans="2:59" x14ac:dyDescent="0.35">
      <c r="C476" s="17"/>
      <c r="D476" s="17"/>
      <c r="E476" s="17"/>
      <c r="F476" s="17"/>
      <c r="G476" s="17"/>
      <c r="H476" s="17"/>
      <c r="I476" s="17"/>
      <c r="J476" s="17"/>
      <c r="K476" s="17"/>
      <c r="L476" s="17"/>
      <c r="M476" s="17"/>
      <c r="N476" s="17"/>
      <c r="O476" s="17"/>
      <c r="P476" s="17"/>
      <c r="Q476" s="17"/>
      <c r="R476" s="17"/>
      <c r="S476" s="17"/>
      <c r="T476" s="17"/>
      <c r="U476" s="17"/>
      <c r="V476" s="17"/>
      <c r="W476" s="17"/>
      <c r="X476" s="17"/>
      <c r="Y476" s="17"/>
      <c r="Z476" s="17"/>
      <c r="AA476" s="17"/>
      <c r="AB476" s="17"/>
      <c r="AC476" s="17"/>
      <c r="AD476" s="17"/>
      <c r="AE476" s="17"/>
      <c r="AF476" s="17"/>
      <c r="AG476" s="17"/>
      <c r="AH476" s="17"/>
      <c r="AI476" s="17"/>
      <c r="AJ476" s="17"/>
      <c r="AK476" s="17"/>
      <c r="AL476" s="17"/>
      <c r="AM476" s="17"/>
      <c r="AN476" s="17"/>
      <c r="AO476" s="17"/>
      <c r="AP476" s="17"/>
      <c r="AQ476" s="17"/>
      <c r="AR476" s="17"/>
      <c r="AS476" s="17"/>
      <c r="AT476" s="17"/>
      <c r="AU476" s="17"/>
      <c r="AV476" s="17"/>
      <c r="AW476" s="17"/>
      <c r="AX476" s="17"/>
      <c r="AY476" s="17"/>
      <c r="AZ476" s="17"/>
      <c r="BA476" s="17"/>
      <c r="BB476" s="17"/>
      <c r="BC476" s="17"/>
      <c r="BD476" s="17"/>
      <c r="BE476" s="17"/>
      <c r="BF476" s="17"/>
      <c r="BG476" s="17"/>
    </row>
    <row r="477" spans="2:59" x14ac:dyDescent="0.35">
      <c r="C477" s="17"/>
      <c r="D477" s="17"/>
      <c r="E477" s="17"/>
      <c r="F477" s="17"/>
      <c r="G477" s="17"/>
      <c r="H477" s="17"/>
      <c r="I477" s="17"/>
      <c r="J477" s="17"/>
      <c r="K477" s="17"/>
      <c r="L477" s="17"/>
      <c r="M477" s="17"/>
      <c r="N477" s="17"/>
      <c r="O477" s="17"/>
      <c r="P477" s="17"/>
      <c r="Q477" s="17"/>
      <c r="R477" s="17"/>
      <c r="S477" s="17"/>
      <c r="T477" s="17"/>
      <c r="U477" s="17"/>
      <c r="V477" s="17"/>
      <c r="W477" s="17"/>
      <c r="X477" s="17"/>
      <c r="Y477" s="17"/>
      <c r="Z477" s="17"/>
      <c r="AA477" s="17"/>
      <c r="AB477" s="17"/>
      <c r="AC477" s="17"/>
      <c r="AD477" s="17"/>
      <c r="AE477" s="17"/>
      <c r="AF477" s="17"/>
      <c r="AG477" s="17"/>
      <c r="AH477" s="17"/>
      <c r="AI477" s="17"/>
      <c r="AJ477" s="17"/>
      <c r="AK477" s="17"/>
      <c r="AL477" s="17"/>
      <c r="AM477" s="17"/>
      <c r="AN477" s="17"/>
      <c r="AO477" s="17"/>
      <c r="AP477" s="17"/>
      <c r="AQ477" s="17"/>
      <c r="AR477" s="17"/>
      <c r="AS477" s="17"/>
      <c r="AT477" s="17"/>
      <c r="AU477" s="17"/>
      <c r="AV477" s="17"/>
      <c r="AW477" s="17"/>
      <c r="AX477" s="17"/>
      <c r="AY477" s="17"/>
      <c r="AZ477" s="17"/>
      <c r="BA477" s="17"/>
      <c r="BB477" s="17"/>
      <c r="BC477" s="17"/>
      <c r="BD477" s="17"/>
      <c r="BE477" s="17"/>
      <c r="BF477" s="17"/>
      <c r="BG477" s="17"/>
    </row>
    <row r="478" spans="2:59" x14ac:dyDescent="0.35">
      <c r="B478" s="6"/>
      <c r="C478" s="17"/>
      <c r="D478" s="17"/>
      <c r="E478" s="17"/>
      <c r="F478" s="17"/>
      <c r="G478" s="17"/>
      <c r="H478" s="17"/>
      <c r="I478" s="17"/>
      <c r="J478" s="17"/>
      <c r="K478" s="17"/>
      <c r="L478" s="17"/>
      <c r="M478" s="17"/>
      <c r="N478" s="17"/>
      <c r="O478" s="17"/>
      <c r="P478" s="17"/>
      <c r="Q478" s="17"/>
      <c r="R478" s="17"/>
      <c r="S478" s="17"/>
      <c r="T478" s="17"/>
      <c r="U478" s="17"/>
      <c r="V478" s="17"/>
      <c r="W478" s="17"/>
      <c r="X478" s="17"/>
      <c r="Y478" s="17"/>
      <c r="Z478" s="17"/>
      <c r="AA478" s="17"/>
      <c r="AB478" s="17"/>
      <c r="AC478" s="17"/>
      <c r="AD478" s="17"/>
      <c r="AE478" s="17"/>
      <c r="AF478" s="17"/>
      <c r="AG478" s="17"/>
      <c r="AH478" s="17"/>
      <c r="AI478" s="17"/>
      <c r="AJ478" s="17"/>
      <c r="AK478" s="17"/>
      <c r="AL478" s="17"/>
      <c r="AM478" s="17"/>
      <c r="AN478" s="17"/>
      <c r="AO478" s="17"/>
      <c r="AP478" s="17"/>
      <c r="AQ478" s="17"/>
      <c r="AR478" s="17"/>
      <c r="AS478" s="17"/>
      <c r="AT478" s="17"/>
      <c r="AU478" s="17"/>
      <c r="AV478" s="17"/>
      <c r="AW478" s="17"/>
      <c r="AX478" s="17"/>
      <c r="AY478" s="17"/>
      <c r="AZ478" s="17"/>
      <c r="BA478" s="17"/>
      <c r="BB478" s="17"/>
      <c r="BC478" s="17"/>
      <c r="BD478" s="17"/>
      <c r="BE478" s="17"/>
      <c r="BF478" s="17"/>
      <c r="BG478" s="17"/>
    </row>
    <row r="479" spans="2:59" x14ac:dyDescent="0.35">
      <c r="B479" s="24"/>
      <c r="C479" s="17"/>
      <c r="D479" s="17"/>
      <c r="E479" s="17"/>
      <c r="F479" s="17"/>
      <c r="G479" s="17"/>
      <c r="H479" s="17"/>
      <c r="I479" s="17"/>
      <c r="J479" s="17"/>
      <c r="K479" s="17"/>
      <c r="L479" s="17"/>
      <c r="M479" s="17"/>
      <c r="N479" s="17"/>
      <c r="O479" s="17"/>
      <c r="P479" s="17"/>
      <c r="Q479" s="17"/>
      <c r="R479" s="17"/>
      <c r="S479" s="17"/>
      <c r="T479" s="17"/>
      <c r="U479" s="17"/>
      <c r="V479" s="17"/>
      <c r="W479" s="17"/>
      <c r="X479" s="17"/>
      <c r="Y479" s="17"/>
      <c r="Z479" s="17"/>
      <c r="AA479" s="17"/>
      <c r="AB479" s="17"/>
      <c r="AC479" s="17"/>
      <c r="AD479" s="17"/>
      <c r="AE479" s="17"/>
      <c r="AF479" s="17"/>
      <c r="AG479" s="17"/>
      <c r="AH479" s="17"/>
      <c r="AI479" s="17"/>
      <c r="AJ479" s="17"/>
      <c r="AK479" s="17"/>
      <c r="AL479" s="17"/>
      <c r="AM479" s="17"/>
      <c r="AN479" s="17"/>
      <c r="AO479" s="17"/>
      <c r="AP479" s="17"/>
      <c r="AQ479" s="17"/>
      <c r="AR479" s="17"/>
      <c r="AS479" s="17"/>
      <c r="AT479" s="17"/>
      <c r="AU479" s="17"/>
      <c r="AV479" s="17"/>
      <c r="AW479" s="17"/>
      <c r="AX479" s="17"/>
      <c r="AY479" s="17"/>
      <c r="AZ479" s="17"/>
      <c r="BA479" s="17"/>
      <c r="BB479" s="17"/>
      <c r="BC479" s="17"/>
      <c r="BD479" s="17"/>
      <c r="BE479" s="17"/>
      <c r="BF479" s="17"/>
      <c r="BG479" s="17"/>
    </row>
    <row r="480" spans="2:59" x14ac:dyDescent="0.35">
      <c r="C480" s="17"/>
      <c r="D480" s="17"/>
      <c r="E480" s="17"/>
      <c r="F480" s="17"/>
      <c r="G480" s="17"/>
      <c r="H480" s="17"/>
      <c r="I480" s="17"/>
      <c r="J480" s="17"/>
      <c r="K480" s="17"/>
      <c r="L480" s="17"/>
      <c r="M480" s="17"/>
      <c r="N480" s="17"/>
      <c r="O480" s="17"/>
      <c r="P480" s="17"/>
      <c r="Q480" s="17"/>
      <c r="R480" s="17"/>
      <c r="S480" s="17"/>
      <c r="T480" s="17"/>
      <c r="U480" s="17"/>
      <c r="V480" s="17"/>
      <c r="W480" s="17"/>
      <c r="X480" s="17"/>
      <c r="Y480" s="17"/>
      <c r="Z480" s="17"/>
      <c r="AA480" s="17"/>
      <c r="AB480" s="17"/>
      <c r="AC480" s="17"/>
      <c r="AD480" s="17"/>
      <c r="AE480" s="17"/>
      <c r="AF480" s="17"/>
      <c r="AG480" s="17"/>
      <c r="AH480" s="17"/>
      <c r="AI480" s="17"/>
      <c r="AJ480" s="17"/>
      <c r="AK480" s="17"/>
      <c r="AL480" s="17"/>
      <c r="AM480" s="17"/>
      <c r="AN480" s="17"/>
      <c r="AO480" s="17"/>
      <c r="AP480" s="17"/>
      <c r="AQ480" s="17"/>
      <c r="AR480" s="17"/>
      <c r="AS480" s="17"/>
      <c r="AT480" s="17"/>
      <c r="AU480" s="17"/>
      <c r="AV480" s="17"/>
      <c r="AW480" s="17"/>
      <c r="AX480" s="17"/>
      <c r="AY480" s="17"/>
      <c r="AZ480" s="17"/>
      <c r="BA480" s="17"/>
      <c r="BB480" s="17"/>
      <c r="BC480" s="17"/>
      <c r="BD480" s="17"/>
      <c r="BE480" s="17"/>
      <c r="BF480" s="17"/>
      <c r="BG480" s="17"/>
    </row>
    <row r="481" spans="2:59" x14ac:dyDescent="0.35">
      <c r="C481" s="17"/>
      <c r="D481" s="17"/>
      <c r="E481" s="17"/>
      <c r="F481" s="17"/>
      <c r="G481" s="17"/>
      <c r="H481" s="17"/>
      <c r="I481" s="17"/>
      <c r="J481" s="17"/>
      <c r="K481" s="17"/>
      <c r="L481" s="17"/>
      <c r="M481" s="17"/>
      <c r="N481" s="17"/>
      <c r="O481" s="17"/>
      <c r="P481" s="17"/>
      <c r="Q481" s="17"/>
      <c r="R481" s="17"/>
      <c r="S481" s="17"/>
      <c r="T481" s="17"/>
      <c r="U481" s="17"/>
      <c r="V481" s="17"/>
      <c r="W481" s="17"/>
      <c r="X481" s="17"/>
      <c r="Y481" s="17"/>
      <c r="Z481" s="17"/>
      <c r="AA481" s="17"/>
      <c r="AB481" s="17"/>
      <c r="AC481" s="17"/>
      <c r="AD481" s="17"/>
      <c r="AE481" s="17"/>
      <c r="AF481" s="17"/>
      <c r="AG481" s="17"/>
      <c r="AH481" s="17"/>
      <c r="AI481" s="17"/>
      <c r="AJ481" s="17"/>
      <c r="AK481" s="17"/>
      <c r="AL481" s="17"/>
      <c r="AM481" s="17"/>
      <c r="AN481" s="17"/>
      <c r="AO481" s="17"/>
      <c r="AP481" s="17"/>
      <c r="AQ481" s="17"/>
      <c r="AR481" s="17"/>
      <c r="AS481" s="17"/>
      <c r="AT481" s="17"/>
      <c r="AU481" s="17"/>
      <c r="AV481" s="17"/>
      <c r="AW481" s="17"/>
      <c r="AX481" s="17"/>
      <c r="AY481" s="17"/>
      <c r="AZ481" s="17"/>
      <c r="BA481" s="17"/>
      <c r="BB481" s="17"/>
      <c r="BC481" s="17"/>
      <c r="BD481" s="17"/>
      <c r="BE481" s="17"/>
      <c r="BF481" s="17"/>
      <c r="BG481" s="17"/>
    </row>
    <row r="482" spans="2:59" x14ac:dyDescent="0.35">
      <c r="C482" s="17"/>
      <c r="D482" s="17"/>
      <c r="E482" s="17"/>
      <c r="F482" s="17"/>
      <c r="G482" s="17"/>
      <c r="H482" s="17"/>
      <c r="I482" s="17"/>
      <c r="J482" s="17"/>
      <c r="K482" s="17"/>
      <c r="L482" s="17"/>
      <c r="M482" s="17"/>
      <c r="N482" s="17"/>
      <c r="O482" s="17"/>
      <c r="P482" s="17"/>
      <c r="Q482" s="17"/>
      <c r="R482" s="17"/>
      <c r="S482" s="17"/>
      <c r="T482" s="17"/>
      <c r="U482" s="17"/>
      <c r="V482" s="17"/>
      <c r="W482" s="17"/>
      <c r="X482" s="17"/>
      <c r="Y482" s="17"/>
      <c r="Z482" s="17"/>
      <c r="AA482" s="17"/>
      <c r="AB482" s="17"/>
      <c r="AC482" s="17"/>
      <c r="AD482" s="17"/>
      <c r="AE482" s="17"/>
      <c r="AF482" s="17"/>
      <c r="AG482" s="17"/>
      <c r="AH482" s="17"/>
      <c r="AI482" s="17"/>
      <c r="AJ482" s="17"/>
      <c r="AK482" s="17"/>
      <c r="AL482" s="17"/>
      <c r="AM482" s="17"/>
      <c r="AN482" s="17"/>
      <c r="AO482" s="17"/>
      <c r="AP482" s="17"/>
      <c r="AQ482" s="17"/>
      <c r="AR482" s="17"/>
      <c r="AS482" s="17"/>
      <c r="AT482" s="17"/>
      <c r="AU482" s="17"/>
      <c r="AV482" s="17"/>
      <c r="AW482" s="17"/>
      <c r="AX482" s="17"/>
      <c r="AY482" s="17"/>
      <c r="AZ482" s="17"/>
      <c r="BA482" s="17"/>
      <c r="BB482" s="17"/>
      <c r="BC482" s="17"/>
      <c r="BD482" s="17"/>
      <c r="BE482" s="17"/>
      <c r="BF482" s="17"/>
      <c r="BG482" s="17"/>
    </row>
    <row r="483" spans="2:59" x14ac:dyDescent="0.35">
      <c r="C483" s="17"/>
      <c r="D483" s="17"/>
      <c r="E483" s="17"/>
      <c r="F483" s="17"/>
      <c r="G483" s="17"/>
      <c r="H483" s="17"/>
      <c r="I483" s="17"/>
      <c r="J483" s="17"/>
      <c r="K483" s="17"/>
      <c r="L483" s="17"/>
      <c r="M483" s="17"/>
      <c r="N483" s="17"/>
      <c r="O483" s="17"/>
      <c r="P483" s="17"/>
      <c r="Q483" s="17"/>
      <c r="R483" s="17"/>
      <c r="S483" s="17"/>
      <c r="T483" s="17"/>
      <c r="U483" s="17"/>
      <c r="V483" s="17"/>
      <c r="W483" s="17"/>
      <c r="X483" s="17"/>
      <c r="Y483" s="17"/>
      <c r="Z483" s="17"/>
      <c r="AA483" s="17"/>
      <c r="AB483" s="17"/>
      <c r="AC483" s="17"/>
      <c r="AD483" s="17"/>
      <c r="AE483" s="17"/>
      <c r="AF483" s="17"/>
      <c r="AG483" s="17"/>
      <c r="AH483" s="17"/>
      <c r="AI483" s="17"/>
      <c r="AJ483" s="17"/>
      <c r="AK483" s="17"/>
      <c r="AL483" s="17"/>
      <c r="AM483" s="17"/>
      <c r="AN483" s="17"/>
      <c r="AO483" s="17"/>
      <c r="AP483" s="17"/>
      <c r="AQ483" s="17"/>
      <c r="AR483" s="17"/>
      <c r="AS483" s="17"/>
      <c r="AT483" s="17"/>
      <c r="AU483" s="17"/>
      <c r="AV483" s="17"/>
      <c r="AW483" s="17"/>
      <c r="AX483" s="17"/>
      <c r="AY483" s="17"/>
      <c r="AZ483" s="17"/>
      <c r="BA483" s="17"/>
      <c r="BB483" s="17"/>
      <c r="BC483" s="17"/>
      <c r="BD483" s="17"/>
      <c r="BE483" s="17"/>
      <c r="BF483" s="17"/>
      <c r="BG483" s="17"/>
    </row>
    <row r="484" spans="2:59" x14ac:dyDescent="0.35">
      <c r="C484" s="17"/>
      <c r="D484" s="17"/>
      <c r="E484" s="17"/>
      <c r="F484" s="17"/>
      <c r="G484" s="17"/>
      <c r="H484" s="17"/>
      <c r="I484" s="17"/>
      <c r="J484" s="17"/>
      <c r="K484" s="17"/>
      <c r="L484" s="17"/>
      <c r="M484" s="17"/>
      <c r="N484" s="17"/>
      <c r="O484" s="17"/>
      <c r="P484" s="17"/>
      <c r="Q484" s="17"/>
      <c r="R484" s="17"/>
      <c r="S484" s="17"/>
      <c r="T484" s="17"/>
      <c r="U484" s="17"/>
      <c r="V484" s="17"/>
      <c r="W484" s="17"/>
      <c r="X484" s="17"/>
      <c r="Y484" s="17"/>
      <c r="Z484" s="17"/>
      <c r="AA484" s="17"/>
      <c r="AB484" s="17"/>
      <c r="AC484" s="17"/>
      <c r="AD484" s="17"/>
      <c r="AE484" s="17"/>
      <c r="AF484" s="17"/>
      <c r="AG484" s="17"/>
      <c r="AH484" s="17"/>
      <c r="AI484" s="17"/>
      <c r="AJ484" s="17"/>
      <c r="AK484" s="17"/>
      <c r="AL484" s="17"/>
      <c r="AM484" s="17"/>
      <c r="AN484" s="17"/>
      <c r="AO484" s="17"/>
      <c r="AP484" s="17"/>
      <c r="AQ484" s="17"/>
      <c r="AR484" s="17"/>
      <c r="AS484" s="17"/>
      <c r="AT484" s="17"/>
      <c r="AU484" s="17"/>
      <c r="AV484" s="17"/>
      <c r="AW484" s="17"/>
      <c r="AX484" s="17"/>
      <c r="AY484" s="17"/>
      <c r="AZ484" s="17"/>
      <c r="BA484" s="17"/>
      <c r="BB484" s="17"/>
      <c r="BC484" s="17"/>
      <c r="BD484" s="17"/>
      <c r="BE484" s="17"/>
      <c r="BF484" s="17"/>
      <c r="BG484" s="17"/>
    </row>
    <row r="485" spans="2:59" x14ac:dyDescent="0.35">
      <c r="C485" s="17"/>
      <c r="D485" s="17"/>
      <c r="E485" s="17"/>
      <c r="F485" s="17"/>
      <c r="G485" s="17"/>
      <c r="H485" s="17"/>
      <c r="I485" s="17"/>
      <c r="J485" s="17"/>
      <c r="K485" s="17"/>
      <c r="L485" s="17"/>
      <c r="M485" s="17"/>
      <c r="N485" s="17"/>
      <c r="O485" s="17"/>
      <c r="P485" s="17"/>
      <c r="Q485" s="17"/>
      <c r="R485" s="17"/>
      <c r="S485" s="17"/>
      <c r="T485" s="17"/>
      <c r="U485" s="17"/>
      <c r="V485" s="17"/>
      <c r="W485" s="17"/>
      <c r="X485" s="17"/>
      <c r="Y485" s="17"/>
      <c r="Z485" s="17"/>
      <c r="AA485" s="17"/>
      <c r="AB485" s="17"/>
      <c r="AC485" s="17"/>
      <c r="AD485" s="17"/>
      <c r="AE485" s="17"/>
      <c r="AF485" s="17"/>
      <c r="AG485" s="17"/>
      <c r="AH485" s="17"/>
      <c r="AI485" s="17"/>
      <c r="AJ485" s="17"/>
      <c r="AK485" s="17"/>
      <c r="AL485" s="17"/>
      <c r="AM485" s="17"/>
      <c r="AN485" s="17"/>
      <c r="AO485" s="17"/>
      <c r="AP485" s="17"/>
      <c r="AQ485" s="17"/>
      <c r="AR485" s="17"/>
      <c r="AS485" s="17"/>
      <c r="AT485" s="17"/>
      <c r="AU485" s="17"/>
      <c r="AV485" s="17"/>
      <c r="AW485" s="17"/>
      <c r="AX485" s="17"/>
      <c r="AY485" s="17"/>
      <c r="AZ485" s="17"/>
      <c r="BA485" s="17"/>
      <c r="BB485" s="17"/>
      <c r="BC485" s="17"/>
      <c r="BD485" s="17"/>
      <c r="BE485" s="17"/>
      <c r="BF485" s="17"/>
      <c r="BG485" s="17"/>
    </row>
    <row r="486" spans="2:59" x14ac:dyDescent="0.35">
      <c r="C486" s="17"/>
      <c r="D486" s="17"/>
      <c r="E486" s="17"/>
      <c r="F486" s="17"/>
      <c r="G486" s="17"/>
      <c r="H486" s="17"/>
      <c r="I486" s="17"/>
      <c r="J486" s="17"/>
      <c r="K486" s="17"/>
      <c r="L486" s="17"/>
      <c r="M486" s="17"/>
      <c r="N486" s="17"/>
      <c r="O486" s="17"/>
      <c r="P486" s="17"/>
      <c r="Q486" s="17"/>
      <c r="R486" s="17"/>
      <c r="S486" s="17"/>
      <c r="T486" s="17"/>
      <c r="U486" s="17"/>
      <c r="V486" s="17"/>
      <c r="W486" s="17"/>
      <c r="X486" s="17"/>
      <c r="Y486" s="17"/>
      <c r="Z486" s="17"/>
      <c r="AA486" s="17"/>
      <c r="AB486" s="17"/>
      <c r="AC486" s="17"/>
      <c r="AD486" s="17"/>
      <c r="AE486" s="17"/>
      <c r="AF486" s="17"/>
      <c r="AG486" s="17"/>
      <c r="AH486" s="17"/>
      <c r="AI486" s="17"/>
      <c r="AJ486" s="17"/>
      <c r="AK486" s="17"/>
      <c r="AL486" s="17"/>
      <c r="AM486" s="17"/>
      <c r="AN486" s="17"/>
      <c r="AO486" s="17"/>
      <c r="AP486" s="17"/>
      <c r="AQ486" s="17"/>
      <c r="AR486" s="17"/>
      <c r="AS486" s="17"/>
      <c r="AT486" s="17"/>
      <c r="AU486" s="17"/>
      <c r="AV486" s="17"/>
      <c r="AW486" s="17"/>
      <c r="AX486" s="17"/>
      <c r="AY486" s="17"/>
      <c r="AZ486" s="17"/>
      <c r="BA486" s="17"/>
      <c r="BB486" s="17"/>
      <c r="BC486" s="17"/>
      <c r="BD486" s="17"/>
      <c r="BE486" s="17"/>
      <c r="BF486" s="17"/>
      <c r="BG486" s="17"/>
    </row>
    <row r="487" spans="2:59" x14ac:dyDescent="0.35">
      <c r="B487" s="6"/>
      <c r="C487" s="17"/>
      <c r="D487" s="17"/>
      <c r="E487" s="17"/>
      <c r="F487" s="17"/>
      <c r="G487" s="17"/>
      <c r="H487" s="17"/>
      <c r="I487" s="17"/>
      <c r="J487" s="17"/>
      <c r="K487" s="17"/>
      <c r="L487" s="17"/>
      <c r="M487" s="17"/>
      <c r="N487" s="17"/>
      <c r="O487" s="17"/>
      <c r="P487" s="17"/>
      <c r="Q487" s="17"/>
      <c r="R487" s="17"/>
      <c r="S487" s="17"/>
      <c r="T487" s="17"/>
      <c r="U487" s="17"/>
      <c r="V487" s="17"/>
      <c r="W487" s="17"/>
      <c r="X487" s="17"/>
      <c r="Y487" s="17"/>
      <c r="Z487" s="17"/>
      <c r="AA487" s="17"/>
      <c r="AB487" s="17"/>
      <c r="AC487" s="17"/>
      <c r="AD487" s="17"/>
      <c r="AE487" s="17"/>
      <c r="AF487" s="17"/>
      <c r="AG487" s="17"/>
      <c r="AH487" s="17"/>
      <c r="AI487" s="17"/>
      <c r="AJ487" s="17"/>
      <c r="AK487" s="17"/>
      <c r="AL487" s="17"/>
      <c r="AM487" s="17"/>
      <c r="AN487" s="17"/>
      <c r="AO487" s="17"/>
      <c r="AP487" s="17"/>
      <c r="AQ487" s="17"/>
      <c r="AR487" s="17"/>
      <c r="AS487" s="17"/>
      <c r="AT487" s="17"/>
      <c r="AU487" s="17"/>
      <c r="AV487" s="17"/>
      <c r="AW487" s="17"/>
      <c r="AX487" s="17"/>
      <c r="AY487" s="17"/>
      <c r="AZ487" s="17"/>
      <c r="BA487" s="17"/>
      <c r="BB487" s="17"/>
      <c r="BC487" s="17"/>
      <c r="BD487" s="17"/>
      <c r="BE487" s="17"/>
      <c r="BF487" s="17"/>
      <c r="BG487" s="17"/>
    </row>
    <row r="488" spans="2:59" x14ac:dyDescent="0.35">
      <c r="B488" s="24"/>
      <c r="C488" s="17"/>
      <c r="D488" s="17"/>
      <c r="E488" s="17"/>
      <c r="F488" s="17"/>
      <c r="G488" s="17"/>
      <c r="H488" s="17"/>
      <c r="I488" s="17"/>
      <c r="J488" s="17"/>
      <c r="K488" s="17"/>
      <c r="L488" s="17"/>
      <c r="M488" s="17"/>
      <c r="N488" s="17"/>
      <c r="O488" s="17"/>
      <c r="P488" s="17"/>
      <c r="Q488" s="17"/>
      <c r="R488" s="17"/>
      <c r="S488" s="17"/>
      <c r="T488" s="17"/>
      <c r="U488" s="17"/>
      <c r="V488" s="17"/>
      <c r="W488" s="17"/>
      <c r="X488" s="17"/>
      <c r="Y488" s="17"/>
      <c r="Z488" s="17"/>
      <c r="AA488" s="17"/>
      <c r="AB488" s="17"/>
      <c r="AC488" s="17"/>
      <c r="AD488" s="17"/>
      <c r="AE488" s="17"/>
      <c r="AF488" s="17"/>
      <c r="AG488" s="17"/>
      <c r="AH488" s="17"/>
      <c r="AI488" s="17"/>
      <c r="AJ488" s="17"/>
      <c r="AK488" s="17"/>
      <c r="AL488" s="17"/>
      <c r="AM488" s="17"/>
      <c r="AN488" s="17"/>
      <c r="AO488" s="17"/>
      <c r="AP488" s="17"/>
      <c r="AQ488" s="17"/>
      <c r="AR488" s="17"/>
      <c r="AS488" s="17"/>
      <c r="AT488" s="17"/>
      <c r="AU488" s="17"/>
      <c r="AV488" s="17"/>
      <c r="AW488" s="17"/>
      <c r="AX488" s="17"/>
      <c r="AY488" s="17"/>
      <c r="AZ488" s="17"/>
      <c r="BA488" s="17"/>
      <c r="BB488" s="17"/>
      <c r="BC488" s="17"/>
      <c r="BD488" s="17"/>
      <c r="BE488" s="17"/>
      <c r="BF488" s="17"/>
      <c r="BG488" s="17"/>
    </row>
    <row r="489" spans="2:59" x14ac:dyDescent="0.35">
      <c r="C489" s="17"/>
      <c r="D489" s="17"/>
      <c r="E489" s="17"/>
      <c r="F489" s="17"/>
      <c r="G489" s="17"/>
      <c r="H489" s="17"/>
      <c r="I489" s="17"/>
      <c r="J489" s="17"/>
      <c r="K489" s="17"/>
      <c r="L489" s="17"/>
      <c r="M489" s="17"/>
      <c r="N489" s="17"/>
      <c r="O489" s="17"/>
      <c r="P489" s="17"/>
      <c r="Q489" s="17"/>
      <c r="R489" s="17"/>
      <c r="S489" s="17"/>
      <c r="T489" s="17"/>
      <c r="U489" s="17"/>
      <c r="V489" s="17"/>
      <c r="W489" s="17"/>
      <c r="X489" s="17"/>
      <c r="Y489" s="17"/>
      <c r="Z489" s="17"/>
      <c r="AA489" s="17"/>
      <c r="AB489" s="17"/>
      <c r="AC489" s="17"/>
      <c r="AD489" s="17"/>
      <c r="AE489" s="17"/>
      <c r="AF489" s="17"/>
      <c r="AG489" s="17"/>
      <c r="AH489" s="17"/>
      <c r="AI489" s="17"/>
      <c r="AJ489" s="17"/>
      <c r="AK489" s="17"/>
      <c r="AL489" s="17"/>
      <c r="AM489" s="17"/>
      <c r="AN489" s="17"/>
      <c r="AO489" s="17"/>
      <c r="AP489" s="17"/>
      <c r="AQ489" s="17"/>
      <c r="AR489" s="17"/>
      <c r="AS489" s="17"/>
      <c r="AT489" s="17"/>
      <c r="AU489" s="17"/>
      <c r="AV489" s="17"/>
      <c r="AW489" s="17"/>
      <c r="AX489" s="17"/>
      <c r="AY489" s="17"/>
      <c r="AZ489" s="17"/>
      <c r="BA489" s="17"/>
      <c r="BB489" s="17"/>
      <c r="BC489" s="17"/>
      <c r="BD489" s="17"/>
      <c r="BE489" s="17"/>
      <c r="BF489" s="17"/>
      <c r="BG489" s="17"/>
    </row>
    <row r="490" spans="2:59" x14ac:dyDescent="0.35">
      <c r="C490" s="17"/>
      <c r="D490" s="17"/>
      <c r="E490" s="17"/>
      <c r="F490" s="17"/>
      <c r="G490" s="17"/>
      <c r="H490" s="17"/>
      <c r="I490" s="17"/>
      <c r="J490" s="17"/>
      <c r="K490" s="17"/>
      <c r="L490" s="17"/>
      <c r="M490" s="17"/>
      <c r="N490" s="17"/>
      <c r="O490" s="17"/>
      <c r="P490" s="17"/>
      <c r="Q490" s="17"/>
      <c r="R490" s="17"/>
      <c r="S490" s="17"/>
      <c r="T490" s="17"/>
      <c r="U490" s="17"/>
      <c r="V490" s="17"/>
      <c r="W490" s="17"/>
      <c r="X490" s="17"/>
      <c r="Y490" s="17"/>
      <c r="Z490" s="17"/>
      <c r="AA490" s="17"/>
      <c r="AB490" s="17"/>
      <c r="AC490" s="17"/>
      <c r="AD490" s="17"/>
      <c r="AE490" s="17"/>
      <c r="AF490" s="17"/>
      <c r="AG490" s="17"/>
      <c r="AH490" s="17"/>
      <c r="AI490" s="17"/>
      <c r="AJ490" s="17"/>
      <c r="AK490" s="17"/>
      <c r="AL490" s="17"/>
      <c r="AM490" s="17"/>
      <c r="AN490" s="17"/>
      <c r="AO490" s="17"/>
      <c r="AP490" s="17"/>
      <c r="AQ490" s="17"/>
      <c r="AR490" s="17"/>
      <c r="AS490" s="17"/>
      <c r="AT490" s="17"/>
      <c r="AU490" s="17"/>
      <c r="AV490" s="17"/>
      <c r="AW490" s="17"/>
      <c r="AX490" s="17"/>
      <c r="AY490" s="17"/>
      <c r="AZ490" s="17"/>
      <c r="BA490" s="17"/>
      <c r="BB490" s="17"/>
      <c r="BC490" s="17"/>
      <c r="BD490" s="17"/>
      <c r="BE490" s="17"/>
      <c r="BF490" s="17"/>
      <c r="BG490" s="17"/>
    </row>
    <row r="491" spans="2:59" x14ac:dyDescent="0.35">
      <c r="C491" s="17"/>
      <c r="D491" s="17"/>
      <c r="E491" s="17"/>
      <c r="F491" s="17"/>
      <c r="G491" s="17"/>
      <c r="H491" s="17"/>
      <c r="I491" s="17"/>
      <c r="J491" s="17"/>
      <c r="K491" s="17"/>
      <c r="L491" s="17"/>
      <c r="M491" s="17"/>
      <c r="N491" s="17"/>
      <c r="O491" s="17"/>
      <c r="P491" s="17"/>
      <c r="Q491" s="17"/>
      <c r="R491" s="17"/>
      <c r="S491" s="17"/>
      <c r="T491" s="17"/>
      <c r="U491" s="17"/>
      <c r="V491" s="17"/>
      <c r="W491" s="17"/>
      <c r="X491" s="17"/>
      <c r="Y491" s="17"/>
      <c r="Z491" s="17"/>
      <c r="AA491" s="17"/>
      <c r="AB491" s="17"/>
      <c r="AC491" s="17"/>
      <c r="AD491" s="17"/>
      <c r="AE491" s="17"/>
      <c r="AF491" s="17"/>
      <c r="AG491" s="17"/>
      <c r="AH491" s="17"/>
      <c r="AI491" s="17"/>
      <c r="AJ491" s="17"/>
      <c r="AK491" s="17"/>
      <c r="AL491" s="17"/>
      <c r="AM491" s="17"/>
      <c r="AN491" s="17"/>
      <c r="AO491" s="17"/>
      <c r="AP491" s="17"/>
      <c r="AQ491" s="17"/>
      <c r="AR491" s="17"/>
      <c r="AS491" s="17"/>
      <c r="AT491" s="17"/>
      <c r="AU491" s="17"/>
      <c r="AV491" s="17"/>
      <c r="AW491" s="17"/>
      <c r="AX491" s="17"/>
      <c r="AY491" s="17"/>
      <c r="AZ491" s="17"/>
      <c r="BA491" s="17"/>
      <c r="BB491" s="17"/>
      <c r="BC491" s="17"/>
      <c r="BD491" s="17"/>
      <c r="BE491" s="17"/>
      <c r="BF491" s="17"/>
      <c r="BG491" s="17"/>
    </row>
    <row r="492" spans="2:59" x14ac:dyDescent="0.35">
      <c r="C492" s="17"/>
      <c r="D492" s="17"/>
      <c r="E492" s="17"/>
      <c r="F492" s="17"/>
      <c r="G492" s="17"/>
      <c r="H492" s="17"/>
      <c r="I492" s="17"/>
      <c r="J492" s="17"/>
      <c r="K492" s="17"/>
      <c r="L492" s="17"/>
      <c r="M492" s="17"/>
      <c r="N492" s="17"/>
      <c r="O492" s="17"/>
      <c r="P492" s="17"/>
      <c r="Q492" s="17"/>
      <c r="R492" s="17"/>
      <c r="S492" s="17"/>
      <c r="T492" s="17"/>
      <c r="U492" s="17"/>
      <c r="V492" s="17"/>
      <c r="W492" s="17"/>
      <c r="X492" s="17"/>
      <c r="Y492" s="17"/>
      <c r="Z492" s="17"/>
      <c r="AA492" s="17"/>
      <c r="AB492" s="17"/>
      <c r="AC492" s="17"/>
      <c r="AD492" s="17"/>
      <c r="AE492" s="17"/>
      <c r="AF492" s="17"/>
      <c r="AG492" s="17"/>
      <c r="AH492" s="17"/>
      <c r="AI492" s="17"/>
      <c r="AJ492" s="17"/>
      <c r="AK492" s="17"/>
      <c r="AL492" s="17"/>
      <c r="AM492" s="17"/>
      <c r="AN492" s="17"/>
      <c r="AO492" s="17"/>
      <c r="AP492" s="17"/>
      <c r="AQ492" s="17"/>
      <c r="AR492" s="17"/>
      <c r="AS492" s="17"/>
      <c r="AT492" s="17"/>
      <c r="AU492" s="17"/>
      <c r="AV492" s="17"/>
      <c r="AW492" s="17"/>
      <c r="AX492" s="17"/>
      <c r="AY492" s="17"/>
      <c r="AZ492" s="17"/>
      <c r="BA492" s="17"/>
      <c r="BB492" s="17"/>
      <c r="BC492" s="17"/>
      <c r="BD492" s="17"/>
      <c r="BE492" s="17"/>
      <c r="BF492" s="17"/>
      <c r="BG492" s="17"/>
    </row>
    <row r="493" spans="2:59" x14ac:dyDescent="0.35">
      <c r="C493" s="17"/>
      <c r="D493" s="17"/>
      <c r="E493" s="17"/>
      <c r="F493" s="17"/>
      <c r="G493" s="17"/>
      <c r="H493" s="17"/>
      <c r="I493" s="17"/>
      <c r="J493" s="17"/>
      <c r="K493" s="17"/>
      <c r="L493" s="17"/>
      <c r="M493" s="17"/>
      <c r="N493" s="17"/>
      <c r="O493" s="17"/>
      <c r="P493" s="17"/>
      <c r="Q493" s="17"/>
      <c r="R493" s="17"/>
      <c r="S493" s="17"/>
      <c r="T493" s="17"/>
      <c r="U493" s="17"/>
      <c r="V493" s="17"/>
      <c r="W493" s="17"/>
      <c r="X493" s="17"/>
      <c r="Y493" s="17"/>
      <c r="Z493" s="17"/>
      <c r="AA493" s="17"/>
      <c r="AB493" s="17"/>
      <c r="AC493" s="17"/>
      <c r="AD493" s="17"/>
      <c r="AE493" s="17"/>
      <c r="AF493" s="17"/>
      <c r="AG493" s="17"/>
      <c r="AH493" s="17"/>
      <c r="AI493" s="17"/>
      <c r="AJ493" s="17"/>
      <c r="AK493" s="17"/>
      <c r="AL493" s="17"/>
      <c r="AM493" s="17"/>
      <c r="AN493" s="17"/>
      <c r="AO493" s="17"/>
      <c r="AP493" s="17"/>
      <c r="AQ493" s="17"/>
      <c r="AR493" s="17"/>
      <c r="AS493" s="17"/>
      <c r="AT493" s="17"/>
      <c r="AU493" s="17"/>
      <c r="AV493" s="17"/>
      <c r="AW493" s="17"/>
      <c r="AX493" s="17"/>
      <c r="AY493" s="17"/>
      <c r="AZ493" s="17"/>
      <c r="BA493" s="17"/>
      <c r="BB493" s="17"/>
      <c r="BC493" s="17"/>
      <c r="BD493" s="17"/>
      <c r="BE493" s="17"/>
      <c r="BF493" s="17"/>
      <c r="BG493" s="17"/>
    </row>
    <row r="494" spans="2:59" x14ac:dyDescent="0.35">
      <c r="C494" s="17"/>
      <c r="D494" s="17"/>
      <c r="E494" s="17"/>
      <c r="F494" s="17"/>
      <c r="G494" s="17"/>
      <c r="H494" s="17"/>
      <c r="I494" s="17"/>
      <c r="J494" s="17"/>
      <c r="K494" s="17"/>
      <c r="L494" s="17"/>
      <c r="M494" s="17"/>
      <c r="N494" s="17"/>
      <c r="O494" s="17"/>
      <c r="P494" s="17"/>
      <c r="Q494" s="17"/>
      <c r="R494" s="17"/>
      <c r="S494" s="17"/>
      <c r="T494" s="17"/>
      <c r="U494" s="17"/>
      <c r="V494" s="17"/>
      <c r="W494" s="17"/>
      <c r="X494" s="17"/>
      <c r="Y494" s="17"/>
      <c r="Z494" s="17"/>
      <c r="AA494" s="17"/>
      <c r="AB494" s="17"/>
      <c r="AC494" s="17"/>
      <c r="AD494" s="17"/>
      <c r="AE494" s="17"/>
      <c r="AF494" s="17"/>
      <c r="AG494" s="17"/>
      <c r="AH494" s="17"/>
      <c r="AI494" s="17"/>
      <c r="AJ494" s="17"/>
      <c r="AK494" s="17"/>
      <c r="AL494" s="17"/>
      <c r="AM494" s="17"/>
      <c r="AN494" s="17"/>
      <c r="AO494" s="17"/>
      <c r="AP494" s="17"/>
      <c r="AQ494" s="17"/>
      <c r="AR494" s="17"/>
      <c r="AS494" s="17"/>
      <c r="AT494" s="17"/>
      <c r="AU494" s="17"/>
      <c r="AV494" s="17"/>
      <c r="AW494" s="17"/>
      <c r="AX494" s="17"/>
      <c r="AY494" s="17"/>
      <c r="AZ494" s="17"/>
      <c r="BA494" s="17"/>
      <c r="BB494" s="17"/>
      <c r="BC494" s="17"/>
      <c r="BD494" s="17"/>
      <c r="BE494" s="17"/>
      <c r="BF494" s="17"/>
      <c r="BG494" s="17"/>
    </row>
    <row r="495" spans="2:59" x14ac:dyDescent="0.35">
      <c r="C495" s="17"/>
      <c r="D495" s="17"/>
      <c r="E495" s="17"/>
      <c r="F495" s="17"/>
      <c r="G495" s="17"/>
      <c r="H495" s="17"/>
      <c r="I495" s="17"/>
      <c r="J495" s="17"/>
      <c r="K495" s="17"/>
      <c r="L495" s="17"/>
      <c r="M495" s="17"/>
      <c r="N495" s="17"/>
      <c r="O495" s="17"/>
      <c r="P495" s="17"/>
      <c r="Q495" s="17"/>
      <c r="R495" s="17"/>
      <c r="S495" s="17"/>
      <c r="T495" s="17"/>
      <c r="U495" s="17"/>
      <c r="V495" s="17"/>
      <c r="W495" s="17"/>
      <c r="X495" s="17"/>
      <c r="Y495" s="17"/>
      <c r="Z495" s="17"/>
      <c r="AA495" s="17"/>
      <c r="AB495" s="17"/>
      <c r="AC495" s="17"/>
      <c r="AD495" s="17"/>
      <c r="AE495" s="17"/>
      <c r="AF495" s="17"/>
      <c r="AG495" s="17"/>
      <c r="AH495" s="17"/>
      <c r="AI495" s="17"/>
      <c r="AJ495" s="17"/>
      <c r="AK495" s="17"/>
      <c r="AL495" s="17"/>
      <c r="AM495" s="17"/>
      <c r="AN495" s="17"/>
      <c r="AO495" s="17"/>
      <c r="AP495" s="17"/>
      <c r="AQ495" s="17"/>
      <c r="AR495" s="17"/>
      <c r="AS495" s="17"/>
      <c r="AT495" s="17"/>
      <c r="AU495" s="17"/>
      <c r="AV495" s="17"/>
      <c r="AW495" s="17"/>
      <c r="AX495" s="17"/>
      <c r="AY495" s="17"/>
      <c r="AZ495" s="17"/>
      <c r="BA495" s="17"/>
      <c r="BB495" s="17"/>
      <c r="BC495" s="17"/>
      <c r="BD495" s="17"/>
      <c r="BE495" s="17"/>
      <c r="BF495" s="17"/>
      <c r="BG495" s="17"/>
    </row>
    <row r="496" spans="2:59" x14ac:dyDescent="0.35">
      <c r="B496" s="6"/>
      <c r="C496" s="17"/>
      <c r="D496" s="17"/>
      <c r="E496" s="17"/>
      <c r="F496" s="17"/>
      <c r="G496" s="17"/>
      <c r="H496" s="17"/>
      <c r="I496" s="17"/>
      <c r="J496" s="17"/>
      <c r="K496" s="17"/>
      <c r="L496" s="17"/>
      <c r="M496" s="17"/>
      <c r="N496" s="17"/>
      <c r="O496" s="17"/>
      <c r="P496" s="17"/>
      <c r="Q496" s="17"/>
      <c r="R496" s="17"/>
      <c r="S496" s="17"/>
      <c r="T496" s="17"/>
      <c r="U496" s="17"/>
      <c r="V496" s="17"/>
      <c r="W496" s="17"/>
      <c r="X496" s="17"/>
      <c r="Y496" s="17"/>
      <c r="Z496" s="17"/>
      <c r="AA496" s="17"/>
      <c r="AB496" s="17"/>
      <c r="AC496" s="17"/>
      <c r="AD496" s="17"/>
      <c r="AE496" s="17"/>
      <c r="AF496" s="17"/>
      <c r="AG496" s="17"/>
      <c r="AH496" s="17"/>
      <c r="AI496" s="17"/>
      <c r="AJ496" s="17"/>
      <c r="AK496" s="17"/>
      <c r="AL496" s="17"/>
      <c r="AM496" s="17"/>
      <c r="AN496" s="17"/>
      <c r="AO496" s="17"/>
      <c r="AP496" s="17"/>
      <c r="AQ496" s="17"/>
      <c r="AR496" s="17"/>
      <c r="AS496" s="17"/>
      <c r="AT496" s="17"/>
      <c r="AU496" s="17"/>
      <c r="AV496" s="17"/>
      <c r="AW496" s="17"/>
      <c r="AX496" s="17"/>
      <c r="AY496" s="17"/>
      <c r="AZ496" s="17"/>
      <c r="BA496" s="17"/>
      <c r="BB496" s="17"/>
      <c r="BC496" s="17"/>
      <c r="BD496" s="17"/>
      <c r="BE496" s="17"/>
      <c r="BF496" s="17"/>
      <c r="BG496" s="17"/>
    </row>
    <row r="497" spans="2:59" x14ac:dyDescent="0.35">
      <c r="B497" s="24"/>
      <c r="C497" s="17"/>
      <c r="D497" s="17"/>
      <c r="E497" s="17"/>
      <c r="F497" s="17"/>
      <c r="G497" s="17"/>
      <c r="H497" s="17"/>
      <c r="I497" s="17"/>
      <c r="J497" s="17"/>
      <c r="K497" s="17"/>
      <c r="L497" s="17"/>
      <c r="M497" s="17"/>
      <c r="N497" s="17"/>
      <c r="O497" s="17"/>
      <c r="P497" s="17"/>
      <c r="Q497" s="17"/>
      <c r="R497" s="17"/>
      <c r="S497" s="17"/>
      <c r="T497" s="17"/>
      <c r="U497" s="17"/>
      <c r="V497" s="17"/>
      <c r="W497" s="17"/>
      <c r="X497" s="17"/>
      <c r="Y497" s="17"/>
      <c r="Z497" s="17"/>
      <c r="AA497" s="17"/>
      <c r="AB497" s="17"/>
      <c r="AC497" s="17"/>
      <c r="AD497" s="17"/>
      <c r="AE497" s="17"/>
      <c r="AF497" s="17"/>
      <c r="AG497" s="17"/>
      <c r="AH497" s="17"/>
      <c r="AI497" s="17"/>
      <c r="AJ497" s="17"/>
      <c r="AK497" s="17"/>
      <c r="AL497" s="17"/>
      <c r="AM497" s="17"/>
      <c r="AN497" s="17"/>
      <c r="AO497" s="17"/>
      <c r="AP497" s="17"/>
      <c r="AQ497" s="17"/>
      <c r="AR497" s="17"/>
      <c r="AS497" s="17"/>
      <c r="AT497" s="17"/>
      <c r="AU497" s="17"/>
      <c r="AV497" s="17"/>
      <c r="AW497" s="17"/>
      <c r="AX497" s="17"/>
      <c r="AY497" s="17"/>
      <c r="AZ497" s="17"/>
      <c r="BA497" s="17"/>
      <c r="BB497" s="17"/>
      <c r="BC497" s="17"/>
      <c r="BD497" s="17"/>
      <c r="BE497" s="17"/>
      <c r="BF497" s="17"/>
      <c r="BG497" s="17"/>
    </row>
    <row r="498" spans="2:59" x14ac:dyDescent="0.35">
      <c r="C498" s="17"/>
      <c r="D498" s="17"/>
      <c r="E498" s="17"/>
      <c r="F498" s="17"/>
      <c r="G498" s="17"/>
      <c r="H498" s="17"/>
      <c r="I498" s="17"/>
      <c r="J498" s="17"/>
      <c r="K498" s="17"/>
      <c r="L498" s="17"/>
      <c r="M498" s="17"/>
      <c r="N498" s="17"/>
      <c r="O498" s="17"/>
      <c r="P498" s="17"/>
      <c r="Q498" s="17"/>
      <c r="R498" s="17"/>
      <c r="S498" s="17"/>
      <c r="T498" s="17"/>
      <c r="U498" s="17"/>
      <c r="V498" s="17"/>
      <c r="W498" s="17"/>
      <c r="X498" s="17"/>
      <c r="Y498" s="17"/>
      <c r="Z498" s="17"/>
      <c r="AA498" s="17"/>
      <c r="AB498" s="17"/>
      <c r="AC498" s="17"/>
      <c r="AD498" s="17"/>
      <c r="AE498" s="17"/>
      <c r="AF498" s="17"/>
      <c r="AG498" s="17"/>
      <c r="AH498" s="17"/>
      <c r="AI498" s="17"/>
      <c r="AJ498" s="17"/>
      <c r="AK498" s="17"/>
      <c r="AL498" s="17"/>
      <c r="AM498" s="17"/>
      <c r="AN498" s="17"/>
      <c r="AO498" s="17"/>
      <c r="AP498" s="17"/>
      <c r="AQ498" s="17"/>
      <c r="AR498" s="17"/>
      <c r="AS498" s="17"/>
      <c r="AT498" s="17"/>
      <c r="AU498" s="17"/>
      <c r="AV498" s="17"/>
      <c r="AW498" s="17"/>
      <c r="AX498" s="17"/>
      <c r="AY498" s="17"/>
      <c r="AZ498" s="17"/>
      <c r="BA498" s="17"/>
      <c r="BB498" s="17"/>
      <c r="BC498" s="17"/>
      <c r="BD498" s="17"/>
      <c r="BE498" s="17"/>
      <c r="BF498" s="17"/>
      <c r="BG498" s="17"/>
    </row>
    <row r="499" spans="2:59" x14ac:dyDescent="0.35">
      <c r="C499" s="17"/>
      <c r="D499" s="17"/>
      <c r="E499" s="17"/>
      <c r="F499" s="17"/>
      <c r="G499" s="17"/>
      <c r="H499" s="17"/>
      <c r="I499" s="17"/>
      <c r="J499" s="17"/>
      <c r="K499" s="17"/>
      <c r="L499" s="17"/>
      <c r="M499" s="17"/>
      <c r="N499" s="17"/>
      <c r="O499" s="17"/>
      <c r="P499" s="17"/>
      <c r="Q499" s="17"/>
      <c r="R499" s="17"/>
      <c r="S499" s="17"/>
      <c r="T499" s="17"/>
      <c r="U499" s="17"/>
      <c r="V499" s="17"/>
      <c r="W499" s="17"/>
      <c r="X499" s="17"/>
      <c r="Y499" s="17"/>
      <c r="Z499" s="17"/>
      <c r="AA499" s="17"/>
      <c r="AB499" s="17"/>
      <c r="AC499" s="17"/>
      <c r="AD499" s="17"/>
      <c r="AE499" s="17"/>
      <c r="AF499" s="17"/>
      <c r="AG499" s="17"/>
      <c r="AH499" s="17"/>
      <c r="AI499" s="17"/>
      <c r="AJ499" s="17"/>
      <c r="AK499" s="17"/>
      <c r="AL499" s="17"/>
      <c r="AM499" s="17"/>
      <c r="AN499" s="17"/>
      <c r="AO499" s="17"/>
      <c r="AP499" s="17"/>
      <c r="AQ499" s="17"/>
      <c r="AR499" s="17"/>
      <c r="AS499" s="17"/>
      <c r="AT499" s="17"/>
      <c r="AU499" s="17"/>
      <c r="AV499" s="17"/>
      <c r="AW499" s="17"/>
      <c r="AX499" s="17"/>
      <c r="AY499" s="17"/>
      <c r="AZ499" s="17"/>
      <c r="BA499" s="17"/>
      <c r="BB499" s="17"/>
      <c r="BC499" s="17"/>
      <c r="BD499" s="17"/>
      <c r="BE499" s="17"/>
      <c r="BF499" s="17"/>
      <c r="BG499" s="17"/>
    </row>
    <row r="500" spans="2:59" x14ac:dyDescent="0.35">
      <c r="C500" s="17"/>
      <c r="D500" s="17"/>
      <c r="E500" s="17"/>
      <c r="F500" s="17"/>
      <c r="G500" s="17"/>
      <c r="H500" s="17"/>
      <c r="I500" s="17"/>
      <c r="J500" s="17"/>
      <c r="K500" s="17"/>
      <c r="L500" s="17"/>
      <c r="M500" s="17"/>
      <c r="N500" s="17"/>
      <c r="O500" s="17"/>
      <c r="P500" s="17"/>
      <c r="Q500" s="17"/>
      <c r="R500" s="17"/>
      <c r="S500" s="17"/>
      <c r="T500" s="17"/>
      <c r="U500" s="17"/>
      <c r="V500" s="17"/>
      <c r="W500" s="17"/>
      <c r="X500" s="17"/>
      <c r="Y500" s="17"/>
      <c r="Z500" s="17"/>
      <c r="AA500" s="17"/>
      <c r="AB500" s="17"/>
      <c r="AC500" s="17"/>
      <c r="AD500" s="17"/>
      <c r="AE500" s="17"/>
      <c r="AF500" s="17"/>
      <c r="AG500" s="17"/>
      <c r="AH500" s="17"/>
      <c r="AI500" s="17"/>
      <c r="AJ500" s="17"/>
      <c r="AK500" s="17"/>
      <c r="AL500" s="17"/>
      <c r="AM500" s="17"/>
      <c r="AN500" s="17"/>
      <c r="AO500" s="17"/>
      <c r="AP500" s="17"/>
      <c r="AQ500" s="17"/>
      <c r="AR500" s="17"/>
      <c r="AS500" s="17"/>
      <c r="AT500" s="17"/>
      <c r="AU500" s="17"/>
      <c r="AV500" s="17"/>
      <c r="AW500" s="17"/>
      <c r="AX500" s="17"/>
      <c r="AY500" s="17"/>
      <c r="AZ500" s="17"/>
      <c r="BA500" s="17"/>
      <c r="BB500" s="17"/>
      <c r="BC500" s="17"/>
      <c r="BD500" s="17"/>
      <c r="BE500" s="17"/>
      <c r="BF500" s="17"/>
      <c r="BG500" s="17"/>
    </row>
    <row r="501" spans="2:59" x14ac:dyDescent="0.35">
      <c r="C501" s="17"/>
      <c r="D501" s="17"/>
      <c r="E501" s="17"/>
      <c r="F501" s="17"/>
      <c r="G501" s="17"/>
      <c r="H501" s="17"/>
      <c r="I501" s="17"/>
      <c r="J501" s="17"/>
      <c r="K501" s="17"/>
      <c r="L501" s="17"/>
      <c r="M501" s="17"/>
      <c r="N501" s="17"/>
      <c r="O501" s="17"/>
      <c r="P501" s="17"/>
      <c r="Q501" s="17"/>
      <c r="R501" s="17"/>
      <c r="S501" s="17"/>
      <c r="T501" s="17"/>
      <c r="U501" s="17"/>
      <c r="V501" s="17"/>
      <c r="W501" s="17"/>
      <c r="X501" s="17"/>
      <c r="Y501" s="17"/>
      <c r="Z501" s="17"/>
      <c r="AA501" s="17"/>
      <c r="AB501" s="17"/>
      <c r="AC501" s="17"/>
      <c r="AD501" s="17"/>
      <c r="AE501" s="17"/>
      <c r="AF501" s="17"/>
      <c r="AG501" s="17"/>
      <c r="AH501" s="17"/>
      <c r="AI501" s="17"/>
      <c r="AJ501" s="17"/>
      <c r="AK501" s="17"/>
      <c r="AL501" s="17"/>
      <c r="AM501" s="17"/>
      <c r="AN501" s="17"/>
      <c r="AO501" s="17"/>
      <c r="AP501" s="17"/>
      <c r="AQ501" s="17"/>
      <c r="AR501" s="17"/>
      <c r="AS501" s="17"/>
      <c r="AT501" s="17"/>
      <c r="AU501" s="17"/>
      <c r="AV501" s="17"/>
      <c r="AW501" s="17"/>
      <c r="AX501" s="17"/>
      <c r="AY501" s="17"/>
      <c r="AZ501" s="17"/>
      <c r="BA501" s="17"/>
      <c r="BB501" s="17"/>
      <c r="BC501" s="17"/>
      <c r="BD501" s="17"/>
      <c r="BE501" s="17"/>
      <c r="BF501" s="17"/>
      <c r="BG501" s="17"/>
    </row>
    <row r="502" spans="2:59" x14ac:dyDescent="0.35">
      <c r="C502" s="17"/>
      <c r="D502" s="17"/>
      <c r="E502" s="17"/>
      <c r="F502" s="17"/>
      <c r="G502" s="17"/>
      <c r="H502" s="17"/>
      <c r="I502" s="17"/>
      <c r="J502" s="17"/>
      <c r="K502" s="17"/>
      <c r="L502" s="17"/>
      <c r="M502" s="17"/>
      <c r="N502" s="17"/>
      <c r="O502" s="17"/>
      <c r="P502" s="17"/>
      <c r="Q502" s="17"/>
      <c r="R502" s="17"/>
      <c r="S502" s="17"/>
      <c r="T502" s="17"/>
      <c r="U502" s="17"/>
      <c r="V502" s="17"/>
      <c r="W502" s="17"/>
      <c r="X502" s="17"/>
      <c r="Y502" s="17"/>
      <c r="Z502" s="17"/>
      <c r="AA502" s="17"/>
      <c r="AB502" s="17"/>
      <c r="AC502" s="17"/>
      <c r="AD502" s="17"/>
      <c r="AE502" s="17"/>
      <c r="AF502" s="17"/>
      <c r="AG502" s="17"/>
      <c r="AH502" s="17"/>
      <c r="AI502" s="17"/>
      <c r="AJ502" s="17"/>
      <c r="AK502" s="17"/>
      <c r="AL502" s="17"/>
      <c r="AM502" s="17"/>
      <c r="AN502" s="17"/>
      <c r="AO502" s="17"/>
      <c r="AP502" s="17"/>
      <c r="AQ502" s="17"/>
      <c r="AR502" s="17"/>
      <c r="AS502" s="17"/>
      <c r="AT502" s="17"/>
      <c r="AU502" s="17"/>
      <c r="AV502" s="17"/>
      <c r="AW502" s="17"/>
      <c r="AX502" s="17"/>
      <c r="AY502" s="17"/>
      <c r="AZ502" s="17"/>
      <c r="BA502" s="17"/>
      <c r="BB502" s="17"/>
      <c r="BC502" s="17"/>
      <c r="BD502" s="17"/>
      <c r="BE502" s="17"/>
      <c r="BF502" s="17"/>
      <c r="BG502" s="17"/>
    </row>
    <row r="503" spans="2:59" x14ac:dyDescent="0.35">
      <c r="C503" s="17"/>
      <c r="D503" s="17"/>
      <c r="E503" s="17"/>
      <c r="F503" s="17"/>
      <c r="G503" s="17"/>
      <c r="H503" s="17"/>
      <c r="I503" s="17"/>
      <c r="J503" s="17"/>
      <c r="K503" s="17"/>
      <c r="L503" s="17"/>
      <c r="M503" s="17"/>
      <c r="N503" s="17"/>
      <c r="O503" s="17"/>
      <c r="P503" s="17"/>
      <c r="Q503" s="17"/>
      <c r="R503" s="17"/>
      <c r="S503" s="17"/>
      <c r="T503" s="17"/>
      <c r="U503" s="17"/>
      <c r="V503" s="17"/>
      <c r="W503" s="17"/>
      <c r="X503" s="17"/>
      <c r="Y503" s="17"/>
      <c r="Z503" s="17"/>
      <c r="AA503" s="17"/>
      <c r="AB503" s="17"/>
      <c r="AC503" s="17"/>
      <c r="AD503" s="17"/>
      <c r="AE503" s="17"/>
      <c r="AF503" s="17"/>
      <c r="AG503" s="17"/>
      <c r="AH503" s="17"/>
      <c r="AI503" s="17"/>
      <c r="AJ503" s="17"/>
      <c r="AK503" s="17"/>
      <c r="AL503" s="17"/>
      <c r="AM503" s="17"/>
      <c r="AN503" s="17"/>
      <c r="AO503" s="17"/>
      <c r="AP503" s="17"/>
      <c r="AQ503" s="17"/>
      <c r="AR503" s="17"/>
      <c r="AS503" s="17"/>
      <c r="AT503" s="17"/>
      <c r="AU503" s="17"/>
      <c r="AV503" s="17"/>
      <c r="AW503" s="17"/>
      <c r="AX503" s="17"/>
      <c r="AY503" s="17"/>
      <c r="AZ503" s="17"/>
      <c r="BA503" s="17"/>
      <c r="BB503" s="17"/>
      <c r="BC503" s="17"/>
      <c r="BD503" s="17"/>
      <c r="BE503" s="17"/>
      <c r="BF503" s="17"/>
      <c r="BG503" s="17"/>
    </row>
    <row r="504" spans="2:59" x14ac:dyDescent="0.35">
      <c r="C504" s="17"/>
      <c r="D504" s="17"/>
      <c r="E504" s="17"/>
      <c r="F504" s="17"/>
      <c r="G504" s="17"/>
      <c r="H504" s="17"/>
      <c r="I504" s="17"/>
      <c r="J504" s="17"/>
      <c r="K504" s="17"/>
      <c r="L504" s="17"/>
      <c r="M504" s="17"/>
      <c r="N504" s="17"/>
      <c r="O504" s="17"/>
      <c r="P504" s="17"/>
      <c r="Q504" s="17"/>
      <c r="R504" s="17"/>
      <c r="S504" s="17"/>
      <c r="T504" s="17"/>
      <c r="U504" s="17"/>
      <c r="V504" s="17"/>
      <c r="W504" s="17"/>
      <c r="X504" s="17"/>
      <c r="Y504" s="17"/>
      <c r="Z504" s="17"/>
      <c r="AA504" s="17"/>
      <c r="AB504" s="17"/>
      <c r="AC504" s="17"/>
      <c r="AD504" s="17"/>
      <c r="AE504" s="17"/>
      <c r="AF504" s="17"/>
      <c r="AG504" s="17"/>
      <c r="AH504" s="17"/>
      <c r="AI504" s="17"/>
      <c r="AJ504" s="17"/>
      <c r="AK504" s="17"/>
      <c r="AL504" s="17"/>
      <c r="AM504" s="17"/>
      <c r="AN504" s="17"/>
      <c r="AO504" s="17"/>
      <c r="AP504" s="17"/>
      <c r="AQ504" s="17"/>
      <c r="AR504" s="17"/>
      <c r="AS504" s="17"/>
      <c r="AT504" s="17"/>
      <c r="AU504" s="17"/>
      <c r="AV504" s="17"/>
      <c r="AW504" s="17"/>
      <c r="AX504" s="17"/>
      <c r="AY504" s="17"/>
      <c r="AZ504" s="17"/>
      <c r="BA504" s="17"/>
      <c r="BB504" s="17"/>
      <c r="BC504" s="17"/>
      <c r="BD504" s="17"/>
      <c r="BE504" s="17"/>
      <c r="BF504" s="17"/>
      <c r="BG504" s="17"/>
    </row>
    <row r="505" spans="2:59" x14ac:dyDescent="0.35">
      <c r="B505" s="6"/>
      <c r="C505" s="17"/>
      <c r="D505" s="17"/>
      <c r="E505" s="17"/>
      <c r="F505" s="17"/>
      <c r="G505" s="17"/>
      <c r="H505" s="17"/>
      <c r="I505" s="17"/>
      <c r="J505" s="17"/>
      <c r="K505" s="17"/>
      <c r="L505" s="17"/>
      <c r="M505" s="17"/>
      <c r="N505" s="17"/>
      <c r="O505" s="17"/>
      <c r="P505" s="17"/>
      <c r="Q505" s="17"/>
      <c r="R505" s="17"/>
      <c r="S505" s="17"/>
      <c r="T505" s="17"/>
      <c r="U505" s="17"/>
      <c r="V505" s="17"/>
      <c r="W505" s="17"/>
      <c r="X505" s="17"/>
      <c r="Y505" s="17"/>
      <c r="Z505" s="17"/>
      <c r="AA505" s="17"/>
      <c r="AB505" s="17"/>
      <c r="AC505" s="17"/>
      <c r="AD505" s="17"/>
      <c r="AE505" s="17"/>
      <c r="AF505" s="17"/>
      <c r="AG505" s="17"/>
      <c r="AH505" s="17"/>
      <c r="AI505" s="17"/>
      <c r="AJ505" s="17"/>
      <c r="AK505" s="17"/>
      <c r="AL505" s="17"/>
      <c r="AM505" s="17"/>
      <c r="AN505" s="17"/>
      <c r="AO505" s="17"/>
      <c r="AP505" s="17"/>
      <c r="AQ505" s="17"/>
      <c r="AR505" s="17"/>
      <c r="AS505" s="17"/>
      <c r="AT505" s="17"/>
      <c r="AU505" s="17"/>
      <c r="AV505" s="17"/>
      <c r="AW505" s="17"/>
      <c r="AX505" s="17"/>
      <c r="AY505" s="17"/>
      <c r="AZ505" s="17"/>
      <c r="BA505" s="17"/>
      <c r="BB505" s="17"/>
      <c r="BC505" s="17"/>
      <c r="BD505" s="17"/>
      <c r="BE505" s="17"/>
      <c r="BF505" s="17"/>
      <c r="BG505" s="17"/>
    </row>
    <row r="506" spans="2:59" x14ac:dyDescent="0.35">
      <c r="B506" s="24"/>
      <c r="C506" s="17"/>
      <c r="D506" s="17"/>
      <c r="E506" s="17"/>
      <c r="F506" s="17"/>
      <c r="G506" s="17"/>
      <c r="H506" s="17"/>
      <c r="I506" s="17"/>
      <c r="J506" s="17"/>
      <c r="K506" s="17"/>
      <c r="L506" s="17"/>
      <c r="M506" s="17"/>
      <c r="N506" s="17"/>
      <c r="O506" s="17"/>
      <c r="P506" s="17"/>
      <c r="Q506" s="17"/>
      <c r="R506" s="17"/>
      <c r="S506" s="17"/>
      <c r="T506" s="17"/>
      <c r="U506" s="17"/>
      <c r="V506" s="17"/>
      <c r="W506" s="17"/>
      <c r="X506" s="17"/>
      <c r="Y506" s="17"/>
      <c r="Z506" s="17"/>
      <c r="AA506" s="17"/>
      <c r="AB506" s="17"/>
      <c r="AC506" s="17"/>
      <c r="AD506" s="17"/>
      <c r="AE506" s="17"/>
      <c r="AF506" s="17"/>
      <c r="AG506" s="17"/>
      <c r="AH506" s="17"/>
      <c r="AI506" s="17"/>
      <c r="AJ506" s="17"/>
      <c r="AK506" s="17"/>
      <c r="AL506" s="17"/>
      <c r="AM506" s="17"/>
      <c r="AN506" s="17"/>
      <c r="AO506" s="17"/>
      <c r="AP506" s="17"/>
      <c r="AQ506" s="17"/>
      <c r="AR506" s="17"/>
      <c r="AS506" s="17"/>
      <c r="AT506" s="17"/>
      <c r="AU506" s="17"/>
      <c r="AV506" s="17"/>
      <c r="AW506" s="17"/>
      <c r="AX506" s="17"/>
      <c r="AY506" s="17"/>
      <c r="AZ506" s="17"/>
      <c r="BA506" s="17"/>
      <c r="BB506" s="17"/>
      <c r="BC506" s="17"/>
      <c r="BD506" s="17"/>
      <c r="BE506" s="17"/>
      <c r="BF506" s="17"/>
      <c r="BG506" s="17"/>
    </row>
    <row r="507" spans="2:59" x14ac:dyDescent="0.35">
      <c r="C507" s="17"/>
      <c r="D507" s="17"/>
      <c r="E507" s="17"/>
      <c r="F507" s="17"/>
      <c r="G507" s="17"/>
      <c r="H507" s="17"/>
      <c r="I507" s="17"/>
      <c r="J507" s="17"/>
      <c r="K507" s="17"/>
      <c r="L507" s="17"/>
      <c r="M507" s="17"/>
      <c r="N507" s="17"/>
      <c r="O507" s="17"/>
      <c r="P507" s="17"/>
      <c r="Q507" s="17"/>
      <c r="R507" s="17"/>
      <c r="S507" s="17"/>
      <c r="T507" s="17"/>
      <c r="U507" s="17"/>
      <c r="V507" s="17"/>
      <c r="W507" s="17"/>
      <c r="X507" s="17"/>
      <c r="Y507" s="17"/>
      <c r="Z507" s="17"/>
      <c r="AA507" s="17"/>
      <c r="AB507" s="17"/>
      <c r="AC507" s="17"/>
      <c r="AD507" s="17"/>
      <c r="AE507" s="17"/>
      <c r="AF507" s="17"/>
      <c r="AG507" s="17"/>
      <c r="AH507" s="17"/>
      <c r="AI507" s="17"/>
      <c r="AJ507" s="17"/>
      <c r="AK507" s="17"/>
      <c r="AL507" s="17"/>
      <c r="AM507" s="17"/>
      <c r="AN507" s="17"/>
      <c r="AO507" s="17"/>
      <c r="AP507" s="17"/>
      <c r="AQ507" s="17"/>
      <c r="AR507" s="17"/>
      <c r="AS507" s="17"/>
      <c r="AT507" s="17"/>
      <c r="AU507" s="17"/>
      <c r="AV507" s="17"/>
      <c r="AW507" s="17"/>
      <c r="AX507" s="17"/>
      <c r="AY507" s="17"/>
      <c r="AZ507" s="17"/>
      <c r="BA507" s="17"/>
      <c r="BB507" s="17"/>
      <c r="BC507" s="17"/>
      <c r="BD507" s="17"/>
      <c r="BE507" s="17"/>
      <c r="BF507" s="17"/>
      <c r="BG507" s="17"/>
    </row>
    <row r="508" spans="2:59" x14ac:dyDescent="0.35">
      <c r="C508" s="17"/>
      <c r="D508" s="17"/>
      <c r="E508" s="17"/>
      <c r="F508" s="17"/>
      <c r="G508" s="17"/>
      <c r="H508" s="17"/>
      <c r="I508" s="17"/>
      <c r="J508" s="17"/>
      <c r="K508" s="17"/>
      <c r="L508" s="17"/>
      <c r="M508" s="17"/>
      <c r="N508" s="17"/>
      <c r="O508" s="17"/>
      <c r="P508" s="17"/>
      <c r="Q508" s="17"/>
      <c r="R508" s="17"/>
      <c r="S508" s="17"/>
      <c r="T508" s="17"/>
      <c r="U508" s="17"/>
      <c r="V508" s="17"/>
      <c r="W508" s="17"/>
      <c r="X508" s="17"/>
      <c r="Y508" s="17"/>
      <c r="Z508" s="17"/>
      <c r="AA508" s="17"/>
      <c r="AB508" s="17"/>
      <c r="AC508" s="17"/>
      <c r="AD508" s="17"/>
      <c r="AE508" s="17"/>
      <c r="AF508" s="17"/>
      <c r="AG508" s="17"/>
      <c r="AH508" s="17"/>
      <c r="AI508" s="17"/>
      <c r="AJ508" s="17"/>
      <c r="AK508" s="17"/>
      <c r="AL508" s="17"/>
      <c r="AM508" s="17"/>
      <c r="AN508" s="17"/>
      <c r="AO508" s="17"/>
      <c r="AP508" s="17"/>
      <c r="AQ508" s="17"/>
      <c r="AR508" s="17"/>
      <c r="AS508" s="17"/>
      <c r="AT508" s="17"/>
      <c r="AU508" s="17"/>
      <c r="AV508" s="17"/>
      <c r="AW508" s="17"/>
      <c r="AX508" s="17"/>
      <c r="AY508" s="17"/>
      <c r="AZ508" s="17"/>
      <c r="BA508" s="17"/>
      <c r="BB508" s="17"/>
      <c r="BC508" s="17"/>
      <c r="BD508" s="17"/>
      <c r="BE508" s="17"/>
      <c r="BF508" s="17"/>
      <c r="BG508" s="17"/>
    </row>
    <row r="509" spans="2:59" x14ac:dyDescent="0.35">
      <c r="C509" s="17"/>
      <c r="D509" s="17"/>
      <c r="E509" s="17"/>
      <c r="F509" s="17"/>
      <c r="G509" s="17"/>
      <c r="H509" s="17"/>
      <c r="I509" s="17"/>
      <c r="J509" s="17"/>
      <c r="K509" s="17"/>
      <c r="L509" s="17"/>
      <c r="M509" s="17"/>
      <c r="N509" s="17"/>
      <c r="O509" s="17"/>
      <c r="P509" s="17"/>
      <c r="Q509" s="17"/>
      <c r="R509" s="17"/>
      <c r="S509" s="17"/>
      <c r="T509" s="17"/>
      <c r="U509" s="17"/>
      <c r="V509" s="17"/>
      <c r="W509" s="17"/>
      <c r="X509" s="17"/>
      <c r="Y509" s="17"/>
      <c r="Z509" s="17"/>
      <c r="AA509" s="17"/>
      <c r="AB509" s="17"/>
      <c r="AC509" s="17"/>
      <c r="AD509" s="17"/>
      <c r="AE509" s="17"/>
      <c r="AF509" s="17"/>
      <c r="AG509" s="17"/>
      <c r="AH509" s="17"/>
      <c r="AI509" s="17"/>
      <c r="AJ509" s="17"/>
      <c r="AK509" s="17"/>
      <c r="AL509" s="17"/>
      <c r="AM509" s="17"/>
      <c r="AN509" s="17"/>
      <c r="AO509" s="17"/>
      <c r="AP509" s="17"/>
      <c r="AQ509" s="17"/>
      <c r="AR509" s="17"/>
      <c r="AS509" s="17"/>
      <c r="AT509" s="17"/>
      <c r="AU509" s="17"/>
      <c r="AV509" s="17"/>
      <c r="AW509" s="17"/>
      <c r="AX509" s="17"/>
      <c r="AY509" s="17"/>
      <c r="AZ509" s="17"/>
      <c r="BA509" s="17"/>
      <c r="BB509" s="17"/>
      <c r="BC509" s="17"/>
      <c r="BD509" s="17"/>
      <c r="BE509" s="17"/>
      <c r="BF509" s="17"/>
      <c r="BG509" s="17"/>
    </row>
    <row r="510" spans="2:59" x14ac:dyDescent="0.35">
      <c r="C510" s="17"/>
      <c r="D510" s="17"/>
      <c r="E510" s="17"/>
      <c r="F510" s="17"/>
      <c r="G510" s="17"/>
      <c r="H510" s="17"/>
      <c r="I510" s="17"/>
      <c r="J510" s="17"/>
      <c r="K510" s="17"/>
      <c r="L510" s="17"/>
      <c r="M510" s="17"/>
      <c r="N510" s="17"/>
      <c r="O510" s="17"/>
      <c r="P510" s="17"/>
      <c r="Q510" s="17"/>
      <c r="R510" s="17"/>
      <c r="S510" s="17"/>
      <c r="T510" s="17"/>
      <c r="U510" s="17"/>
      <c r="V510" s="17"/>
      <c r="W510" s="17"/>
      <c r="X510" s="17"/>
      <c r="Y510" s="17"/>
      <c r="Z510" s="17"/>
      <c r="AA510" s="17"/>
      <c r="AB510" s="17"/>
      <c r="AC510" s="17"/>
      <c r="AD510" s="17"/>
      <c r="AE510" s="17"/>
      <c r="AF510" s="17"/>
      <c r="AG510" s="17"/>
      <c r="AH510" s="17"/>
      <c r="AI510" s="17"/>
      <c r="AJ510" s="17"/>
      <c r="AK510" s="17"/>
      <c r="AL510" s="17"/>
      <c r="AM510" s="17"/>
      <c r="AN510" s="17"/>
      <c r="AO510" s="17"/>
      <c r="AP510" s="17"/>
      <c r="AQ510" s="17"/>
      <c r="AR510" s="17"/>
      <c r="AS510" s="17"/>
      <c r="AT510" s="17"/>
      <c r="AU510" s="17"/>
      <c r="AV510" s="17"/>
      <c r="AW510" s="17"/>
      <c r="AX510" s="17"/>
      <c r="AY510" s="17"/>
      <c r="AZ510" s="17"/>
      <c r="BA510" s="17"/>
      <c r="BB510" s="17"/>
      <c r="BC510" s="17"/>
      <c r="BD510" s="17"/>
      <c r="BE510" s="17"/>
      <c r="BF510" s="17"/>
      <c r="BG510" s="17"/>
    </row>
    <row r="511" spans="2:59" x14ac:dyDescent="0.35">
      <c r="C511" s="17"/>
      <c r="D511" s="17"/>
      <c r="E511" s="17"/>
      <c r="F511" s="17"/>
      <c r="G511" s="17"/>
      <c r="H511" s="17"/>
      <c r="I511" s="17"/>
      <c r="J511" s="17"/>
      <c r="K511" s="17"/>
      <c r="L511" s="17"/>
      <c r="M511" s="17"/>
      <c r="N511" s="17"/>
      <c r="O511" s="17"/>
      <c r="P511" s="17"/>
      <c r="Q511" s="17"/>
      <c r="R511" s="17"/>
      <c r="S511" s="17"/>
      <c r="T511" s="17"/>
      <c r="U511" s="17"/>
      <c r="V511" s="17"/>
      <c r="W511" s="17"/>
      <c r="X511" s="17"/>
      <c r="Y511" s="17"/>
      <c r="Z511" s="17"/>
      <c r="AA511" s="17"/>
      <c r="AB511" s="17"/>
      <c r="AC511" s="17"/>
      <c r="AD511" s="17"/>
      <c r="AE511" s="17"/>
      <c r="AF511" s="17"/>
      <c r="AG511" s="17"/>
      <c r="AH511" s="17"/>
      <c r="AI511" s="17"/>
      <c r="AJ511" s="17"/>
      <c r="AK511" s="17"/>
      <c r="AL511" s="17"/>
      <c r="AM511" s="17"/>
      <c r="AN511" s="17"/>
      <c r="AO511" s="17"/>
      <c r="AP511" s="17"/>
      <c r="AQ511" s="17"/>
      <c r="AR511" s="17"/>
      <c r="AS511" s="17"/>
      <c r="AT511" s="17"/>
      <c r="AU511" s="17"/>
      <c r="AV511" s="17"/>
      <c r="AW511" s="17"/>
      <c r="AX511" s="17"/>
      <c r="AY511" s="17"/>
      <c r="AZ511" s="17"/>
      <c r="BA511" s="17"/>
      <c r="BB511" s="17"/>
      <c r="BC511" s="17"/>
      <c r="BD511" s="17"/>
      <c r="BE511" s="17"/>
      <c r="BF511" s="17"/>
      <c r="BG511" s="17"/>
    </row>
    <row r="512" spans="2:59" x14ac:dyDescent="0.35">
      <c r="C512" s="17"/>
      <c r="D512" s="17"/>
      <c r="E512" s="17"/>
      <c r="F512" s="17"/>
      <c r="G512" s="17"/>
      <c r="H512" s="17"/>
      <c r="I512" s="17"/>
      <c r="J512" s="17"/>
      <c r="K512" s="17"/>
      <c r="L512" s="17"/>
      <c r="M512" s="17"/>
      <c r="N512" s="17"/>
      <c r="O512" s="17"/>
      <c r="P512" s="17"/>
      <c r="Q512" s="17"/>
      <c r="R512" s="17"/>
      <c r="S512" s="17"/>
      <c r="T512" s="17"/>
      <c r="U512" s="17"/>
      <c r="V512" s="17"/>
      <c r="W512" s="17"/>
      <c r="X512" s="17"/>
      <c r="Y512" s="17"/>
      <c r="Z512" s="17"/>
      <c r="AA512" s="17"/>
      <c r="AB512" s="17"/>
      <c r="AC512" s="17"/>
      <c r="AD512" s="17"/>
      <c r="AE512" s="17"/>
      <c r="AF512" s="17"/>
      <c r="AG512" s="17"/>
      <c r="AH512" s="17"/>
      <c r="AI512" s="17"/>
      <c r="AJ512" s="17"/>
      <c r="AK512" s="17"/>
      <c r="AL512" s="17"/>
      <c r="AM512" s="17"/>
      <c r="AN512" s="17"/>
      <c r="AO512" s="17"/>
      <c r="AP512" s="17"/>
      <c r="AQ512" s="17"/>
      <c r="AR512" s="17"/>
      <c r="AS512" s="17"/>
      <c r="AT512" s="17"/>
      <c r="AU512" s="17"/>
      <c r="AV512" s="17"/>
      <c r="AW512" s="17"/>
      <c r="AX512" s="17"/>
      <c r="AY512" s="17"/>
      <c r="AZ512" s="17"/>
      <c r="BA512" s="17"/>
      <c r="BB512" s="17"/>
      <c r="BC512" s="17"/>
      <c r="BD512" s="17"/>
      <c r="BE512" s="17"/>
      <c r="BF512" s="17"/>
      <c r="BG512" s="17"/>
    </row>
    <row r="513" spans="2:59" x14ac:dyDescent="0.35">
      <c r="C513" s="17"/>
      <c r="D513" s="17"/>
      <c r="E513" s="17"/>
      <c r="F513" s="17"/>
      <c r="G513" s="17"/>
      <c r="H513" s="17"/>
      <c r="I513" s="17"/>
      <c r="J513" s="17"/>
      <c r="K513" s="17"/>
      <c r="L513" s="17"/>
      <c r="M513" s="17"/>
      <c r="N513" s="17"/>
      <c r="O513" s="17"/>
      <c r="P513" s="17"/>
      <c r="Q513" s="17"/>
      <c r="R513" s="17"/>
      <c r="S513" s="17"/>
      <c r="T513" s="17"/>
      <c r="U513" s="17"/>
      <c r="V513" s="17"/>
      <c r="W513" s="17"/>
      <c r="X513" s="17"/>
      <c r="Y513" s="17"/>
      <c r="Z513" s="17"/>
      <c r="AA513" s="17"/>
      <c r="AB513" s="17"/>
      <c r="AC513" s="17"/>
      <c r="AD513" s="17"/>
      <c r="AE513" s="17"/>
      <c r="AF513" s="17"/>
      <c r="AG513" s="17"/>
      <c r="AH513" s="17"/>
      <c r="AI513" s="17"/>
      <c r="AJ513" s="17"/>
      <c r="AK513" s="17"/>
      <c r="AL513" s="17"/>
      <c r="AM513" s="17"/>
      <c r="AN513" s="17"/>
      <c r="AO513" s="17"/>
      <c r="AP513" s="17"/>
      <c r="AQ513" s="17"/>
      <c r="AR513" s="17"/>
      <c r="AS513" s="17"/>
      <c r="AT513" s="17"/>
      <c r="AU513" s="17"/>
      <c r="AV513" s="17"/>
      <c r="AW513" s="17"/>
      <c r="AX513" s="17"/>
      <c r="AY513" s="17"/>
      <c r="AZ513" s="17"/>
      <c r="BA513" s="17"/>
      <c r="BB513" s="17"/>
      <c r="BC513" s="17"/>
      <c r="BD513" s="17"/>
      <c r="BE513" s="17"/>
      <c r="BF513" s="17"/>
      <c r="BG513" s="17"/>
    </row>
    <row r="514" spans="2:59" x14ac:dyDescent="0.35">
      <c r="B514" s="6"/>
      <c r="C514" s="17"/>
      <c r="D514" s="17"/>
      <c r="E514" s="17"/>
      <c r="F514" s="17"/>
      <c r="G514" s="17"/>
      <c r="H514" s="17"/>
      <c r="I514" s="17"/>
      <c r="J514" s="17"/>
      <c r="K514" s="17"/>
      <c r="L514" s="17"/>
      <c r="M514" s="17"/>
      <c r="N514" s="17"/>
      <c r="O514" s="17"/>
      <c r="P514" s="17"/>
      <c r="Q514" s="17"/>
      <c r="R514" s="17"/>
      <c r="S514" s="17"/>
      <c r="T514" s="17"/>
      <c r="U514" s="17"/>
      <c r="V514" s="17"/>
      <c r="W514" s="17"/>
      <c r="X514" s="17"/>
      <c r="Y514" s="17"/>
      <c r="Z514" s="17"/>
      <c r="AA514" s="17"/>
      <c r="AB514" s="17"/>
      <c r="AC514" s="17"/>
      <c r="AD514" s="17"/>
      <c r="AE514" s="17"/>
      <c r="AF514" s="17"/>
      <c r="AG514" s="17"/>
      <c r="AH514" s="17"/>
      <c r="AI514" s="17"/>
      <c r="AJ514" s="17"/>
      <c r="AK514" s="17"/>
      <c r="AL514" s="17"/>
      <c r="AM514" s="17"/>
      <c r="AN514" s="17"/>
      <c r="AO514" s="17"/>
      <c r="AP514" s="17"/>
      <c r="AQ514" s="17"/>
      <c r="AR514" s="17"/>
      <c r="AS514" s="17"/>
      <c r="AT514" s="17"/>
      <c r="AU514" s="17"/>
      <c r="AV514" s="17"/>
      <c r="AW514" s="17"/>
      <c r="AX514" s="17"/>
      <c r="AY514" s="17"/>
      <c r="AZ514" s="17"/>
      <c r="BA514" s="17"/>
      <c r="BB514" s="17"/>
      <c r="BC514" s="17"/>
      <c r="BD514" s="17"/>
      <c r="BE514" s="17"/>
      <c r="BF514" s="17"/>
      <c r="BG514" s="17"/>
    </row>
    <row r="515" spans="2:59" x14ac:dyDescent="0.35">
      <c r="B515" s="24"/>
      <c r="C515" s="17"/>
      <c r="D515" s="17"/>
      <c r="E515" s="17"/>
      <c r="F515" s="17"/>
      <c r="G515" s="17"/>
      <c r="H515" s="17"/>
      <c r="I515" s="17"/>
      <c r="J515" s="17"/>
      <c r="K515" s="17"/>
      <c r="L515" s="17"/>
      <c r="M515" s="17"/>
      <c r="N515" s="17"/>
      <c r="O515" s="17"/>
      <c r="P515" s="17"/>
      <c r="Q515" s="17"/>
      <c r="R515" s="17"/>
      <c r="S515" s="17"/>
      <c r="T515" s="17"/>
      <c r="U515" s="17"/>
      <c r="V515" s="17"/>
      <c r="W515" s="17"/>
      <c r="X515" s="17"/>
      <c r="Y515" s="17"/>
      <c r="Z515" s="17"/>
      <c r="AA515" s="17"/>
      <c r="AB515" s="17"/>
      <c r="AC515" s="17"/>
      <c r="AD515" s="17"/>
      <c r="AE515" s="17"/>
      <c r="AF515" s="17"/>
      <c r="AG515" s="17"/>
      <c r="AH515" s="17"/>
      <c r="AI515" s="17"/>
      <c r="AJ515" s="17"/>
      <c r="AK515" s="17"/>
      <c r="AL515" s="17"/>
      <c r="AM515" s="17"/>
      <c r="AN515" s="17"/>
      <c r="AO515" s="17"/>
      <c r="AP515" s="17"/>
      <c r="AQ515" s="17"/>
      <c r="AR515" s="17"/>
      <c r="AS515" s="17"/>
      <c r="AT515" s="17"/>
      <c r="AU515" s="17"/>
      <c r="AV515" s="17"/>
      <c r="AW515" s="17"/>
      <c r="AX515" s="17"/>
      <c r="AY515" s="17"/>
      <c r="AZ515" s="17"/>
      <c r="BA515" s="17"/>
      <c r="BB515" s="17"/>
      <c r="BC515" s="17"/>
      <c r="BD515" s="17"/>
      <c r="BE515" s="17"/>
      <c r="BF515" s="17"/>
      <c r="BG515" s="17"/>
    </row>
    <row r="516" spans="2:59" x14ac:dyDescent="0.35">
      <c r="C516" s="17"/>
      <c r="D516" s="17"/>
      <c r="E516" s="17"/>
      <c r="F516" s="17"/>
      <c r="G516" s="17"/>
      <c r="H516" s="17"/>
      <c r="I516" s="17"/>
      <c r="J516" s="17"/>
      <c r="K516" s="17"/>
      <c r="L516" s="17"/>
      <c r="M516" s="17"/>
      <c r="N516" s="17"/>
      <c r="O516" s="17"/>
      <c r="P516" s="17"/>
      <c r="Q516" s="17"/>
      <c r="R516" s="17"/>
      <c r="S516" s="17"/>
      <c r="T516" s="17"/>
      <c r="U516" s="17"/>
      <c r="V516" s="17"/>
      <c r="W516" s="17"/>
      <c r="X516" s="17"/>
      <c r="Y516" s="17"/>
      <c r="Z516" s="17"/>
      <c r="AA516" s="17"/>
      <c r="AB516" s="17"/>
      <c r="AC516" s="17"/>
      <c r="AD516" s="17"/>
      <c r="AE516" s="17"/>
      <c r="AF516" s="17"/>
      <c r="AG516" s="17"/>
      <c r="AH516" s="17"/>
      <c r="AI516" s="17"/>
      <c r="AJ516" s="17"/>
      <c r="AK516" s="17"/>
      <c r="AL516" s="17"/>
      <c r="AM516" s="17"/>
      <c r="AN516" s="17"/>
      <c r="AO516" s="17"/>
      <c r="AP516" s="17"/>
      <c r="AQ516" s="17"/>
      <c r="AR516" s="17"/>
      <c r="AS516" s="17"/>
      <c r="AT516" s="17"/>
      <c r="AU516" s="17"/>
      <c r="AV516" s="17"/>
      <c r="AW516" s="17"/>
      <c r="AX516" s="17"/>
      <c r="AY516" s="17"/>
      <c r="AZ516" s="17"/>
      <c r="BA516" s="17"/>
      <c r="BB516" s="17"/>
      <c r="BC516" s="17"/>
      <c r="BD516" s="17"/>
      <c r="BE516" s="17"/>
      <c r="BF516" s="17"/>
      <c r="BG516" s="17"/>
    </row>
    <row r="517" spans="2:59" x14ac:dyDescent="0.35">
      <c r="C517" s="17"/>
      <c r="D517" s="17"/>
      <c r="E517" s="17"/>
      <c r="F517" s="17"/>
      <c r="G517" s="17"/>
      <c r="H517" s="17"/>
      <c r="I517" s="17"/>
      <c r="J517" s="17"/>
      <c r="K517" s="17"/>
      <c r="L517" s="17"/>
      <c r="M517" s="17"/>
      <c r="N517" s="17"/>
      <c r="O517" s="17"/>
      <c r="P517" s="17"/>
      <c r="Q517" s="17"/>
      <c r="R517" s="17"/>
      <c r="S517" s="17"/>
      <c r="T517" s="17"/>
      <c r="U517" s="17"/>
      <c r="V517" s="17"/>
      <c r="W517" s="17"/>
      <c r="X517" s="17"/>
      <c r="Y517" s="17"/>
      <c r="Z517" s="17"/>
      <c r="AA517" s="17"/>
      <c r="AB517" s="17"/>
      <c r="AC517" s="17"/>
      <c r="AD517" s="17"/>
      <c r="AE517" s="17"/>
      <c r="AF517" s="17"/>
      <c r="AG517" s="17"/>
      <c r="AH517" s="17"/>
      <c r="AI517" s="17"/>
      <c r="AJ517" s="17"/>
      <c r="AK517" s="17"/>
      <c r="AL517" s="17"/>
      <c r="AM517" s="17"/>
      <c r="AN517" s="17"/>
      <c r="AO517" s="17"/>
      <c r="AP517" s="17"/>
      <c r="AQ517" s="17"/>
      <c r="AR517" s="17"/>
      <c r="AS517" s="17"/>
      <c r="AT517" s="17"/>
      <c r="AU517" s="17"/>
      <c r="AV517" s="17"/>
      <c r="AW517" s="17"/>
      <c r="AX517" s="17"/>
      <c r="AY517" s="17"/>
      <c r="AZ517" s="17"/>
      <c r="BA517" s="17"/>
      <c r="BB517" s="17"/>
      <c r="BC517" s="17"/>
      <c r="BD517" s="17"/>
      <c r="BE517" s="17"/>
      <c r="BF517" s="17"/>
      <c r="BG517" s="17"/>
    </row>
    <row r="518" spans="2:59" x14ac:dyDescent="0.35">
      <c r="C518" s="17"/>
      <c r="D518" s="17"/>
      <c r="E518" s="17"/>
      <c r="F518" s="17"/>
      <c r="G518" s="17"/>
      <c r="H518" s="17"/>
      <c r="I518" s="17"/>
      <c r="J518" s="17"/>
      <c r="K518" s="17"/>
      <c r="L518" s="17"/>
      <c r="M518" s="17"/>
      <c r="N518" s="17"/>
      <c r="O518" s="17"/>
      <c r="P518" s="17"/>
      <c r="Q518" s="17"/>
      <c r="R518" s="17"/>
      <c r="S518" s="17"/>
      <c r="T518" s="17"/>
      <c r="U518" s="17"/>
      <c r="V518" s="17"/>
      <c r="W518" s="17"/>
      <c r="X518" s="17"/>
      <c r="Y518" s="17"/>
      <c r="Z518" s="17"/>
      <c r="AA518" s="17"/>
      <c r="AB518" s="17"/>
      <c r="AC518" s="17"/>
      <c r="AD518" s="17"/>
      <c r="AE518" s="17"/>
      <c r="AF518" s="17"/>
      <c r="AG518" s="17"/>
      <c r="AH518" s="17"/>
      <c r="AI518" s="17"/>
      <c r="AJ518" s="17"/>
      <c r="AK518" s="17"/>
      <c r="AL518" s="17"/>
      <c r="AM518" s="17"/>
      <c r="AN518" s="17"/>
      <c r="AO518" s="17"/>
      <c r="AP518" s="17"/>
      <c r="AQ518" s="17"/>
      <c r="AR518" s="17"/>
      <c r="AS518" s="17"/>
      <c r="AT518" s="17"/>
      <c r="AU518" s="17"/>
      <c r="AV518" s="17"/>
      <c r="AW518" s="17"/>
      <c r="AX518" s="17"/>
      <c r="AY518" s="17"/>
      <c r="AZ518" s="17"/>
      <c r="BA518" s="17"/>
      <c r="BB518" s="17"/>
      <c r="BC518" s="17"/>
      <c r="BD518" s="17"/>
      <c r="BE518" s="17"/>
      <c r="BF518" s="17"/>
      <c r="BG518" s="17"/>
    </row>
    <row r="519" spans="2:59" x14ac:dyDescent="0.35">
      <c r="C519" s="17"/>
      <c r="D519" s="17"/>
      <c r="E519" s="17"/>
      <c r="F519" s="17"/>
      <c r="G519" s="17"/>
      <c r="H519" s="17"/>
      <c r="I519" s="17"/>
      <c r="J519" s="17"/>
      <c r="K519" s="17"/>
      <c r="L519" s="17"/>
      <c r="M519" s="17"/>
      <c r="N519" s="17"/>
      <c r="O519" s="17"/>
      <c r="P519" s="17"/>
      <c r="Q519" s="17"/>
      <c r="R519" s="17"/>
      <c r="S519" s="17"/>
      <c r="T519" s="17"/>
      <c r="U519" s="17"/>
      <c r="V519" s="17"/>
      <c r="W519" s="17"/>
      <c r="X519" s="17"/>
      <c r="Y519" s="17"/>
      <c r="Z519" s="17"/>
      <c r="AA519" s="17"/>
      <c r="AB519" s="17"/>
      <c r="AC519" s="17"/>
      <c r="AD519" s="17"/>
      <c r="AE519" s="17"/>
      <c r="AF519" s="17"/>
      <c r="AG519" s="17"/>
      <c r="AH519" s="17"/>
      <c r="AI519" s="17"/>
      <c r="AJ519" s="17"/>
      <c r="AK519" s="17"/>
      <c r="AL519" s="17"/>
      <c r="AM519" s="17"/>
      <c r="AN519" s="17"/>
      <c r="AO519" s="17"/>
      <c r="AP519" s="17"/>
      <c r="AQ519" s="17"/>
      <c r="AR519" s="17"/>
      <c r="AS519" s="17"/>
      <c r="AT519" s="17"/>
      <c r="AU519" s="17"/>
      <c r="AV519" s="17"/>
      <c r="AW519" s="17"/>
      <c r="AX519" s="17"/>
      <c r="AY519" s="17"/>
      <c r="AZ519" s="17"/>
      <c r="BA519" s="17"/>
      <c r="BB519" s="17"/>
      <c r="BC519" s="17"/>
      <c r="BD519" s="17"/>
      <c r="BE519" s="17"/>
      <c r="BF519" s="17"/>
      <c r="BG519" s="17"/>
    </row>
    <row r="520" spans="2:59" x14ac:dyDescent="0.35">
      <c r="C520" s="17"/>
      <c r="D520" s="17"/>
      <c r="E520" s="17"/>
      <c r="F520" s="17"/>
      <c r="G520" s="17"/>
      <c r="H520" s="17"/>
      <c r="I520" s="17"/>
      <c r="J520" s="17"/>
      <c r="K520" s="17"/>
      <c r="L520" s="17"/>
      <c r="M520" s="17"/>
      <c r="N520" s="17"/>
      <c r="O520" s="17"/>
      <c r="P520" s="17"/>
      <c r="Q520" s="17"/>
      <c r="R520" s="17"/>
      <c r="S520" s="17"/>
      <c r="T520" s="17"/>
      <c r="U520" s="17"/>
      <c r="V520" s="17"/>
      <c r="W520" s="17"/>
      <c r="X520" s="17"/>
      <c r="Y520" s="17"/>
      <c r="Z520" s="17"/>
      <c r="AA520" s="17"/>
      <c r="AB520" s="17"/>
      <c r="AC520" s="17"/>
      <c r="AD520" s="17"/>
      <c r="AE520" s="17"/>
      <c r="AF520" s="17"/>
      <c r="AG520" s="17"/>
      <c r="AH520" s="17"/>
      <c r="AI520" s="17"/>
      <c r="AJ520" s="17"/>
      <c r="AK520" s="17"/>
      <c r="AL520" s="17"/>
      <c r="AM520" s="17"/>
      <c r="AN520" s="17"/>
      <c r="AO520" s="17"/>
      <c r="AP520" s="17"/>
      <c r="AQ520" s="17"/>
      <c r="AR520" s="17"/>
      <c r="AS520" s="17"/>
      <c r="AT520" s="17"/>
      <c r="AU520" s="17"/>
      <c r="AV520" s="17"/>
      <c r="AW520" s="17"/>
      <c r="AX520" s="17"/>
      <c r="AY520" s="17"/>
      <c r="AZ520" s="17"/>
      <c r="BA520" s="17"/>
      <c r="BB520" s="17"/>
      <c r="BC520" s="17"/>
      <c r="BD520" s="17"/>
      <c r="BE520" s="17"/>
      <c r="BF520" s="17"/>
      <c r="BG520" s="17"/>
    </row>
    <row r="521" spans="2:59" x14ac:dyDescent="0.35">
      <c r="C521" s="17"/>
      <c r="D521" s="17"/>
      <c r="E521" s="17"/>
      <c r="F521" s="17"/>
      <c r="G521" s="17"/>
      <c r="H521" s="17"/>
      <c r="I521" s="17"/>
      <c r="J521" s="17"/>
      <c r="K521" s="17"/>
      <c r="L521" s="17"/>
      <c r="M521" s="17"/>
      <c r="N521" s="17"/>
      <c r="O521" s="17"/>
      <c r="P521" s="17"/>
      <c r="Q521" s="17"/>
      <c r="R521" s="17"/>
      <c r="S521" s="17"/>
      <c r="T521" s="17"/>
      <c r="U521" s="17"/>
      <c r="V521" s="17"/>
      <c r="W521" s="17"/>
      <c r="X521" s="17"/>
      <c r="Y521" s="17"/>
      <c r="Z521" s="17"/>
      <c r="AA521" s="17"/>
      <c r="AB521" s="17"/>
      <c r="AC521" s="17"/>
      <c r="AD521" s="17"/>
      <c r="AE521" s="17"/>
      <c r="AF521" s="17"/>
      <c r="AG521" s="17"/>
      <c r="AH521" s="17"/>
      <c r="AI521" s="17"/>
      <c r="AJ521" s="17"/>
      <c r="AK521" s="17"/>
      <c r="AL521" s="17"/>
      <c r="AM521" s="17"/>
      <c r="AN521" s="17"/>
      <c r="AO521" s="17"/>
      <c r="AP521" s="17"/>
      <c r="AQ521" s="17"/>
      <c r="AR521" s="17"/>
      <c r="AS521" s="17"/>
      <c r="AT521" s="17"/>
      <c r="AU521" s="17"/>
      <c r="AV521" s="17"/>
      <c r="AW521" s="17"/>
      <c r="AX521" s="17"/>
      <c r="AY521" s="17"/>
      <c r="AZ521" s="17"/>
      <c r="BA521" s="17"/>
      <c r="BB521" s="17"/>
      <c r="BC521" s="17"/>
      <c r="BD521" s="17"/>
      <c r="BE521" s="17"/>
      <c r="BF521" s="17"/>
      <c r="BG521" s="17"/>
    </row>
    <row r="522" spans="2:59" x14ac:dyDescent="0.35">
      <c r="C522" s="17"/>
      <c r="D522" s="17"/>
      <c r="E522" s="17"/>
      <c r="F522" s="17"/>
      <c r="G522" s="17"/>
      <c r="H522" s="17"/>
      <c r="I522" s="17"/>
      <c r="J522" s="17"/>
      <c r="K522" s="17"/>
      <c r="L522" s="17"/>
      <c r="M522" s="17"/>
      <c r="N522" s="17"/>
      <c r="O522" s="17"/>
      <c r="P522" s="17"/>
      <c r="Q522" s="17"/>
      <c r="R522" s="17"/>
      <c r="S522" s="17"/>
      <c r="T522" s="17"/>
      <c r="U522" s="17"/>
      <c r="V522" s="17"/>
      <c r="W522" s="17"/>
      <c r="X522" s="17"/>
      <c r="Y522" s="17"/>
      <c r="Z522" s="17"/>
      <c r="AA522" s="17"/>
      <c r="AB522" s="17"/>
      <c r="AC522" s="17"/>
      <c r="AD522" s="17"/>
      <c r="AE522" s="17"/>
      <c r="AF522" s="17"/>
      <c r="AG522" s="17"/>
      <c r="AH522" s="17"/>
      <c r="AI522" s="17"/>
      <c r="AJ522" s="17"/>
      <c r="AK522" s="17"/>
      <c r="AL522" s="17"/>
      <c r="AM522" s="17"/>
      <c r="AN522" s="17"/>
      <c r="AO522" s="17"/>
      <c r="AP522" s="17"/>
      <c r="AQ522" s="17"/>
      <c r="AR522" s="17"/>
      <c r="AS522" s="17"/>
      <c r="AT522" s="17"/>
      <c r="AU522" s="17"/>
      <c r="AV522" s="17"/>
      <c r="AW522" s="17"/>
      <c r="AX522" s="17"/>
      <c r="AY522" s="17"/>
      <c r="AZ522" s="17"/>
      <c r="BA522" s="17"/>
      <c r="BB522" s="17"/>
      <c r="BC522" s="17"/>
      <c r="BD522" s="17"/>
      <c r="BE522" s="17"/>
      <c r="BF522" s="17"/>
      <c r="BG522" s="17"/>
    </row>
    <row r="523" spans="2:59" x14ac:dyDescent="0.35">
      <c r="B523" s="6"/>
      <c r="C523" s="17"/>
      <c r="D523" s="17"/>
      <c r="E523" s="17"/>
      <c r="F523" s="17"/>
      <c r="G523" s="17"/>
      <c r="H523" s="17"/>
      <c r="I523" s="17"/>
      <c r="J523" s="17"/>
      <c r="K523" s="17"/>
      <c r="L523" s="17"/>
      <c r="M523" s="17"/>
      <c r="N523" s="17"/>
      <c r="O523" s="17"/>
      <c r="P523" s="17"/>
      <c r="Q523" s="17"/>
      <c r="R523" s="17"/>
      <c r="S523" s="17"/>
      <c r="T523" s="17"/>
      <c r="U523" s="17"/>
      <c r="V523" s="17"/>
      <c r="W523" s="17"/>
      <c r="X523" s="17"/>
      <c r="Y523" s="17"/>
      <c r="Z523" s="17"/>
      <c r="AA523" s="17"/>
      <c r="AB523" s="17"/>
      <c r="AC523" s="17"/>
      <c r="AD523" s="17"/>
      <c r="AE523" s="17"/>
      <c r="AF523" s="17"/>
      <c r="AG523" s="17"/>
      <c r="AH523" s="17"/>
      <c r="AI523" s="17"/>
      <c r="AJ523" s="17"/>
      <c r="AK523" s="17"/>
      <c r="AL523" s="17"/>
      <c r="AM523" s="17"/>
      <c r="AN523" s="17"/>
      <c r="AO523" s="17"/>
      <c r="AP523" s="17"/>
      <c r="AQ523" s="17"/>
      <c r="AR523" s="17"/>
      <c r="AS523" s="17"/>
      <c r="AT523" s="17"/>
      <c r="AU523" s="17"/>
      <c r="AV523" s="17"/>
      <c r="AW523" s="17"/>
      <c r="AX523" s="17"/>
      <c r="AY523" s="17"/>
      <c r="AZ523" s="17"/>
      <c r="BA523" s="17"/>
      <c r="BB523" s="17"/>
      <c r="BC523" s="17"/>
      <c r="BD523" s="17"/>
      <c r="BE523" s="17"/>
      <c r="BF523" s="17"/>
      <c r="BG523" s="17"/>
    </row>
    <row r="524" spans="2:59" x14ac:dyDescent="0.35">
      <c r="B524" s="24"/>
      <c r="C524" s="17"/>
      <c r="D524" s="17"/>
      <c r="E524" s="17"/>
      <c r="F524" s="17"/>
      <c r="G524" s="17"/>
      <c r="H524" s="17"/>
      <c r="I524" s="17"/>
      <c r="J524" s="17"/>
      <c r="K524" s="17"/>
      <c r="L524" s="17"/>
      <c r="M524" s="17"/>
      <c r="N524" s="17"/>
      <c r="O524" s="17"/>
      <c r="P524" s="17"/>
      <c r="Q524" s="17"/>
      <c r="R524" s="17"/>
      <c r="S524" s="17"/>
      <c r="T524" s="17"/>
      <c r="U524" s="17"/>
      <c r="V524" s="17"/>
      <c r="W524" s="17"/>
      <c r="X524" s="17"/>
      <c r="Y524" s="17"/>
      <c r="Z524" s="17"/>
      <c r="AA524" s="17"/>
      <c r="AB524" s="17"/>
      <c r="AC524" s="17"/>
      <c r="AD524" s="17"/>
      <c r="AE524" s="17"/>
      <c r="AF524" s="17"/>
      <c r="AG524" s="17"/>
      <c r="AH524" s="17"/>
      <c r="AI524" s="17"/>
      <c r="AJ524" s="17"/>
      <c r="AK524" s="17"/>
      <c r="AL524" s="17"/>
      <c r="AM524" s="17"/>
      <c r="AN524" s="17"/>
      <c r="AO524" s="17"/>
      <c r="AP524" s="17"/>
      <c r="AQ524" s="17"/>
      <c r="AR524" s="17"/>
      <c r="AS524" s="17"/>
      <c r="AT524" s="17"/>
      <c r="AU524" s="17"/>
      <c r="AV524" s="17"/>
      <c r="AW524" s="17"/>
      <c r="AX524" s="17"/>
      <c r="AY524" s="17"/>
      <c r="AZ524" s="17"/>
      <c r="BA524" s="17"/>
      <c r="BB524" s="17"/>
      <c r="BC524" s="17"/>
      <c r="BD524" s="17"/>
      <c r="BE524" s="17"/>
      <c r="BF524" s="17"/>
      <c r="BG524" s="17"/>
    </row>
    <row r="525" spans="2:59" x14ac:dyDescent="0.35">
      <c r="C525" s="17"/>
      <c r="D525" s="17"/>
      <c r="E525" s="17"/>
      <c r="F525" s="17"/>
      <c r="G525" s="17"/>
      <c r="H525" s="17"/>
      <c r="I525" s="17"/>
      <c r="J525" s="17"/>
      <c r="K525" s="17"/>
      <c r="L525" s="17"/>
      <c r="M525" s="17"/>
      <c r="N525" s="17"/>
      <c r="O525" s="17"/>
      <c r="P525" s="17"/>
      <c r="Q525" s="17"/>
      <c r="R525" s="17"/>
      <c r="S525" s="17"/>
      <c r="T525" s="17"/>
      <c r="U525" s="17"/>
      <c r="V525" s="17"/>
      <c r="W525" s="17"/>
      <c r="X525" s="17"/>
      <c r="Y525" s="17"/>
      <c r="Z525" s="17"/>
      <c r="AA525" s="17"/>
      <c r="AB525" s="17"/>
      <c r="AC525" s="17"/>
      <c r="AD525" s="17"/>
      <c r="AE525" s="17"/>
      <c r="AF525" s="17"/>
      <c r="AG525" s="17"/>
      <c r="AH525" s="17"/>
      <c r="AI525" s="17"/>
      <c r="AJ525" s="17"/>
      <c r="AK525" s="17"/>
      <c r="AL525" s="17"/>
      <c r="AM525" s="17"/>
      <c r="AN525" s="17"/>
      <c r="AO525" s="17"/>
      <c r="AP525" s="17"/>
      <c r="AQ525" s="17"/>
      <c r="AR525" s="17"/>
      <c r="AS525" s="17"/>
      <c r="AT525" s="17"/>
      <c r="AU525" s="17"/>
      <c r="AV525" s="17"/>
      <c r="AW525" s="17"/>
      <c r="AX525" s="17"/>
      <c r="AY525" s="17"/>
      <c r="AZ525" s="17"/>
      <c r="BA525" s="17"/>
      <c r="BB525" s="17"/>
      <c r="BC525" s="17"/>
      <c r="BD525" s="17"/>
      <c r="BE525" s="17"/>
      <c r="BF525" s="17"/>
      <c r="BG525" s="17"/>
    </row>
    <row r="526" spans="2:59" x14ac:dyDescent="0.35">
      <c r="C526" s="17"/>
      <c r="D526" s="17"/>
      <c r="E526" s="17"/>
      <c r="F526" s="17"/>
      <c r="G526" s="17"/>
      <c r="H526" s="17"/>
      <c r="I526" s="17"/>
      <c r="J526" s="17"/>
      <c r="K526" s="17"/>
      <c r="L526" s="17"/>
      <c r="M526" s="17"/>
      <c r="N526" s="17"/>
      <c r="O526" s="17"/>
      <c r="P526" s="17"/>
      <c r="Q526" s="17"/>
      <c r="R526" s="17"/>
      <c r="S526" s="17"/>
      <c r="T526" s="17"/>
      <c r="U526" s="17"/>
      <c r="V526" s="17"/>
      <c r="W526" s="17"/>
      <c r="X526" s="17"/>
      <c r="Y526" s="17"/>
      <c r="Z526" s="17"/>
      <c r="AA526" s="17"/>
      <c r="AB526" s="17"/>
      <c r="AC526" s="17"/>
      <c r="AD526" s="17"/>
      <c r="AE526" s="17"/>
      <c r="AF526" s="17"/>
      <c r="AG526" s="17"/>
      <c r="AH526" s="17"/>
      <c r="AI526" s="17"/>
      <c r="AJ526" s="17"/>
      <c r="AK526" s="17"/>
      <c r="AL526" s="17"/>
      <c r="AM526" s="17"/>
      <c r="AN526" s="17"/>
      <c r="AO526" s="17"/>
      <c r="AP526" s="17"/>
      <c r="AQ526" s="17"/>
      <c r="AR526" s="17"/>
      <c r="AS526" s="17"/>
      <c r="AT526" s="17"/>
      <c r="AU526" s="17"/>
      <c r="AV526" s="17"/>
      <c r="AW526" s="17"/>
      <c r="AX526" s="17"/>
      <c r="AY526" s="17"/>
      <c r="AZ526" s="17"/>
      <c r="BA526" s="17"/>
      <c r="BB526" s="17"/>
      <c r="BC526" s="17"/>
      <c r="BD526" s="17"/>
      <c r="BE526" s="17"/>
      <c r="BF526" s="17"/>
      <c r="BG526" s="17"/>
    </row>
    <row r="527" spans="2:59" x14ac:dyDescent="0.35">
      <c r="C527" s="17"/>
      <c r="D527" s="17"/>
      <c r="E527" s="17"/>
      <c r="F527" s="17"/>
      <c r="G527" s="17"/>
      <c r="H527" s="17"/>
      <c r="I527" s="17"/>
      <c r="J527" s="17"/>
      <c r="K527" s="17"/>
      <c r="L527" s="17"/>
      <c r="M527" s="17"/>
      <c r="N527" s="17"/>
      <c r="O527" s="17"/>
      <c r="P527" s="17"/>
      <c r="Q527" s="17"/>
      <c r="R527" s="17"/>
      <c r="S527" s="17"/>
      <c r="T527" s="17"/>
      <c r="U527" s="17"/>
      <c r="V527" s="17"/>
      <c r="W527" s="17"/>
      <c r="X527" s="17"/>
      <c r="Y527" s="17"/>
      <c r="Z527" s="17"/>
      <c r="AA527" s="17"/>
      <c r="AB527" s="17"/>
      <c r="AC527" s="17"/>
      <c r="AD527" s="17"/>
      <c r="AE527" s="17"/>
      <c r="AF527" s="17"/>
      <c r="AG527" s="17"/>
      <c r="AH527" s="17"/>
      <c r="AI527" s="17"/>
      <c r="AJ527" s="17"/>
      <c r="AK527" s="17"/>
      <c r="AL527" s="17"/>
      <c r="AM527" s="17"/>
      <c r="AN527" s="17"/>
      <c r="AO527" s="17"/>
      <c r="AP527" s="17"/>
      <c r="AQ527" s="17"/>
      <c r="AR527" s="17"/>
      <c r="AS527" s="17"/>
      <c r="AT527" s="17"/>
      <c r="AU527" s="17"/>
      <c r="AV527" s="17"/>
      <c r="AW527" s="17"/>
      <c r="AX527" s="17"/>
      <c r="AY527" s="17"/>
      <c r="AZ527" s="17"/>
      <c r="BA527" s="17"/>
      <c r="BB527" s="17"/>
      <c r="BC527" s="17"/>
      <c r="BD527" s="17"/>
      <c r="BE527" s="17"/>
      <c r="BF527" s="17"/>
      <c r="BG527" s="17"/>
    </row>
    <row r="528" spans="2:59" x14ac:dyDescent="0.35">
      <c r="C528" s="17"/>
      <c r="D528" s="17"/>
      <c r="E528" s="17"/>
      <c r="F528" s="17"/>
      <c r="G528" s="17"/>
      <c r="H528" s="17"/>
      <c r="I528" s="17"/>
      <c r="J528" s="17"/>
      <c r="K528" s="17"/>
      <c r="L528" s="17"/>
      <c r="M528" s="17"/>
      <c r="N528" s="17"/>
      <c r="O528" s="17"/>
      <c r="P528" s="17"/>
      <c r="Q528" s="17"/>
      <c r="R528" s="17"/>
      <c r="S528" s="17"/>
      <c r="T528" s="17"/>
      <c r="U528" s="17"/>
      <c r="V528" s="17"/>
      <c r="W528" s="17"/>
      <c r="X528" s="17"/>
      <c r="Y528" s="17"/>
      <c r="Z528" s="17"/>
      <c r="AA528" s="17"/>
      <c r="AB528" s="17"/>
      <c r="AC528" s="17"/>
      <c r="AD528" s="17"/>
      <c r="AE528" s="17"/>
      <c r="AF528" s="17"/>
      <c r="AG528" s="17"/>
      <c r="AH528" s="17"/>
      <c r="AI528" s="17"/>
      <c r="AJ528" s="17"/>
      <c r="AK528" s="17"/>
      <c r="AL528" s="17"/>
      <c r="AM528" s="17"/>
      <c r="AN528" s="17"/>
      <c r="AO528" s="17"/>
      <c r="AP528" s="17"/>
      <c r="AQ528" s="17"/>
      <c r="AR528" s="17"/>
      <c r="AS528" s="17"/>
      <c r="AT528" s="17"/>
      <c r="AU528" s="17"/>
      <c r="AV528" s="17"/>
      <c r="AW528" s="17"/>
      <c r="AX528" s="17"/>
      <c r="AY528" s="17"/>
      <c r="AZ528" s="17"/>
      <c r="BA528" s="17"/>
      <c r="BB528" s="17"/>
      <c r="BC528" s="17"/>
      <c r="BD528" s="17"/>
      <c r="BE528" s="17"/>
      <c r="BF528" s="17"/>
      <c r="BG528" s="17"/>
    </row>
    <row r="529" spans="2:59" x14ac:dyDescent="0.35">
      <c r="C529" s="17"/>
      <c r="D529" s="17"/>
      <c r="E529" s="17"/>
      <c r="F529" s="17"/>
      <c r="G529" s="17"/>
      <c r="H529" s="17"/>
      <c r="I529" s="17"/>
      <c r="J529" s="17"/>
      <c r="K529" s="17"/>
      <c r="L529" s="17"/>
      <c r="M529" s="17"/>
      <c r="N529" s="17"/>
      <c r="O529" s="17"/>
      <c r="P529" s="17"/>
      <c r="Q529" s="17"/>
      <c r="R529" s="17"/>
      <c r="S529" s="17"/>
      <c r="T529" s="17"/>
      <c r="U529" s="17"/>
      <c r="V529" s="17"/>
      <c r="W529" s="17"/>
      <c r="X529" s="17"/>
      <c r="Y529" s="17"/>
      <c r="Z529" s="17"/>
      <c r="AA529" s="17"/>
      <c r="AB529" s="17"/>
      <c r="AC529" s="17"/>
      <c r="AD529" s="17"/>
      <c r="AE529" s="17"/>
      <c r="AF529" s="17"/>
      <c r="AG529" s="17"/>
      <c r="AH529" s="17"/>
      <c r="AI529" s="17"/>
      <c r="AJ529" s="17"/>
      <c r="AK529" s="17"/>
      <c r="AL529" s="17"/>
      <c r="AM529" s="17"/>
      <c r="AN529" s="17"/>
      <c r="AO529" s="17"/>
      <c r="AP529" s="17"/>
      <c r="AQ529" s="17"/>
      <c r="AR529" s="17"/>
      <c r="AS529" s="17"/>
      <c r="AT529" s="17"/>
      <c r="AU529" s="17"/>
      <c r="AV529" s="17"/>
      <c r="AW529" s="17"/>
      <c r="AX529" s="17"/>
      <c r="AY529" s="17"/>
      <c r="AZ529" s="17"/>
      <c r="BA529" s="17"/>
      <c r="BB529" s="17"/>
      <c r="BC529" s="17"/>
      <c r="BD529" s="17"/>
      <c r="BE529" s="17"/>
      <c r="BF529" s="17"/>
      <c r="BG529" s="17"/>
    </row>
    <row r="530" spans="2:59" x14ac:dyDescent="0.35">
      <c r="C530" s="17"/>
      <c r="D530" s="17"/>
      <c r="E530" s="17"/>
      <c r="F530" s="17"/>
      <c r="G530" s="17"/>
      <c r="H530" s="17"/>
      <c r="I530" s="17"/>
      <c r="J530" s="17"/>
      <c r="K530" s="17"/>
      <c r="L530" s="17"/>
      <c r="M530" s="17"/>
      <c r="N530" s="17"/>
      <c r="O530" s="17"/>
      <c r="P530" s="17"/>
      <c r="Q530" s="17"/>
      <c r="R530" s="17"/>
      <c r="S530" s="17"/>
      <c r="T530" s="17"/>
      <c r="U530" s="17"/>
      <c r="V530" s="17"/>
      <c r="W530" s="17"/>
      <c r="X530" s="17"/>
      <c r="Y530" s="17"/>
      <c r="Z530" s="17"/>
      <c r="AA530" s="17"/>
      <c r="AB530" s="17"/>
      <c r="AC530" s="17"/>
      <c r="AD530" s="17"/>
      <c r="AE530" s="17"/>
      <c r="AF530" s="17"/>
      <c r="AG530" s="17"/>
      <c r="AH530" s="17"/>
      <c r="AI530" s="17"/>
      <c r="AJ530" s="17"/>
      <c r="AK530" s="17"/>
      <c r="AL530" s="17"/>
      <c r="AM530" s="17"/>
      <c r="AN530" s="17"/>
      <c r="AO530" s="17"/>
      <c r="AP530" s="17"/>
      <c r="AQ530" s="17"/>
      <c r="AR530" s="17"/>
      <c r="AS530" s="17"/>
      <c r="AT530" s="17"/>
      <c r="AU530" s="17"/>
      <c r="AV530" s="17"/>
      <c r="AW530" s="17"/>
      <c r="AX530" s="17"/>
      <c r="AY530" s="17"/>
      <c r="AZ530" s="17"/>
      <c r="BA530" s="17"/>
      <c r="BB530" s="17"/>
      <c r="BC530" s="17"/>
      <c r="BD530" s="17"/>
      <c r="BE530" s="17"/>
      <c r="BF530" s="17"/>
      <c r="BG530" s="17"/>
    </row>
    <row r="531" spans="2:59" x14ac:dyDescent="0.35">
      <c r="C531" s="17"/>
      <c r="D531" s="17"/>
      <c r="E531" s="17"/>
      <c r="F531" s="17"/>
      <c r="G531" s="17"/>
      <c r="H531" s="17"/>
      <c r="I531" s="17"/>
      <c r="J531" s="17"/>
      <c r="K531" s="17"/>
      <c r="L531" s="17"/>
      <c r="M531" s="17"/>
      <c r="N531" s="17"/>
      <c r="O531" s="17"/>
      <c r="P531" s="17"/>
      <c r="Q531" s="17"/>
      <c r="R531" s="17"/>
      <c r="S531" s="17"/>
      <c r="T531" s="17"/>
      <c r="U531" s="17"/>
      <c r="V531" s="17"/>
      <c r="W531" s="17"/>
      <c r="X531" s="17"/>
      <c r="Y531" s="17"/>
      <c r="Z531" s="17"/>
      <c r="AA531" s="17"/>
      <c r="AB531" s="17"/>
      <c r="AC531" s="17"/>
      <c r="AD531" s="17"/>
      <c r="AE531" s="17"/>
      <c r="AF531" s="17"/>
      <c r="AG531" s="17"/>
      <c r="AH531" s="17"/>
      <c r="AI531" s="17"/>
      <c r="AJ531" s="17"/>
      <c r="AK531" s="17"/>
      <c r="AL531" s="17"/>
      <c r="AM531" s="17"/>
      <c r="AN531" s="17"/>
      <c r="AO531" s="17"/>
      <c r="AP531" s="17"/>
      <c r="AQ531" s="17"/>
      <c r="AR531" s="17"/>
      <c r="AS531" s="17"/>
      <c r="AT531" s="17"/>
      <c r="AU531" s="17"/>
      <c r="AV531" s="17"/>
      <c r="AW531" s="17"/>
      <c r="AX531" s="17"/>
      <c r="AY531" s="17"/>
      <c r="AZ531" s="17"/>
      <c r="BA531" s="17"/>
      <c r="BB531" s="17"/>
      <c r="BC531" s="17"/>
      <c r="BD531" s="17"/>
      <c r="BE531" s="17"/>
      <c r="BF531" s="17"/>
      <c r="BG531" s="17"/>
    </row>
    <row r="532" spans="2:59" x14ac:dyDescent="0.35">
      <c r="B532" s="6"/>
      <c r="C532" s="17"/>
      <c r="D532" s="17"/>
      <c r="E532" s="17"/>
      <c r="F532" s="17"/>
      <c r="G532" s="17"/>
      <c r="H532" s="17"/>
      <c r="I532" s="17"/>
      <c r="J532" s="17"/>
      <c r="K532" s="17"/>
      <c r="L532" s="17"/>
      <c r="M532" s="17"/>
      <c r="N532" s="17"/>
      <c r="O532" s="17"/>
      <c r="P532" s="17"/>
      <c r="Q532" s="17"/>
      <c r="R532" s="17"/>
      <c r="S532" s="17"/>
      <c r="T532" s="17"/>
      <c r="U532" s="17"/>
      <c r="V532" s="17"/>
      <c r="W532" s="17"/>
      <c r="X532" s="17"/>
      <c r="Y532" s="17"/>
      <c r="Z532" s="17"/>
      <c r="AA532" s="17"/>
      <c r="AB532" s="17"/>
      <c r="AC532" s="17"/>
      <c r="AD532" s="17"/>
      <c r="AE532" s="17"/>
      <c r="AF532" s="17"/>
      <c r="AG532" s="17"/>
      <c r="AH532" s="17"/>
      <c r="AI532" s="17"/>
      <c r="AJ532" s="17"/>
      <c r="AK532" s="17"/>
      <c r="AL532" s="17"/>
      <c r="AM532" s="17"/>
      <c r="AN532" s="17"/>
      <c r="AO532" s="17"/>
      <c r="AP532" s="17"/>
      <c r="AQ532" s="17"/>
      <c r="AR532" s="17"/>
      <c r="AS532" s="17"/>
      <c r="AT532" s="17"/>
      <c r="AU532" s="17"/>
      <c r="AV532" s="17"/>
      <c r="AW532" s="17"/>
      <c r="AX532" s="17"/>
      <c r="AY532" s="17"/>
      <c r="AZ532" s="17"/>
      <c r="BA532" s="17"/>
      <c r="BB532" s="17"/>
      <c r="BC532" s="17"/>
      <c r="BD532" s="17"/>
      <c r="BE532" s="17"/>
      <c r="BF532" s="17"/>
      <c r="BG532" s="17"/>
    </row>
    <row r="533" spans="2:59" x14ac:dyDescent="0.35">
      <c r="B533" s="24"/>
      <c r="C533" s="17"/>
      <c r="D533" s="17"/>
      <c r="E533" s="17"/>
      <c r="F533" s="17"/>
      <c r="G533" s="17"/>
      <c r="H533" s="17"/>
      <c r="I533" s="17"/>
      <c r="J533" s="17"/>
      <c r="K533" s="17"/>
      <c r="L533" s="17"/>
      <c r="M533" s="17"/>
      <c r="N533" s="17"/>
      <c r="O533" s="17"/>
      <c r="P533" s="17"/>
      <c r="Q533" s="17"/>
      <c r="R533" s="17"/>
      <c r="S533" s="17"/>
      <c r="T533" s="17"/>
      <c r="U533" s="17"/>
      <c r="V533" s="17"/>
      <c r="W533" s="17"/>
      <c r="X533" s="17"/>
      <c r="Y533" s="17"/>
      <c r="Z533" s="17"/>
      <c r="AA533" s="17"/>
      <c r="AB533" s="17"/>
      <c r="AC533" s="17"/>
      <c r="AD533" s="17"/>
      <c r="AE533" s="17"/>
      <c r="AF533" s="17"/>
      <c r="AG533" s="17"/>
      <c r="AH533" s="17"/>
      <c r="AI533" s="17"/>
      <c r="AJ533" s="17"/>
      <c r="AK533" s="17"/>
      <c r="AL533" s="17"/>
      <c r="AM533" s="17"/>
      <c r="AN533" s="17"/>
      <c r="AO533" s="17"/>
      <c r="AP533" s="17"/>
      <c r="AQ533" s="17"/>
      <c r="AR533" s="17"/>
      <c r="AS533" s="17"/>
      <c r="AT533" s="17"/>
      <c r="AU533" s="17"/>
      <c r="AV533" s="17"/>
      <c r="AW533" s="17"/>
      <c r="AX533" s="17"/>
      <c r="AY533" s="17"/>
      <c r="AZ533" s="17"/>
      <c r="BA533" s="17"/>
      <c r="BB533" s="17"/>
      <c r="BC533" s="17"/>
      <c r="BD533" s="17"/>
      <c r="BE533" s="17"/>
      <c r="BF533" s="17"/>
      <c r="BG533" s="17"/>
    </row>
    <row r="534" spans="2:59" x14ac:dyDescent="0.35">
      <c r="C534" s="17"/>
      <c r="D534" s="17"/>
      <c r="E534" s="17"/>
      <c r="F534" s="17"/>
      <c r="G534" s="17"/>
      <c r="H534" s="17"/>
      <c r="I534" s="17"/>
      <c r="J534" s="17"/>
      <c r="K534" s="17"/>
      <c r="L534" s="17"/>
      <c r="M534" s="17"/>
      <c r="N534" s="17"/>
      <c r="O534" s="17"/>
      <c r="P534" s="17"/>
      <c r="Q534" s="17"/>
      <c r="R534" s="17"/>
      <c r="S534" s="17"/>
      <c r="T534" s="17"/>
      <c r="U534" s="17"/>
      <c r="V534" s="17"/>
      <c r="W534" s="17"/>
      <c r="X534" s="17"/>
      <c r="Y534" s="17"/>
      <c r="Z534" s="17"/>
      <c r="AA534" s="17"/>
      <c r="AB534" s="17"/>
      <c r="AC534" s="17"/>
      <c r="AD534" s="17"/>
      <c r="AE534" s="17"/>
      <c r="AF534" s="17"/>
      <c r="AG534" s="17"/>
      <c r="AH534" s="17"/>
      <c r="AI534" s="17"/>
      <c r="AJ534" s="17"/>
      <c r="AK534" s="17"/>
      <c r="AL534" s="17"/>
      <c r="AM534" s="17"/>
      <c r="AN534" s="17"/>
      <c r="AO534" s="17"/>
      <c r="AP534" s="17"/>
      <c r="AQ534" s="17"/>
      <c r="AR534" s="17"/>
      <c r="AS534" s="17"/>
      <c r="AT534" s="17"/>
      <c r="AU534" s="17"/>
      <c r="AV534" s="17"/>
      <c r="AW534" s="17"/>
      <c r="AX534" s="17"/>
      <c r="AY534" s="17"/>
      <c r="AZ534" s="17"/>
      <c r="BA534" s="17"/>
      <c r="BB534" s="17"/>
      <c r="BC534" s="17"/>
      <c r="BD534" s="17"/>
      <c r="BE534" s="17"/>
      <c r="BF534" s="17"/>
      <c r="BG534" s="17"/>
    </row>
    <row r="535" spans="2:59" x14ac:dyDescent="0.35">
      <c r="C535" s="17"/>
      <c r="D535" s="17"/>
      <c r="E535" s="17"/>
      <c r="F535" s="17"/>
      <c r="G535" s="17"/>
      <c r="H535" s="17"/>
      <c r="I535" s="17"/>
      <c r="J535" s="17"/>
      <c r="K535" s="17"/>
      <c r="L535" s="17"/>
      <c r="M535" s="17"/>
      <c r="N535" s="17"/>
      <c r="O535" s="17"/>
      <c r="P535" s="17"/>
      <c r="Q535" s="17"/>
      <c r="R535" s="17"/>
      <c r="S535" s="17"/>
      <c r="T535" s="17"/>
      <c r="U535" s="17"/>
      <c r="V535" s="17"/>
      <c r="W535" s="17"/>
      <c r="X535" s="17"/>
      <c r="Y535" s="17"/>
      <c r="Z535" s="17"/>
      <c r="AA535" s="17"/>
      <c r="AB535" s="17"/>
      <c r="AC535" s="17"/>
      <c r="AD535" s="17"/>
      <c r="AE535" s="17"/>
      <c r="AF535" s="17"/>
      <c r="AG535" s="17"/>
      <c r="AH535" s="17"/>
      <c r="AI535" s="17"/>
      <c r="AJ535" s="17"/>
      <c r="AK535" s="17"/>
      <c r="AL535" s="17"/>
      <c r="AM535" s="17"/>
      <c r="AN535" s="17"/>
      <c r="AO535" s="17"/>
      <c r="AP535" s="17"/>
      <c r="AQ535" s="17"/>
      <c r="AR535" s="17"/>
      <c r="AS535" s="17"/>
      <c r="AT535" s="17"/>
      <c r="AU535" s="17"/>
      <c r="AV535" s="17"/>
      <c r="AW535" s="17"/>
      <c r="AX535" s="17"/>
      <c r="AY535" s="17"/>
      <c r="AZ535" s="17"/>
      <c r="BA535" s="17"/>
      <c r="BB535" s="17"/>
      <c r="BC535" s="17"/>
      <c r="BD535" s="17"/>
      <c r="BE535" s="17"/>
      <c r="BF535" s="17"/>
      <c r="BG535" s="17"/>
    </row>
    <row r="536" spans="2:59" x14ac:dyDescent="0.35">
      <c r="C536" s="17"/>
      <c r="D536" s="17"/>
      <c r="E536" s="17"/>
      <c r="F536" s="17"/>
      <c r="G536" s="17"/>
      <c r="H536" s="17"/>
      <c r="I536" s="17"/>
      <c r="J536" s="17"/>
      <c r="K536" s="17"/>
      <c r="L536" s="17"/>
      <c r="M536" s="17"/>
      <c r="N536" s="17"/>
      <c r="O536" s="17"/>
      <c r="P536" s="17"/>
      <c r="Q536" s="17"/>
      <c r="R536" s="17"/>
      <c r="S536" s="17"/>
      <c r="T536" s="17"/>
      <c r="U536" s="17"/>
      <c r="V536" s="17"/>
      <c r="W536" s="17"/>
      <c r="X536" s="17"/>
      <c r="Y536" s="17"/>
      <c r="Z536" s="17"/>
      <c r="AA536" s="17"/>
      <c r="AB536" s="17"/>
      <c r="AC536" s="17"/>
      <c r="AD536" s="17"/>
      <c r="AE536" s="17"/>
      <c r="AF536" s="17"/>
      <c r="AG536" s="17"/>
      <c r="AH536" s="17"/>
      <c r="AI536" s="17"/>
      <c r="AJ536" s="17"/>
      <c r="AK536" s="17"/>
      <c r="AL536" s="17"/>
      <c r="AM536" s="17"/>
      <c r="AN536" s="17"/>
      <c r="AO536" s="17"/>
      <c r="AP536" s="17"/>
      <c r="AQ536" s="17"/>
      <c r="AR536" s="17"/>
      <c r="AS536" s="17"/>
      <c r="AT536" s="17"/>
      <c r="AU536" s="17"/>
      <c r="AV536" s="17"/>
      <c r="AW536" s="17"/>
      <c r="AX536" s="17"/>
      <c r="AY536" s="17"/>
      <c r="AZ536" s="17"/>
      <c r="BA536" s="17"/>
      <c r="BB536" s="17"/>
      <c r="BC536" s="17"/>
      <c r="BD536" s="17"/>
      <c r="BE536" s="17"/>
      <c r="BF536" s="17"/>
      <c r="BG536" s="17"/>
    </row>
    <row r="537" spans="2:59" x14ac:dyDescent="0.35">
      <c r="C537" s="17"/>
      <c r="D537" s="17"/>
      <c r="E537" s="17"/>
      <c r="F537" s="17"/>
      <c r="G537" s="17"/>
      <c r="H537" s="17"/>
      <c r="I537" s="17"/>
      <c r="J537" s="17"/>
      <c r="K537" s="17"/>
      <c r="L537" s="17"/>
      <c r="M537" s="17"/>
      <c r="N537" s="17"/>
      <c r="O537" s="17"/>
      <c r="P537" s="17"/>
      <c r="Q537" s="17"/>
      <c r="R537" s="17"/>
      <c r="S537" s="17"/>
      <c r="T537" s="17"/>
      <c r="U537" s="17"/>
      <c r="V537" s="17"/>
      <c r="W537" s="17"/>
      <c r="X537" s="17"/>
      <c r="Y537" s="17"/>
      <c r="Z537" s="17"/>
      <c r="AA537" s="17"/>
      <c r="AB537" s="17"/>
      <c r="AC537" s="17"/>
      <c r="AD537" s="17"/>
      <c r="AE537" s="17"/>
      <c r="AF537" s="17"/>
      <c r="AG537" s="17"/>
      <c r="AH537" s="17"/>
      <c r="AI537" s="17"/>
      <c r="AJ537" s="17"/>
      <c r="AK537" s="17"/>
      <c r="AL537" s="17"/>
      <c r="AM537" s="17"/>
      <c r="AN537" s="17"/>
      <c r="AO537" s="17"/>
      <c r="AP537" s="17"/>
      <c r="AQ537" s="17"/>
      <c r="AR537" s="17"/>
      <c r="AS537" s="17"/>
      <c r="AT537" s="17"/>
      <c r="AU537" s="17"/>
      <c r="AV537" s="17"/>
      <c r="AW537" s="17"/>
      <c r="AX537" s="17"/>
      <c r="AY537" s="17"/>
      <c r="AZ537" s="17"/>
      <c r="BA537" s="17"/>
      <c r="BB537" s="17"/>
      <c r="BC537" s="17"/>
      <c r="BD537" s="17"/>
      <c r="BE537" s="17"/>
      <c r="BF537" s="17"/>
      <c r="BG537" s="17"/>
    </row>
    <row r="538" spans="2:59" x14ac:dyDescent="0.35">
      <c r="C538" s="17"/>
      <c r="D538" s="17"/>
      <c r="E538" s="17"/>
      <c r="F538" s="17"/>
      <c r="G538" s="17"/>
      <c r="H538" s="17"/>
      <c r="I538" s="17"/>
      <c r="J538" s="17"/>
      <c r="K538" s="17"/>
      <c r="L538" s="17"/>
      <c r="M538" s="17"/>
      <c r="N538" s="17"/>
      <c r="O538" s="17"/>
      <c r="P538" s="17"/>
      <c r="Q538" s="17"/>
      <c r="R538" s="17"/>
      <c r="S538" s="17"/>
      <c r="T538" s="17"/>
      <c r="U538" s="17"/>
      <c r="V538" s="17"/>
      <c r="W538" s="17"/>
      <c r="X538" s="17"/>
      <c r="Y538" s="17"/>
      <c r="Z538" s="17"/>
      <c r="AA538" s="17"/>
      <c r="AB538" s="17"/>
      <c r="AC538" s="17"/>
      <c r="AD538" s="17"/>
      <c r="AE538" s="17"/>
      <c r="AF538" s="17"/>
      <c r="AG538" s="17"/>
      <c r="AH538" s="17"/>
      <c r="AI538" s="17"/>
      <c r="AJ538" s="17"/>
      <c r="AK538" s="17"/>
      <c r="AL538" s="17"/>
      <c r="AM538" s="17"/>
      <c r="AN538" s="17"/>
      <c r="AO538" s="17"/>
      <c r="AP538" s="17"/>
      <c r="AQ538" s="17"/>
      <c r="AR538" s="17"/>
      <c r="AS538" s="17"/>
      <c r="AT538" s="17"/>
      <c r="AU538" s="17"/>
      <c r="AV538" s="17"/>
      <c r="AW538" s="17"/>
      <c r="AX538" s="17"/>
      <c r="AY538" s="17"/>
      <c r="AZ538" s="17"/>
      <c r="BA538" s="17"/>
      <c r="BB538" s="17"/>
      <c r="BC538" s="17"/>
      <c r="BD538" s="17"/>
      <c r="BE538" s="17"/>
      <c r="BF538" s="17"/>
      <c r="BG538" s="17"/>
    </row>
    <row r="539" spans="2:59" x14ac:dyDescent="0.35">
      <c r="C539" s="17"/>
      <c r="D539" s="17"/>
      <c r="E539" s="17"/>
      <c r="F539" s="17"/>
      <c r="G539" s="17"/>
      <c r="H539" s="17"/>
      <c r="I539" s="17"/>
      <c r="J539" s="17"/>
      <c r="K539" s="17"/>
      <c r="L539" s="17"/>
      <c r="M539" s="17"/>
      <c r="N539" s="17"/>
      <c r="O539" s="17"/>
      <c r="P539" s="17"/>
      <c r="Q539" s="17"/>
      <c r="R539" s="17"/>
      <c r="S539" s="17"/>
      <c r="T539" s="17"/>
      <c r="U539" s="17"/>
      <c r="V539" s="17"/>
      <c r="W539" s="17"/>
      <c r="X539" s="17"/>
      <c r="Y539" s="17"/>
      <c r="Z539" s="17"/>
      <c r="AA539" s="17"/>
      <c r="AB539" s="17"/>
      <c r="AC539" s="17"/>
      <c r="AD539" s="17"/>
      <c r="AE539" s="17"/>
      <c r="AF539" s="17"/>
      <c r="AG539" s="17"/>
      <c r="AH539" s="17"/>
      <c r="AI539" s="17"/>
      <c r="AJ539" s="17"/>
      <c r="AK539" s="17"/>
      <c r="AL539" s="17"/>
      <c r="AM539" s="17"/>
      <c r="AN539" s="17"/>
      <c r="AO539" s="17"/>
      <c r="AP539" s="17"/>
      <c r="AQ539" s="17"/>
      <c r="AR539" s="17"/>
      <c r="AS539" s="17"/>
      <c r="AT539" s="17"/>
      <c r="AU539" s="17"/>
      <c r="AV539" s="17"/>
      <c r="AW539" s="17"/>
      <c r="AX539" s="17"/>
      <c r="AY539" s="17"/>
      <c r="AZ539" s="17"/>
      <c r="BA539" s="17"/>
      <c r="BB539" s="17"/>
      <c r="BC539" s="17"/>
      <c r="BD539" s="17"/>
      <c r="BE539" s="17"/>
      <c r="BF539" s="17"/>
      <c r="BG539" s="17"/>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BG17"/>
  <sheetViews>
    <sheetView showGridLines="0" topLeftCell="A6"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74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61</v>
      </c>
      <c r="E5" s="29"/>
      <c r="F5" s="15"/>
      <c r="G5" s="29" t="s">
        <v>62</v>
      </c>
      <c r="H5" s="29"/>
      <c r="I5" s="29"/>
      <c r="J5" s="29"/>
      <c r="K5" s="29"/>
      <c r="L5" s="29"/>
      <c r="M5" s="15"/>
      <c r="N5" s="29" t="s">
        <v>63</v>
      </c>
      <c r="O5" s="29"/>
      <c r="P5" s="29"/>
      <c r="Q5" s="29"/>
      <c r="R5" s="15"/>
      <c r="S5" s="29" t="s">
        <v>64</v>
      </c>
      <c r="T5" s="29"/>
      <c r="U5" s="29"/>
      <c r="V5" s="29"/>
      <c r="W5" s="29"/>
      <c r="X5" s="29"/>
      <c r="Y5" s="29"/>
      <c r="Z5" s="29"/>
      <c r="AA5" s="29"/>
      <c r="AB5" s="29"/>
      <c r="AC5" s="29"/>
      <c r="AD5" s="29"/>
      <c r="AE5" s="15"/>
      <c r="AF5" s="29" t="s">
        <v>65</v>
      </c>
      <c r="AG5" s="29"/>
      <c r="AH5" s="29"/>
      <c r="AI5" s="15"/>
      <c r="AJ5" s="29" t="s">
        <v>66</v>
      </c>
      <c r="AK5" s="29"/>
      <c r="AL5" s="29"/>
      <c r="AM5" s="29"/>
      <c r="AN5" s="29"/>
      <c r="AO5" s="15"/>
      <c r="AP5" s="29" t="s">
        <v>67</v>
      </c>
      <c r="AQ5" s="29"/>
      <c r="AR5" s="29"/>
      <c r="AS5" s="29"/>
      <c r="AT5" s="29"/>
      <c r="AU5" s="15"/>
      <c r="AV5" s="29" t="s">
        <v>68</v>
      </c>
      <c r="AW5" s="29"/>
      <c r="AX5" s="29"/>
      <c r="AY5" s="29"/>
      <c r="AZ5" s="29"/>
      <c r="BA5" s="29"/>
      <c r="BB5" s="15"/>
      <c r="BC5" s="29" t="s">
        <v>69</v>
      </c>
      <c r="BD5" s="29"/>
      <c r="BE5" s="29"/>
      <c r="BF5" s="29"/>
      <c r="BG5" s="29"/>
    </row>
    <row r="6" spans="2:59"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49</v>
      </c>
      <c r="AQ6" s="12" t="s">
        <v>50</v>
      </c>
      <c r="AR6" s="12" t="s">
        <v>51</v>
      </c>
      <c r="AS6" s="12" t="s">
        <v>52</v>
      </c>
      <c r="AT6" s="12" t="s">
        <v>53</v>
      </c>
      <c r="AV6" s="12" t="s">
        <v>46</v>
      </c>
      <c r="AW6" s="12" t="s">
        <v>45</v>
      </c>
      <c r="AX6" s="12" t="s">
        <v>51</v>
      </c>
      <c r="AY6" s="12" t="s">
        <v>52</v>
      </c>
      <c r="AZ6" s="12" t="s">
        <v>54</v>
      </c>
      <c r="BA6" s="12" t="s">
        <v>55</v>
      </c>
      <c r="BC6" s="12" t="s">
        <v>56</v>
      </c>
      <c r="BD6" s="12" t="s">
        <v>57</v>
      </c>
      <c r="BE6" s="12" t="s">
        <v>58</v>
      </c>
      <c r="BF6" s="12" t="s">
        <v>59</v>
      </c>
      <c r="BG6" s="12" t="s">
        <v>60</v>
      </c>
    </row>
    <row r="7" spans="2:59" ht="30" customHeight="1" x14ac:dyDescent="0.35">
      <c r="B7" s="10" t="s">
        <v>18</v>
      </c>
      <c r="C7" s="10">
        <v>2010</v>
      </c>
      <c r="D7" s="10">
        <v>999</v>
      </c>
      <c r="E7" s="10">
        <v>1006</v>
      </c>
      <c r="F7" s="10"/>
      <c r="G7" s="10">
        <v>295</v>
      </c>
      <c r="H7" s="10">
        <v>323</v>
      </c>
      <c r="I7" s="10">
        <v>329</v>
      </c>
      <c r="J7" s="10">
        <v>332</v>
      </c>
      <c r="K7" s="10">
        <v>292</v>
      </c>
      <c r="L7" s="10">
        <v>439</v>
      </c>
      <c r="M7" s="10"/>
      <c r="N7" s="10">
        <v>639</v>
      </c>
      <c r="O7" s="10">
        <v>496</v>
      </c>
      <c r="P7" s="10">
        <v>359</v>
      </c>
      <c r="Q7" s="10">
        <v>508</v>
      </c>
      <c r="R7" s="10"/>
      <c r="S7" s="10">
        <v>273</v>
      </c>
      <c r="T7" s="10">
        <v>265</v>
      </c>
      <c r="U7" s="10">
        <v>165</v>
      </c>
      <c r="V7" s="10">
        <v>186</v>
      </c>
      <c r="W7" s="10">
        <v>145</v>
      </c>
      <c r="X7" s="10">
        <v>175</v>
      </c>
      <c r="Y7" s="10">
        <v>163</v>
      </c>
      <c r="Z7" s="10">
        <v>85</v>
      </c>
      <c r="AA7" s="10">
        <v>219</v>
      </c>
      <c r="AB7" s="10">
        <v>162</v>
      </c>
      <c r="AC7" s="10">
        <v>107</v>
      </c>
      <c r="AD7" s="10">
        <v>65</v>
      </c>
      <c r="AE7" s="10"/>
      <c r="AF7" s="10">
        <v>732</v>
      </c>
      <c r="AG7" s="10">
        <v>823</v>
      </c>
      <c r="AH7" s="10">
        <v>255</v>
      </c>
      <c r="AI7" s="10"/>
      <c r="AJ7" s="10">
        <v>691</v>
      </c>
      <c r="AK7" s="10">
        <v>598</v>
      </c>
      <c r="AL7" s="10">
        <v>152</v>
      </c>
      <c r="AM7" s="10">
        <v>26</v>
      </c>
      <c r="AN7" s="10">
        <v>229</v>
      </c>
      <c r="AO7" s="10"/>
      <c r="AP7" s="10">
        <v>375</v>
      </c>
      <c r="AQ7" s="10">
        <v>780</v>
      </c>
      <c r="AR7" s="10">
        <v>180</v>
      </c>
      <c r="AS7" s="10">
        <v>230</v>
      </c>
      <c r="AT7" s="10">
        <v>109</v>
      </c>
      <c r="AU7" s="10"/>
      <c r="AV7" s="10">
        <v>801</v>
      </c>
      <c r="AW7" s="10">
        <v>334</v>
      </c>
      <c r="AX7" s="10">
        <v>155</v>
      </c>
      <c r="AY7" s="10">
        <v>275</v>
      </c>
      <c r="AZ7" s="10">
        <v>131</v>
      </c>
      <c r="BA7" s="10">
        <v>154</v>
      </c>
      <c r="BB7" s="10"/>
      <c r="BC7" s="10">
        <v>462</v>
      </c>
      <c r="BD7" s="10">
        <v>437</v>
      </c>
      <c r="BE7" s="10">
        <v>576</v>
      </c>
      <c r="BF7" s="10">
        <v>232</v>
      </c>
      <c r="BG7" s="10">
        <v>54</v>
      </c>
    </row>
    <row r="8" spans="2:59" ht="30" customHeight="1" x14ac:dyDescent="0.35">
      <c r="B8" s="11" t="s">
        <v>19</v>
      </c>
      <c r="C8" s="11">
        <v>2010</v>
      </c>
      <c r="D8" s="11">
        <v>990</v>
      </c>
      <c r="E8" s="11">
        <v>1015</v>
      </c>
      <c r="F8" s="11"/>
      <c r="G8" s="11">
        <v>282</v>
      </c>
      <c r="H8" s="11">
        <v>342</v>
      </c>
      <c r="I8" s="11">
        <v>341</v>
      </c>
      <c r="J8" s="11">
        <v>341</v>
      </c>
      <c r="K8" s="11">
        <v>283</v>
      </c>
      <c r="L8" s="11">
        <v>421</v>
      </c>
      <c r="M8" s="11"/>
      <c r="N8" s="11">
        <v>541</v>
      </c>
      <c r="O8" s="11">
        <v>521</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744</v>
      </c>
      <c r="AG8" s="11">
        <v>813</v>
      </c>
      <c r="AH8" s="11">
        <v>263</v>
      </c>
      <c r="AI8" s="11"/>
      <c r="AJ8" s="11">
        <v>682</v>
      </c>
      <c r="AK8" s="11">
        <v>605</v>
      </c>
      <c r="AL8" s="11">
        <v>146</v>
      </c>
      <c r="AM8" s="11">
        <v>25</v>
      </c>
      <c r="AN8" s="11">
        <v>237</v>
      </c>
      <c r="AO8" s="11"/>
      <c r="AP8" s="11">
        <v>367</v>
      </c>
      <c r="AQ8" s="11">
        <v>780</v>
      </c>
      <c r="AR8" s="11">
        <v>175</v>
      </c>
      <c r="AS8" s="11">
        <v>233</v>
      </c>
      <c r="AT8" s="11">
        <v>107</v>
      </c>
      <c r="AU8" s="11"/>
      <c r="AV8" s="11">
        <v>804</v>
      </c>
      <c r="AW8" s="11">
        <v>326</v>
      </c>
      <c r="AX8" s="11">
        <v>150</v>
      </c>
      <c r="AY8" s="11">
        <v>281</v>
      </c>
      <c r="AZ8" s="11">
        <v>131</v>
      </c>
      <c r="BA8" s="11">
        <v>157</v>
      </c>
      <c r="BB8" s="11"/>
      <c r="BC8" s="11">
        <v>483</v>
      </c>
      <c r="BD8" s="11">
        <v>449</v>
      </c>
      <c r="BE8" s="11">
        <v>561</v>
      </c>
      <c r="BF8" s="11">
        <v>222</v>
      </c>
      <c r="BG8" s="11">
        <v>43</v>
      </c>
    </row>
    <row r="9" spans="2:59" ht="72.5" x14ac:dyDescent="0.35">
      <c r="B9" s="18" t="s">
        <v>70</v>
      </c>
      <c r="C9" s="17">
        <v>0.21468690893192799</v>
      </c>
      <c r="D9" s="17">
        <v>0.25989735263097302</v>
      </c>
      <c r="E9" s="17">
        <v>0.17058050553950299</v>
      </c>
      <c r="F9" s="17"/>
      <c r="G9" s="17">
        <v>0.24650827226890101</v>
      </c>
      <c r="H9" s="17">
        <v>0.234761576025138</v>
      </c>
      <c r="I9" s="17">
        <v>0.198801861104001</v>
      </c>
      <c r="J9" s="17">
        <v>0.23593540352726999</v>
      </c>
      <c r="K9" s="17">
        <v>0.20516544844681001</v>
      </c>
      <c r="L9" s="17">
        <v>0.17910796568605999</v>
      </c>
      <c r="M9" s="17"/>
      <c r="N9" s="17">
        <v>0.217693179577537</v>
      </c>
      <c r="O9" s="17">
        <v>0.21716736571283601</v>
      </c>
      <c r="P9" s="17">
        <v>0.20896364820850899</v>
      </c>
      <c r="Q9" s="17">
        <v>0.21732094810719399</v>
      </c>
      <c r="R9" s="17"/>
      <c r="S9" s="17">
        <v>0.26148088652189999</v>
      </c>
      <c r="T9" s="17">
        <v>0.18877710976932099</v>
      </c>
      <c r="U9" s="17">
        <v>0.23406382291014899</v>
      </c>
      <c r="V9" s="17">
        <v>0.21831928546268201</v>
      </c>
      <c r="W9" s="17">
        <v>0.21655783969746401</v>
      </c>
      <c r="X9" s="17">
        <v>0.18613765467908799</v>
      </c>
      <c r="Y9" s="17">
        <v>0.191343104819477</v>
      </c>
      <c r="Z9" s="17">
        <v>0.183625936880354</v>
      </c>
      <c r="AA9" s="17">
        <v>0.219052668211486</v>
      </c>
      <c r="AB9" s="17">
        <v>0.238044811145906</v>
      </c>
      <c r="AC9" s="17">
        <v>0.14061926193687499</v>
      </c>
      <c r="AD9" s="17">
        <v>0.26921207958686999</v>
      </c>
      <c r="AE9" s="17"/>
      <c r="AF9" s="17">
        <v>0.196045463858603</v>
      </c>
      <c r="AG9" s="17">
        <v>0.230187735265973</v>
      </c>
      <c r="AH9" s="17">
        <v>0.207504660954795</v>
      </c>
      <c r="AI9" s="17"/>
      <c r="AJ9" s="17">
        <v>0.19091621693203101</v>
      </c>
      <c r="AK9" s="17">
        <v>0.27009086005047001</v>
      </c>
      <c r="AL9" s="17">
        <v>0.27986469889948201</v>
      </c>
      <c r="AM9" s="17">
        <v>4.0615118103203902E-2</v>
      </c>
      <c r="AN9" s="17">
        <v>0.18105967790590599</v>
      </c>
      <c r="AO9" s="17"/>
      <c r="AP9" s="17">
        <v>0.17136500997764001</v>
      </c>
      <c r="AQ9" s="17">
        <v>0.27032222810352802</v>
      </c>
      <c r="AR9" s="17">
        <v>0.22539689469402299</v>
      </c>
      <c r="AS9" s="17">
        <v>0.152820033339472</v>
      </c>
      <c r="AT9" s="17">
        <v>0.21392992177461401</v>
      </c>
      <c r="AU9" s="17"/>
      <c r="AV9" s="17">
        <v>0.28198611785639099</v>
      </c>
      <c r="AW9" s="17">
        <v>0.17129951058224399</v>
      </c>
      <c r="AX9" s="17">
        <v>0.22206938252532199</v>
      </c>
      <c r="AY9" s="17">
        <v>0.140567224942582</v>
      </c>
      <c r="AZ9" s="17">
        <v>0.17939637022409899</v>
      </c>
      <c r="BA9" s="17">
        <v>0.137776577934518</v>
      </c>
      <c r="BB9" s="17"/>
      <c r="BC9" s="17">
        <v>0.21601122282098201</v>
      </c>
      <c r="BD9" s="17">
        <v>0.20954893002866101</v>
      </c>
      <c r="BE9" s="17">
        <v>0.19606952518299001</v>
      </c>
      <c r="BF9" s="17">
        <v>0.23942421528683799</v>
      </c>
      <c r="BG9" s="17">
        <v>0.37049772149002103</v>
      </c>
    </row>
    <row r="10" spans="2:59" ht="72.5" x14ac:dyDescent="0.35">
      <c r="B10" s="18" t="s">
        <v>71</v>
      </c>
      <c r="C10" s="17">
        <v>0.61179819555238502</v>
      </c>
      <c r="D10" s="17">
        <v>0.60381789627498905</v>
      </c>
      <c r="E10" s="17">
        <v>0.61873056140305405</v>
      </c>
      <c r="F10" s="17"/>
      <c r="G10" s="17">
        <v>0.64383895617497999</v>
      </c>
      <c r="H10" s="17">
        <v>0.62679283043772405</v>
      </c>
      <c r="I10" s="17">
        <v>0.58714542589707497</v>
      </c>
      <c r="J10" s="17">
        <v>0.58210562283927203</v>
      </c>
      <c r="K10" s="17">
        <v>0.55901776687220905</v>
      </c>
      <c r="L10" s="17">
        <v>0.65765087207438</v>
      </c>
      <c r="M10" s="17"/>
      <c r="N10" s="17">
        <v>0.65141890103724198</v>
      </c>
      <c r="O10" s="17">
        <v>0.60655173627311298</v>
      </c>
      <c r="P10" s="17">
        <v>0.61791401739901597</v>
      </c>
      <c r="Q10" s="17">
        <v>0.56487129639800704</v>
      </c>
      <c r="R10" s="17"/>
      <c r="S10" s="17">
        <v>0.61121123681610501</v>
      </c>
      <c r="T10" s="17">
        <v>0.62831371056267304</v>
      </c>
      <c r="U10" s="17">
        <v>0.57343561852425395</v>
      </c>
      <c r="V10" s="17">
        <v>0.59987791279747604</v>
      </c>
      <c r="W10" s="17">
        <v>0.58526187789443895</v>
      </c>
      <c r="X10" s="17">
        <v>0.63066432851583099</v>
      </c>
      <c r="Y10" s="17">
        <v>0.63463910773964805</v>
      </c>
      <c r="Z10" s="17">
        <v>0.55598672528871695</v>
      </c>
      <c r="AA10" s="17">
        <v>0.624307435678643</v>
      </c>
      <c r="AB10" s="17">
        <v>0.618141578319368</v>
      </c>
      <c r="AC10" s="17">
        <v>0.64679300134448503</v>
      </c>
      <c r="AD10" s="17">
        <v>0.57606177924365498</v>
      </c>
      <c r="AE10" s="17"/>
      <c r="AF10" s="17">
        <v>0.59550350474778302</v>
      </c>
      <c r="AG10" s="17">
        <v>0.63357381019784997</v>
      </c>
      <c r="AH10" s="17">
        <v>0.56075104612725002</v>
      </c>
      <c r="AI10" s="17"/>
      <c r="AJ10" s="17">
        <v>0.60624705712788296</v>
      </c>
      <c r="AK10" s="17">
        <v>0.61680026562573598</v>
      </c>
      <c r="AL10" s="17">
        <v>0.61515358228691697</v>
      </c>
      <c r="AM10" s="17">
        <v>0.59874637389755403</v>
      </c>
      <c r="AN10" s="17">
        <v>0.57995673874264997</v>
      </c>
      <c r="AO10" s="17"/>
      <c r="AP10" s="17">
        <v>0.65053077100754697</v>
      </c>
      <c r="AQ10" s="17">
        <v>0.61810389588798798</v>
      </c>
      <c r="AR10" s="17">
        <v>0.67683229380215504</v>
      </c>
      <c r="AS10" s="17">
        <v>0.58927235909348596</v>
      </c>
      <c r="AT10" s="17">
        <v>0.58057211090481997</v>
      </c>
      <c r="AU10" s="17"/>
      <c r="AV10" s="17">
        <v>0.61218542327427306</v>
      </c>
      <c r="AW10" s="17">
        <v>0.634472312662126</v>
      </c>
      <c r="AX10" s="17">
        <v>0.66304459267379801</v>
      </c>
      <c r="AY10" s="17">
        <v>0.59252817360847698</v>
      </c>
      <c r="AZ10" s="17">
        <v>0.61823742608894605</v>
      </c>
      <c r="BA10" s="17">
        <v>0.62591474364019395</v>
      </c>
      <c r="BB10" s="17"/>
      <c r="BC10" s="17">
        <v>0.56947458032019305</v>
      </c>
      <c r="BD10" s="17">
        <v>0.60601828157106596</v>
      </c>
      <c r="BE10" s="17">
        <v>0.65822372819207897</v>
      </c>
      <c r="BF10" s="17">
        <v>0.60696215787088204</v>
      </c>
      <c r="BG10" s="17">
        <v>0.54619654448550503</v>
      </c>
    </row>
    <row r="11" spans="2:59" ht="29" x14ac:dyDescent="0.35">
      <c r="B11" s="18" t="s">
        <v>72</v>
      </c>
      <c r="C11" s="17">
        <v>0.11191171784953</v>
      </c>
      <c r="D11" s="17">
        <v>9.2277668291536899E-2</v>
      </c>
      <c r="E11" s="17">
        <v>0.131616684864065</v>
      </c>
      <c r="F11" s="17"/>
      <c r="G11" s="17">
        <v>5.7378072310860999E-2</v>
      </c>
      <c r="H11" s="17">
        <v>7.3438262540598404E-2</v>
      </c>
      <c r="I11" s="17">
        <v>0.12862202067529299</v>
      </c>
      <c r="J11" s="17">
        <v>0.12024173540515801</v>
      </c>
      <c r="K11" s="17">
        <v>0.17042089987716799</v>
      </c>
      <c r="L11" s="17">
        <v>0.120100731610741</v>
      </c>
      <c r="M11" s="17"/>
      <c r="N11" s="17">
        <v>9.4780325236228494E-2</v>
      </c>
      <c r="O11" s="17">
        <v>0.10028790881541901</v>
      </c>
      <c r="P11" s="17">
        <v>0.11215737961903199</v>
      </c>
      <c r="Q11" s="17">
        <v>0.144134298799098</v>
      </c>
      <c r="R11" s="17"/>
      <c r="S11" s="17">
        <v>8.2770114619981405E-2</v>
      </c>
      <c r="T11" s="17">
        <v>0.12866399240992901</v>
      </c>
      <c r="U11" s="17">
        <v>0.12150811098198</v>
      </c>
      <c r="V11" s="17">
        <v>0.13359472585474499</v>
      </c>
      <c r="W11" s="17">
        <v>0.108202459794858</v>
      </c>
      <c r="X11" s="17">
        <v>0.10341181332951201</v>
      </c>
      <c r="Y11" s="17">
        <v>0.10122061837860501</v>
      </c>
      <c r="Z11" s="17">
        <v>0.15234938742711401</v>
      </c>
      <c r="AA11" s="17">
        <v>9.4553145325673105E-2</v>
      </c>
      <c r="AB11" s="17">
        <v>0.108245857208865</v>
      </c>
      <c r="AC11" s="17">
        <v>0.16588300420899699</v>
      </c>
      <c r="AD11" s="17">
        <v>7.7637688967347795E-2</v>
      </c>
      <c r="AE11" s="17"/>
      <c r="AF11" s="17">
        <v>0.15764893258217999</v>
      </c>
      <c r="AG11" s="17">
        <v>8.3368761355715401E-2</v>
      </c>
      <c r="AH11" s="17">
        <v>0.105992673712288</v>
      </c>
      <c r="AI11" s="17"/>
      <c r="AJ11" s="17">
        <v>0.157888138417731</v>
      </c>
      <c r="AK11" s="17">
        <v>5.9414227353098703E-2</v>
      </c>
      <c r="AL11" s="17">
        <v>6.0646017293963198E-2</v>
      </c>
      <c r="AM11" s="17">
        <v>0.28193675175563498</v>
      </c>
      <c r="AN11" s="17">
        <v>0.13091927228539099</v>
      </c>
      <c r="AO11" s="17"/>
      <c r="AP11" s="17">
        <v>0.13301411238901201</v>
      </c>
      <c r="AQ11" s="17">
        <v>6.8777852456963995E-2</v>
      </c>
      <c r="AR11" s="17">
        <v>5.2759974251940997E-2</v>
      </c>
      <c r="AS11" s="17">
        <v>0.20708880874490601</v>
      </c>
      <c r="AT11" s="17">
        <v>0.11445601122170999</v>
      </c>
      <c r="AU11" s="17"/>
      <c r="AV11" s="17">
        <v>5.9799805726939298E-2</v>
      </c>
      <c r="AW11" s="17">
        <v>0.15018290040007701</v>
      </c>
      <c r="AX11" s="17">
        <v>6.3239632112354005E-2</v>
      </c>
      <c r="AY11" s="17">
        <v>0.220172414825238</v>
      </c>
      <c r="AZ11" s="17">
        <v>0.104058835099591</v>
      </c>
      <c r="BA11" s="17">
        <v>0.123687216292128</v>
      </c>
      <c r="BB11" s="17"/>
      <c r="BC11" s="17">
        <v>0.129785565621827</v>
      </c>
      <c r="BD11" s="17">
        <v>0.12679349245371099</v>
      </c>
      <c r="BE11" s="17">
        <v>8.5307257896041794E-2</v>
      </c>
      <c r="BF11" s="17">
        <v>0.114052920326564</v>
      </c>
      <c r="BG11" s="17">
        <v>3.3926832819982398E-2</v>
      </c>
    </row>
    <row r="12" spans="2:59" x14ac:dyDescent="0.35">
      <c r="B12" s="18" t="s">
        <v>73</v>
      </c>
      <c r="C12" s="19">
        <v>6.1603177666156299E-2</v>
      </c>
      <c r="D12" s="19">
        <v>4.4007082802501298E-2</v>
      </c>
      <c r="E12" s="19">
        <v>7.9072248193376798E-2</v>
      </c>
      <c r="F12" s="19"/>
      <c r="G12" s="19">
        <v>5.2274699245257697E-2</v>
      </c>
      <c r="H12" s="19">
        <v>6.5007330996539006E-2</v>
      </c>
      <c r="I12" s="19">
        <v>8.5430692323631693E-2</v>
      </c>
      <c r="J12" s="19">
        <v>6.1717238228300601E-2</v>
      </c>
      <c r="K12" s="19">
        <v>6.5395884803811893E-2</v>
      </c>
      <c r="L12" s="19">
        <v>4.3140430628819601E-2</v>
      </c>
      <c r="M12" s="19"/>
      <c r="N12" s="19">
        <v>3.6107594148992402E-2</v>
      </c>
      <c r="O12" s="19">
        <v>7.5992989198632205E-2</v>
      </c>
      <c r="P12" s="19">
        <v>6.0964954773442499E-2</v>
      </c>
      <c r="Q12" s="19">
        <v>7.3673456695701606E-2</v>
      </c>
      <c r="R12" s="19"/>
      <c r="S12" s="19">
        <v>4.4537762042013297E-2</v>
      </c>
      <c r="T12" s="19">
        <v>5.4245187258076998E-2</v>
      </c>
      <c r="U12" s="19">
        <v>7.0992447583617405E-2</v>
      </c>
      <c r="V12" s="19">
        <v>4.8208075885097797E-2</v>
      </c>
      <c r="W12" s="19">
        <v>8.9977822613238306E-2</v>
      </c>
      <c r="X12" s="19">
        <v>7.9786203475569098E-2</v>
      </c>
      <c r="Y12" s="19">
        <v>7.2797169062270101E-2</v>
      </c>
      <c r="Z12" s="19">
        <v>0.108037950403815</v>
      </c>
      <c r="AA12" s="19">
        <v>6.2086750784197599E-2</v>
      </c>
      <c r="AB12" s="19">
        <v>3.55677533258612E-2</v>
      </c>
      <c r="AC12" s="19">
        <v>4.6704732509642501E-2</v>
      </c>
      <c r="AD12" s="19">
        <v>7.7088452202127497E-2</v>
      </c>
      <c r="AE12" s="19"/>
      <c r="AF12" s="19">
        <v>5.0802098811434097E-2</v>
      </c>
      <c r="AG12" s="19">
        <v>5.2869693180461398E-2</v>
      </c>
      <c r="AH12" s="19">
        <v>0.12575161920566799</v>
      </c>
      <c r="AI12" s="19"/>
      <c r="AJ12" s="19">
        <v>4.4948587522355199E-2</v>
      </c>
      <c r="AK12" s="19">
        <v>5.3694646970695502E-2</v>
      </c>
      <c r="AL12" s="19">
        <v>4.4335701519637602E-2</v>
      </c>
      <c r="AM12" s="19">
        <v>7.8701756243606896E-2</v>
      </c>
      <c r="AN12" s="19">
        <v>0.10806431106605301</v>
      </c>
      <c r="AO12" s="19"/>
      <c r="AP12" s="19">
        <v>4.5090106625801402E-2</v>
      </c>
      <c r="AQ12" s="19">
        <v>4.2796023551520797E-2</v>
      </c>
      <c r="AR12" s="19">
        <v>4.5010837251880799E-2</v>
      </c>
      <c r="AS12" s="19">
        <v>5.0818798822136801E-2</v>
      </c>
      <c r="AT12" s="19">
        <v>9.1041956098857194E-2</v>
      </c>
      <c r="AU12" s="19"/>
      <c r="AV12" s="19">
        <v>4.6028653142396403E-2</v>
      </c>
      <c r="AW12" s="19">
        <v>4.4045276355553102E-2</v>
      </c>
      <c r="AX12" s="19">
        <v>5.1646392688526201E-2</v>
      </c>
      <c r="AY12" s="19">
        <v>4.6732186623702598E-2</v>
      </c>
      <c r="AZ12" s="19">
        <v>9.8307368587364705E-2</v>
      </c>
      <c r="BA12" s="19">
        <v>0.112621462133161</v>
      </c>
      <c r="BB12" s="19"/>
      <c r="BC12" s="19">
        <v>8.4728631236998003E-2</v>
      </c>
      <c r="BD12" s="19">
        <v>5.7639295946562398E-2</v>
      </c>
      <c r="BE12" s="19">
        <v>6.0399488728888902E-2</v>
      </c>
      <c r="BF12" s="19">
        <v>3.9560706515716797E-2</v>
      </c>
      <c r="BG12" s="19">
        <v>4.9378901204491399E-2</v>
      </c>
    </row>
    <row r="13" spans="2:59" x14ac:dyDescent="0.35">
      <c r="B13" s="16"/>
    </row>
    <row r="14" spans="2:59" x14ac:dyDescent="0.35">
      <c r="B14" t="s">
        <v>76</v>
      </c>
    </row>
    <row r="15" spans="2:59" x14ac:dyDescent="0.35">
      <c r="B15" t="s">
        <v>77</v>
      </c>
    </row>
    <row r="17" spans="2:2" x14ac:dyDescent="0.35">
      <c r="B17"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G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7" width="20.7265625" customWidth="1"/>
  </cols>
  <sheetData>
    <row r="2" spans="2:7" ht="40" customHeight="1" x14ac:dyDescent="0.35">
      <c r="D2" s="30" t="s">
        <v>89</v>
      </c>
      <c r="E2" s="26"/>
      <c r="F2" s="26"/>
      <c r="G2" s="26"/>
    </row>
    <row r="6" spans="2:7" ht="50" customHeight="1" x14ac:dyDescent="0.35">
      <c r="B6" s="20" t="s">
        <v>14</v>
      </c>
      <c r="C6" s="20" t="s">
        <v>78</v>
      </c>
      <c r="D6" s="20" t="s">
        <v>79</v>
      </c>
      <c r="E6" s="20" t="s">
        <v>80</v>
      </c>
      <c r="F6" s="20" t="s">
        <v>81</v>
      </c>
    </row>
    <row r="7" spans="2:7" x14ac:dyDescent="0.35">
      <c r="B7" s="18" t="s">
        <v>82</v>
      </c>
      <c r="C7" s="17">
        <v>0.34087728262587702</v>
      </c>
      <c r="D7" s="17">
        <v>0.31221721916752299</v>
      </c>
      <c r="E7" s="17">
        <v>0.30018756259539697</v>
      </c>
      <c r="F7" s="17">
        <v>0.32629632819160298</v>
      </c>
    </row>
    <row r="8" spans="2:7" x14ac:dyDescent="0.35">
      <c r="B8" s="18" t="s">
        <v>83</v>
      </c>
      <c r="C8" s="17">
        <v>0.43627690015936699</v>
      </c>
      <c r="D8" s="17">
        <v>0.43647164015336998</v>
      </c>
      <c r="E8" s="17">
        <v>0.43573338038373699</v>
      </c>
      <c r="F8" s="17">
        <v>0.36214810933418701</v>
      </c>
    </row>
    <row r="9" spans="2:7" x14ac:dyDescent="0.35">
      <c r="B9" s="18" t="s">
        <v>84</v>
      </c>
      <c r="C9" s="17">
        <v>0.10247218336484901</v>
      </c>
      <c r="D9" s="17">
        <v>0.119764013065692</v>
      </c>
      <c r="E9" s="17">
        <v>0.13535755172918401</v>
      </c>
      <c r="F9" s="17">
        <v>0.13992482952801899</v>
      </c>
    </row>
    <row r="10" spans="2:7" x14ac:dyDescent="0.35">
      <c r="B10" s="18" t="s">
        <v>85</v>
      </c>
      <c r="C10" s="17">
        <v>6.7413450617897094E-2</v>
      </c>
      <c r="D10" s="17">
        <v>7.4459298577008698E-2</v>
      </c>
      <c r="E10" s="17">
        <v>8.3062808726665896E-2</v>
      </c>
      <c r="F10" s="17">
        <v>0.11437184518704401</v>
      </c>
    </row>
    <row r="11" spans="2:7" x14ac:dyDescent="0.35">
      <c r="B11" s="18" t="s">
        <v>73</v>
      </c>
      <c r="C11" s="17">
        <v>5.2960183232009898E-2</v>
      </c>
      <c r="D11" s="17">
        <v>5.7087829036407203E-2</v>
      </c>
      <c r="E11" s="17">
        <v>4.5658696565016102E-2</v>
      </c>
      <c r="F11" s="17">
        <v>5.7258887759147503E-2</v>
      </c>
    </row>
    <row r="12" spans="2:7" x14ac:dyDescent="0.35">
      <c r="B12" s="23" t="s">
        <v>86</v>
      </c>
      <c r="C12" s="21">
        <v>0.77715418278524395</v>
      </c>
      <c r="D12" s="21">
        <v>0.74868885932089302</v>
      </c>
      <c r="E12" s="21">
        <v>0.73592094297913402</v>
      </c>
      <c r="F12" s="21">
        <v>0.68844443752578899</v>
      </c>
    </row>
    <row r="13" spans="2:7" x14ac:dyDescent="0.35">
      <c r="B13" s="23" t="s">
        <v>87</v>
      </c>
      <c r="C13" s="21">
        <v>0.169885633982746</v>
      </c>
      <c r="D13" s="21">
        <v>0.19422331164269999</v>
      </c>
      <c r="E13" s="21">
        <v>0.21842036045585</v>
      </c>
      <c r="F13" s="21">
        <v>0.25429667471506301</v>
      </c>
    </row>
    <row r="14" spans="2:7" x14ac:dyDescent="0.35">
      <c r="B14" s="23" t="s">
        <v>88</v>
      </c>
      <c r="C14" s="22">
        <v>0.60726854880249803</v>
      </c>
      <c r="D14" s="22">
        <v>0.55446554767819201</v>
      </c>
      <c r="E14" s="22">
        <v>0.51750058252328501</v>
      </c>
      <c r="F14" s="22">
        <v>0.43414776281072598</v>
      </c>
    </row>
    <row r="15" spans="2:7" x14ac:dyDescent="0.35">
      <c r="B15" s="16"/>
      <c r="C15" s="16"/>
      <c r="D15" s="16"/>
      <c r="E15" s="16"/>
      <c r="F15" s="16"/>
    </row>
    <row r="16" spans="2:7" x14ac:dyDescent="0.35">
      <c r="B16" t="s">
        <v>76</v>
      </c>
    </row>
    <row r="17" spans="2:2" x14ac:dyDescent="0.35">
      <c r="B17" t="s">
        <v>77</v>
      </c>
    </row>
    <row r="21" spans="2:2" x14ac:dyDescent="0.35">
      <c r="B21"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BG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90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61</v>
      </c>
      <c r="E5" s="29"/>
      <c r="F5" s="15"/>
      <c r="G5" s="29" t="s">
        <v>62</v>
      </c>
      <c r="H5" s="29"/>
      <c r="I5" s="29"/>
      <c r="J5" s="29"/>
      <c r="K5" s="29"/>
      <c r="L5" s="29"/>
      <c r="M5" s="15"/>
      <c r="N5" s="29" t="s">
        <v>63</v>
      </c>
      <c r="O5" s="29"/>
      <c r="P5" s="29"/>
      <c r="Q5" s="29"/>
      <c r="R5" s="15"/>
      <c r="S5" s="29" t="s">
        <v>64</v>
      </c>
      <c r="T5" s="29"/>
      <c r="U5" s="29"/>
      <c r="V5" s="29"/>
      <c r="W5" s="29"/>
      <c r="X5" s="29"/>
      <c r="Y5" s="29"/>
      <c r="Z5" s="29"/>
      <c r="AA5" s="29"/>
      <c r="AB5" s="29"/>
      <c r="AC5" s="29"/>
      <c r="AD5" s="29"/>
      <c r="AE5" s="15"/>
      <c r="AF5" s="29" t="s">
        <v>65</v>
      </c>
      <c r="AG5" s="29"/>
      <c r="AH5" s="29"/>
      <c r="AI5" s="15"/>
      <c r="AJ5" s="29" t="s">
        <v>66</v>
      </c>
      <c r="AK5" s="29"/>
      <c r="AL5" s="29"/>
      <c r="AM5" s="29"/>
      <c r="AN5" s="29"/>
      <c r="AO5" s="15"/>
      <c r="AP5" s="29" t="s">
        <v>67</v>
      </c>
      <c r="AQ5" s="29"/>
      <c r="AR5" s="29"/>
      <c r="AS5" s="29"/>
      <c r="AT5" s="29"/>
      <c r="AU5" s="15"/>
      <c r="AV5" s="29" t="s">
        <v>68</v>
      </c>
      <c r="AW5" s="29"/>
      <c r="AX5" s="29"/>
      <c r="AY5" s="29"/>
      <c r="AZ5" s="29"/>
      <c r="BA5" s="29"/>
      <c r="BB5" s="15"/>
      <c r="BC5" s="29" t="s">
        <v>69</v>
      </c>
      <c r="BD5" s="29"/>
      <c r="BE5" s="29"/>
      <c r="BF5" s="29"/>
      <c r="BG5" s="29"/>
    </row>
    <row r="6" spans="2:59"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49</v>
      </c>
      <c r="AQ6" s="12" t="s">
        <v>50</v>
      </c>
      <c r="AR6" s="12" t="s">
        <v>51</v>
      </c>
      <c r="AS6" s="12" t="s">
        <v>52</v>
      </c>
      <c r="AT6" s="12" t="s">
        <v>53</v>
      </c>
      <c r="AV6" s="12" t="s">
        <v>46</v>
      </c>
      <c r="AW6" s="12" t="s">
        <v>45</v>
      </c>
      <c r="AX6" s="12" t="s">
        <v>51</v>
      </c>
      <c r="AY6" s="12" t="s">
        <v>52</v>
      </c>
      <c r="AZ6" s="12" t="s">
        <v>54</v>
      </c>
      <c r="BA6" s="12" t="s">
        <v>55</v>
      </c>
      <c r="BC6" s="12" t="s">
        <v>56</v>
      </c>
      <c r="BD6" s="12" t="s">
        <v>57</v>
      </c>
      <c r="BE6" s="12" t="s">
        <v>58</v>
      </c>
      <c r="BF6" s="12" t="s">
        <v>59</v>
      </c>
      <c r="BG6" s="12" t="s">
        <v>60</v>
      </c>
    </row>
    <row r="7" spans="2:59" ht="30" customHeight="1" x14ac:dyDescent="0.35">
      <c r="B7" s="10" t="s">
        <v>18</v>
      </c>
      <c r="C7" s="10">
        <v>2010</v>
      </c>
      <c r="D7" s="10">
        <v>999</v>
      </c>
      <c r="E7" s="10">
        <v>1006</v>
      </c>
      <c r="F7" s="10"/>
      <c r="G7" s="10">
        <v>295</v>
      </c>
      <c r="H7" s="10">
        <v>323</v>
      </c>
      <c r="I7" s="10">
        <v>329</v>
      </c>
      <c r="J7" s="10">
        <v>332</v>
      </c>
      <c r="K7" s="10">
        <v>292</v>
      </c>
      <c r="L7" s="10">
        <v>439</v>
      </c>
      <c r="M7" s="10"/>
      <c r="N7" s="10">
        <v>639</v>
      </c>
      <c r="O7" s="10">
        <v>496</v>
      </c>
      <c r="P7" s="10">
        <v>359</v>
      </c>
      <c r="Q7" s="10">
        <v>508</v>
      </c>
      <c r="R7" s="10"/>
      <c r="S7" s="10">
        <v>273</v>
      </c>
      <c r="T7" s="10">
        <v>265</v>
      </c>
      <c r="U7" s="10">
        <v>165</v>
      </c>
      <c r="V7" s="10">
        <v>186</v>
      </c>
      <c r="W7" s="10">
        <v>145</v>
      </c>
      <c r="X7" s="10">
        <v>175</v>
      </c>
      <c r="Y7" s="10">
        <v>163</v>
      </c>
      <c r="Z7" s="10">
        <v>85</v>
      </c>
      <c r="AA7" s="10">
        <v>219</v>
      </c>
      <c r="AB7" s="10">
        <v>162</v>
      </c>
      <c r="AC7" s="10">
        <v>107</v>
      </c>
      <c r="AD7" s="10">
        <v>65</v>
      </c>
      <c r="AE7" s="10"/>
      <c r="AF7" s="10">
        <v>732</v>
      </c>
      <c r="AG7" s="10">
        <v>823</v>
      </c>
      <c r="AH7" s="10">
        <v>255</v>
      </c>
      <c r="AI7" s="10"/>
      <c r="AJ7" s="10">
        <v>691</v>
      </c>
      <c r="AK7" s="10">
        <v>598</v>
      </c>
      <c r="AL7" s="10">
        <v>152</v>
      </c>
      <c r="AM7" s="10">
        <v>26</v>
      </c>
      <c r="AN7" s="10">
        <v>229</v>
      </c>
      <c r="AO7" s="10"/>
      <c r="AP7" s="10">
        <v>375</v>
      </c>
      <c r="AQ7" s="10">
        <v>780</v>
      </c>
      <c r="AR7" s="10">
        <v>180</v>
      </c>
      <c r="AS7" s="10">
        <v>230</v>
      </c>
      <c r="AT7" s="10">
        <v>109</v>
      </c>
      <c r="AU7" s="10"/>
      <c r="AV7" s="10">
        <v>801</v>
      </c>
      <c r="AW7" s="10">
        <v>334</v>
      </c>
      <c r="AX7" s="10">
        <v>155</v>
      </c>
      <c r="AY7" s="10">
        <v>275</v>
      </c>
      <c r="AZ7" s="10">
        <v>131</v>
      </c>
      <c r="BA7" s="10">
        <v>154</v>
      </c>
      <c r="BB7" s="10"/>
      <c r="BC7" s="10">
        <v>462</v>
      </c>
      <c r="BD7" s="10">
        <v>437</v>
      </c>
      <c r="BE7" s="10">
        <v>576</v>
      </c>
      <c r="BF7" s="10">
        <v>232</v>
      </c>
      <c r="BG7" s="10">
        <v>54</v>
      </c>
    </row>
    <row r="8" spans="2:59" ht="30" customHeight="1" x14ac:dyDescent="0.35">
      <c r="B8" s="11" t="s">
        <v>19</v>
      </c>
      <c r="C8" s="11">
        <v>2010</v>
      </c>
      <c r="D8" s="11">
        <v>990</v>
      </c>
      <c r="E8" s="11">
        <v>1015</v>
      </c>
      <c r="F8" s="11"/>
      <c r="G8" s="11">
        <v>282</v>
      </c>
      <c r="H8" s="11">
        <v>342</v>
      </c>
      <c r="I8" s="11">
        <v>341</v>
      </c>
      <c r="J8" s="11">
        <v>341</v>
      </c>
      <c r="K8" s="11">
        <v>283</v>
      </c>
      <c r="L8" s="11">
        <v>421</v>
      </c>
      <c r="M8" s="11"/>
      <c r="N8" s="11">
        <v>541</v>
      </c>
      <c r="O8" s="11">
        <v>521</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744</v>
      </c>
      <c r="AG8" s="11">
        <v>813</v>
      </c>
      <c r="AH8" s="11">
        <v>263</v>
      </c>
      <c r="AI8" s="11"/>
      <c r="AJ8" s="11">
        <v>682</v>
      </c>
      <c r="AK8" s="11">
        <v>605</v>
      </c>
      <c r="AL8" s="11">
        <v>146</v>
      </c>
      <c r="AM8" s="11">
        <v>25</v>
      </c>
      <c r="AN8" s="11">
        <v>237</v>
      </c>
      <c r="AO8" s="11"/>
      <c r="AP8" s="11">
        <v>367</v>
      </c>
      <c r="AQ8" s="11">
        <v>780</v>
      </c>
      <c r="AR8" s="11">
        <v>175</v>
      </c>
      <c r="AS8" s="11">
        <v>233</v>
      </c>
      <c r="AT8" s="11">
        <v>107</v>
      </c>
      <c r="AU8" s="11"/>
      <c r="AV8" s="11">
        <v>804</v>
      </c>
      <c r="AW8" s="11">
        <v>326</v>
      </c>
      <c r="AX8" s="11">
        <v>150</v>
      </c>
      <c r="AY8" s="11">
        <v>281</v>
      </c>
      <c r="AZ8" s="11">
        <v>131</v>
      </c>
      <c r="BA8" s="11">
        <v>157</v>
      </c>
      <c r="BB8" s="11"/>
      <c r="BC8" s="11">
        <v>483</v>
      </c>
      <c r="BD8" s="11">
        <v>449</v>
      </c>
      <c r="BE8" s="11">
        <v>561</v>
      </c>
      <c r="BF8" s="11">
        <v>222</v>
      </c>
      <c r="BG8" s="11">
        <v>43</v>
      </c>
    </row>
    <row r="9" spans="2:59" x14ac:dyDescent="0.35">
      <c r="B9" s="18" t="s">
        <v>82</v>
      </c>
      <c r="C9" s="17">
        <v>0.30018756259539697</v>
      </c>
      <c r="D9" s="17">
        <v>0.32221241099703501</v>
      </c>
      <c r="E9" s="17">
        <v>0.27916746934014702</v>
      </c>
      <c r="F9" s="17"/>
      <c r="G9" s="17">
        <v>0.356299471483352</v>
      </c>
      <c r="H9" s="17">
        <v>0.41596005654894702</v>
      </c>
      <c r="I9" s="17">
        <v>0.33520431639548098</v>
      </c>
      <c r="J9" s="17">
        <v>0.28656345671862299</v>
      </c>
      <c r="K9" s="17">
        <v>0.23104333196201399</v>
      </c>
      <c r="L9" s="17">
        <v>0.19764354421723401</v>
      </c>
      <c r="M9" s="17"/>
      <c r="N9" s="17">
        <v>0.31035946614298998</v>
      </c>
      <c r="O9" s="17">
        <v>0.30894265351038902</v>
      </c>
      <c r="P9" s="17">
        <v>0.26938547145529501</v>
      </c>
      <c r="Q9" s="17">
        <v>0.30997102388134801</v>
      </c>
      <c r="R9" s="17"/>
      <c r="S9" s="17">
        <v>0.36439140131741699</v>
      </c>
      <c r="T9" s="17">
        <v>0.23704025899497899</v>
      </c>
      <c r="U9" s="17">
        <v>0.26460348115302501</v>
      </c>
      <c r="V9" s="17">
        <v>0.259521602613769</v>
      </c>
      <c r="W9" s="17">
        <v>0.25055535739963603</v>
      </c>
      <c r="X9" s="17">
        <v>0.35549548435394801</v>
      </c>
      <c r="Y9" s="17">
        <v>0.32694594695934998</v>
      </c>
      <c r="Z9" s="17">
        <v>0.23903006015162001</v>
      </c>
      <c r="AA9" s="17">
        <v>0.293149087739557</v>
      </c>
      <c r="AB9" s="17">
        <v>0.33251968538773002</v>
      </c>
      <c r="AC9" s="17">
        <v>0.330501586497087</v>
      </c>
      <c r="AD9" s="17">
        <v>0.32923956399624899</v>
      </c>
      <c r="AE9" s="17"/>
      <c r="AF9" s="17">
        <v>0.23740046077006099</v>
      </c>
      <c r="AG9" s="17">
        <v>0.325064329844446</v>
      </c>
      <c r="AH9" s="17">
        <v>0.34823661967368502</v>
      </c>
      <c r="AI9" s="17"/>
      <c r="AJ9" s="17">
        <v>0.219918729190346</v>
      </c>
      <c r="AK9" s="17">
        <v>0.38231175267197198</v>
      </c>
      <c r="AL9" s="17">
        <v>0.28779610002118799</v>
      </c>
      <c r="AM9" s="17">
        <v>0.177511587809038</v>
      </c>
      <c r="AN9" s="17">
        <v>0.30541742891745399</v>
      </c>
      <c r="AO9" s="17"/>
      <c r="AP9" s="17">
        <v>0.20243805791640099</v>
      </c>
      <c r="AQ9" s="17">
        <v>0.395438794889861</v>
      </c>
      <c r="AR9" s="17">
        <v>0.28455039311672897</v>
      </c>
      <c r="AS9" s="17">
        <v>0.193412267833945</v>
      </c>
      <c r="AT9" s="17">
        <v>0.33332347447051502</v>
      </c>
      <c r="AU9" s="17"/>
      <c r="AV9" s="17">
        <v>0.40184382937645402</v>
      </c>
      <c r="AW9" s="17">
        <v>0.18929221447191599</v>
      </c>
      <c r="AX9" s="17">
        <v>0.30883898744521598</v>
      </c>
      <c r="AY9" s="17">
        <v>0.18821753840056099</v>
      </c>
      <c r="AZ9" s="17">
        <v>0.31698066921909401</v>
      </c>
      <c r="BA9" s="17">
        <v>0.20563018019221299</v>
      </c>
      <c r="BB9" s="17"/>
      <c r="BC9" s="17">
        <v>0.24506287462558701</v>
      </c>
      <c r="BD9" s="17">
        <v>0.27893016449168301</v>
      </c>
      <c r="BE9" s="17">
        <v>0.306638591241438</v>
      </c>
      <c r="BF9" s="17">
        <v>0.42278510280849901</v>
      </c>
      <c r="BG9" s="17">
        <v>0.52537705789456801</v>
      </c>
    </row>
    <row r="10" spans="2:59" x14ac:dyDescent="0.35">
      <c r="B10" s="18" t="s">
        <v>83</v>
      </c>
      <c r="C10" s="17">
        <v>0.43573338038373699</v>
      </c>
      <c r="D10" s="17">
        <v>0.43955790878693801</v>
      </c>
      <c r="E10" s="17">
        <v>0.43129510776941299</v>
      </c>
      <c r="F10" s="17"/>
      <c r="G10" s="17">
        <v>0.43119670184765502</v>
      </c>
      <c r="H10" s="17">
        <v>0.402549492132386</v>
      </c>
      <c r="I10" s="17">
        <v>0.40918799612735202</v>
      </c>
      <c r="J10" s="17">
        <v>0.46350250695439199</v>
      </c>
      <c r="K10" s="17">
        <v>0.42491948912606298</v>
      </c>
      <c r="L10" s="17">
        <v>0.47202948341755102</v>
      </c>
      <c r="M10" s="17"/>
      <c r="N10" s="17">
        <v>0.436834045587214</v>
      </c>
      <c r="O10" s="17">
        <v>0.44486569031354101</v>
      </c>
      <c r="P10" s="17">
        <v>0.44597406736887202</v>
      </c>
      <c r="Q10" s="17">
        <v>0.41663248588296398</v>
      </c>
      <c r="R10" s="17"/>
      <c r="S10" s="17">
        <v>0.43761143136710901</v>
      </c>
      <c r="T10" s="17">
        <v>0.42836424038508297</v>
      </c>
      <c r="U10" s="17">
        <v>0.46033406063891602</v>
      </c>
      <c r="V10" s="17">
        <v>0.44100013978165198</v>
      </c>
      <c r="W10" s="17">
        <v>0.45252706896923101</v>
      </c>
      <c r="X10" s="17">
        <v>0.37856769228130299</v>
      </c>
      <c r="Y10" s="17">
        <v>0.39945742953975699</v>
      </c>
      <c r="Z10" s="17">
        <v>0.43608211610693098</v>
      </c>
      <c r="AA10" s="17">
        <v>0.47241505333221201</v>
      </c>
      <c r="AB10" s="17">
        <v>0.46107705967239998</v>
      </c>
      <c r="AC10" s="17">
        <v>0.42553374398012001</v>
      </c>
      <c r="AD10" s="17">
        <v>0.41257388788148203</v>
      </c>
      <c r="AE10" s="17"/>
      <c r="AF10" s="17">
        <v>0.43373078602941501</v>
      </c>
      <c r="AG10" s="17">
        <v>0.45188044091656698</v>
      </c>
      <c r="AH10" s="17">
        <v>0.39717443871352098</v>
      </c>
      <c r="AI10" s="17"/>
      <c r="AJ10" s="17">
        <v>0.44465636437628397</v>
      </c>
      <c r="AK10" s="17">
        <v>0.447595234269489</v>
      </c>
      <c r="AL10" s="17">
        <v>0.47004226423408002</v>
      </c>
      <c r="AM10" s="17">
        <v>0.39466106350013602</v>
      </c>
      <c r="AN10" s="17">
        <v>0.37390248725179598</v>
      </c>
      <c r="AO10" s="17"/>
      <c r="AP10" s="17">
        <v>0.44741237628286401</v>
      </c>
      <c r="AQ10" s="17">
        <v>0.459125616408671</v>
      </c>
      <c r="AR10" s="17">
        <v>0.44829321717645298</v>
      </c>
      <c r="AS10" s="17">
        <v>0.40640685971561002</v>
      </c>
      <c r="AT10" s="17">
        <v>0.42088104374794499</v>
      </c>
      <c r="AU10" s="17"/>
      <c r="AV10" s="17">
        <v>0.45360114292805997</v>
      </c>
      <c r="AW10" s="17">
        <v>0.47332611700420602</v>
      </c>
      <c r="AX10" s="17">
        <v>0.441001540471406</v>
      </c>
      <c r="AY10" s="17">
        <v>0.39388179596228201</v>
      </c>
      <c r="AZ10" s="17">
        <v>0.39445759765879901</v>
      </c>
      <c r="BA10" s="17">
        <v>0.47029340874307601</v>
      </c>
      <c r="BB10" s="17"/>
      <c r="BC10" s="17">
        <v>0.42998779438131901</v>
      </c>
      <c r="BD10" s="17">
        <v>0.44796916455167202</v>
      </c>
      <c r="BE10" s="17">
        <v>0.45401662525700698</v>
      </c>
      <c r="BF10" s="17">
        <v>0.39816714860962898</v>
      </c>
      <c r="BG10" s="17">
        <v>0.31522666765531099</v>
      </c>
    </row>
    <row r="11" spans="2:59" x14ac:dyDescent="0.35">
      <c r="B11" s="18" t="s">
        <v>84</v>
      </c>
      <c r="C11" s="17">
        <v>0.13535755172918401</v>
      </c>
      <c r="D11" s="17">
        <v>0.12469720868304</v>
      </c>
      <c r="E11" s="17">
        <v>0.14642381882630301</v>
      </c>
      <c r="F11" s="17"/>
      <c r="G11" s="17">
        <v>0.14376562174204399</v>
      </c>
      <c r="H11" s="17">
        <v>9.9685432240388505E-2</v>
      </c>
      <c r="I11" s="17">
        <v>0.116237527843291</v>
      </c>
      <c r="J11" s="17">
        <v>0.13012563949104</v>
      </c>
      <c r="K11" s="17">
        <v>0.17019830431366101</v>
      </c>
      <c r="L11" s="17">
        <v>0.15502083040972001</v>
      </c>
      <c r="M11" s="17"/>
      <c r="N11" s="17">
        <v>0.148597640965768</v>
      </c>
      <c r="O11" s="17">
        <v>0.10986069028821201</v>
      </c>
      <c r="P11" s="17">
        <v>0.16249006862683099</v>
      </c>
      <c r="Q11" s="17">
        <v>0.122318115147765</v>
      </c>
      <c r="R11" s="17"/>
      <c r="S11" s="17">
        <v>0.11537070850073999</v>
      </c>
      <c r="T11" s="17">
        <v>0.197554128107784</v>
      </c>
      <c r="U11" s="17">
        <v>0.115545872886909</v>
      </c>
      <c r="V11" s="17">
        <v>0.18816976584936401</v>
      </c>
      <c r="W11" s="17">
        <v>0.133928213140978</v>
      </c>
      <c r="X11" s="17">
        <v>0.13393621228292099</v>
      </c>
      <c r="Y11" s="17">
        <v>0.10990733612766899</v>
      </c>
      <c r="Z11" s="17">
        <v>0.152712990365034</v>
      </c>
      <c r="AA11" s="17">
        <v>0.125309108881272</v>
      </c>
      <c r="AB11" s="17">
        <v>0.116092143733006</v>
      </c>
      <c r="AC11" s="17">
        <v>9.2343374904192504E-2</v>
      </c>
      <c r="AD11" s="17">
        <v>7.2590546691685007E-2</v>
      </c>
      <c r="AE11" s="17"/>
      <c r="AF11" s="17">
        <v>0.15462331791891401</v>
      </c>
      <c r="AG11" s="17">
        <v>0.127698097026405</v>
      </c>
      <c r="AH11" s="17">
        <v>9.9430368102585501E-2</v>
      </c>
      <c r="AI11" s="17"/>
      <c r="AJ11" s="17">
        <v>0.16330115656823299</v>
      </c>
      <c r="AK11" s="17">
        <v>0.104154335448243</v>
      </c>
      <c r="AL11" s="17">
        <v>0.14829806590261199</v>
      </c>
      <c r="AM11" s="17">
        <v>0.141857302952974</v>
      </c>
      <c r="AN11" s="17">
        <v>0.127689741086806</v>
      </c>
      <c r="AO11" s="17"/>
      <c r="AP11" s="17">
        <v>0.177023219504371</v>
      </c>
      <c r="AQ11" s="17">
        <v>9.1578013389746596E-2</v>
      </c>
      <c r="AR11" s="17">
        <v>0.15941978027494799</v>
      </c>
      <c r="AS11" s="17">
        <v>0.219568701656286</v>
      </c>
      <c r="AT11" s="17">
        <v>0.113130476527101</v>
      </c>
      <c r="AU11" s="17"/>
      <c r="AV11" s="17">
        <v>9.3342342247371701E-2</v>
      </c>
      <c r="AW11" s="17">
        <v>0.146167761420012</v>
      </c>
      <c r="AX11" s="17">
        <v>0.15416006355487499</v>
      </c>
      <c r="AY11" s="17">
        <v>0.22961661549054299</v>
      </c>
      <c r="AZ11" s="17">
        <v>0.165887234434377</v>
      </c>
      <c r="BA11" s="17">
        <v>0.16181563557983999</v>
      </c>
      <c r="BB11" s="17"/>
      <c r="BC11" s="17">
        <v>0.16336040959672801</v>
      </c>
      <c r="BD11" s="17">
        <v>0.143065288111004</v>
      </c>
      <c r="BE11" s="17">
        <v>0.119144369994704</v>
      </c>
      <c r="BF11" s="17">
        <v>9.4986341361357599E-2</v>
      </c>
      <c r="BG11" s="17">
        <v>0.133104719808085</v>
      </c>
    </row>
    <row r="12" spans="2:59" x14ac:dyDescent="0.35">
      <c r="B12" s="18" t="s">
        <v>85</v>
      </c>
      <c r="C12" s="17">
        <v>8.3062808726665896E-2</v>
      </c>
      <c r="D12" s="17">
        <v>8.0965101785691093E-2</v>
      </c>
      <c r="E12" s="17">
        <v>8.4458940058984203E-2</v>
      </c>
      <c r="F12" s="17"/>
      <c r="G12" s="17">
        <v>3.95406987824619E-2</v>
      </c>
      <c r="H12" s="17">
        <v>4.2208801450950399E-2</v>
      </c>
      <c r="I12" s="17">
        <v>0.102278413494143</v>
      </c>
      <c r="J12" s="17">
        <v>6.8887190080830801E-2</v>
      </c>
      <c r="K12" s="17">
        <v>0.11948835590477901</v>
      </c>
      <c r="L12" s="17">
        <v>0.116855464708763</v>
      </c>
      <c r="M12" s="17"/>
      <c r="N12" s="17">
        <v>6.1086784871150199E-2</v>
      </c>
      <c r="O12" s="17">
        <v>8.6590307639896599E-2</v>
      </c>
      <c r="P12" s="17">
        <v>8.0729809300758001E-2</v>
      </c>
      <c r="Q12" s="17">
        <v>0.104537411309197</v>
      </c>
      <c r="R12" s="17"/>
      <c r="S12" s="17">
        <v>5.0369545115372998E-2</v>
      </c>
      <c r="T12" s="17">
        <v>0.10428531661331</v>
      </c>
      <c r="U12" s="17">
        <v>8.8167503582172402E-2</v>
      </c>
      <c r="V12" s="17">
        <v>8.4294589353313396E-2</v>
      </c>
      <c r="W12" s="17">
        <v>0.124672343772362</v>
      </c>
      <c r="X12" s="17">
        <v>7.0613597146293394E-2</v>
      </c>
      <c r="Y12" s="17">
        <v>0.10243072335547</v>
      </c>
      <c r="Z12" s="17">
        <v>9.3237381447868306E-2</v>
      </c>
      <c r="AA12" s="17">
        <v>6.4806419837500101E-2</v>
      </c>
      <c r="AB12" s="17">
        <v>5.5113065071338299E-2</v>
      </c>
      <c r="AC12" s="17">
        <v>0.115605110574244</v>
      </c>
      <c r="AD12" s="17">
        <v>9.7454297227991996E-2</v>
      </c>
      <c r="AE12" s="17"/>
      <c r="AF12" s="17">
        <v>0.127802216753899</v>
      </c>
      <c r="AG12" s="17">
        <v>5.3896355306580497E-2</v>
      </c>
      <c r="AH12" s="17">
        <v>7.9887780355620497E-2</v>
      </c>
      <c r="AI12" s="17"/>
      <c r="AJ12" s="17">
        <v>0.12950161396283999</v>
      </c>
      <c r="AK12" s="17">
        <v>3.4442298092380003E-2</v>
      </c>
      <c r="AL12" s="17">
        <v>6.1361476371821003E-2</v>
      </c>
      <c r="AM12" s="17">
        <v>0.207268289494245</v>
      </c>
      <c r="AN12" s="17">
        <v>0.118587198224491</v>
      </c>
      <c r="AO12" s="17"/>
      <c r="AP12" s="17">
        <v>0.13504798449019201</v>
      </c>
      <c r="AQ12" s="17">
        <v>3.3650339560466598E-2</v>
      </c>
      <c r="AR12" s="17">
        <v>5.7365585314202598E-2</v>
      </c>
      <c r="AS12" s="17">
        <v>0.158488647323062</v>
      </c>
      <c r="AT12" s="17">
        <v>7.03039347162214E-2</v>
      </c>
      <c r="AU12" s="17"/>
      <c r="AV12" s="17">
        <v>2.87718971885416E-2</v>
      </c>
      <c r="AW12" s="17">
        <v>0.149445555549064</v>
      </c>
      <c r="AX12" s="17">
        <v>5.7395844373607403E-2</v>
      </c>
      <c r="AY12" s="17">
        <v>0.159969963832508</v>
      </c>
      <c r="AZ12" s="17">
        <v>5.6792541580276301E-2</v>
      </c>
      <c r="BA12" s="17">
        <v>6.2266291312818703E-2</v>
      </c>
      <c r="BB12" s="17"/>
      <c r="BC12" s="17">
        <v>0.11572341919767801</v>
      </c>
      <c r="BD12" s="17">
        <v>8.5656266322717001E-2</v>
      </c>
      <c r="BE12" s="17">
        <v>7.3604681645782197E-2</v>
      </c>
      <c r="BF12" s="17">
        <v>4.58707366344622E-2</v>
      </c>
      <c r="BG12" s="17">
        <v>2.6291554642035201E-2</v>
      </c>
    </row>
    <row r="13" spans="2:59" x14ac:dyDescent="0.35">
      <c r="B13" s="18" t="s">
        <v>73</v>
      </c>
      <c r="C13" s="17">
        <v>4.5658696565016102E-2</v>
      </c>
      <c r="D13" s="17">
        <v>3.2567369747296501E-2</v>
      </c>
      <c r="E13" s="17">
        <v>5.8654664005152797E-2</v>
      </c>
      <c r="F13" s="17"/>
      <c r="G13" s="17">
        <v>2.9197506144486199E-2</v>
      </c>
      <c r="H13" s="17">
        <v>3.9596217627328102E-2</v>
      </c>
      <c r="I13" s="17">
        <v>3.70917461397334E-2</v>
      </c>
      <c r="J13" s="17">
        <v>5.0921206755114398E-2</v>
      </c>
      <c r="K13" s="17">
        <v>5.43505186934835E-2</v>
      </c>
      <c r="L13" s="17">
        <v>5.8450677246732197E-2</v>
      </c>
      <c r="M13" s="17"/>
      <c r="N13" s="17">
        <v>4.31220624328775E-2</v>
      </c>
      <c r="O13" s="17">
        <v>4.9740658247961797E-2</v>
      </c>
      <c r="P13" s="17">
        <v>4.14205832482447E-2</v>
      </c>
      <c r="Q13" s="17">
        <v>4.6540963778726997E-2</v>
      </c>
      <c r="R13" s="17"/>
      <c r="S13" s="17">
        <v>3.2256913699360498E-2</v>
      </c>
      <c r="T13" s="17">
        <v>3.27560558988437E-2</v>
      </c>
      <c r="U13" s="17">
        <v>7.1349081738978401E-2</v>
      </c>
      <c r="V13" s="17">
        <v>2.7013902401902601E-2</v>
      </c>
      <c r="W13" s="17">
        <v>3.83170167177928E-2</v>
      </c>
      <c r="X13" s="17">
        <v>6.1387013935533703E-2</v>
      </c>
      <c r="Y13" s="17">
        <v>6.1258564017754598E-2</v>
      </c>
      <c r="Z13" s="17">
        <v>7.8937451928546898E-2</v>
      </c>
      <c r="AA13" s="17">
        <v>4.4320330209458803E-2</v>
      </c>
      <c r="AB13" s="17">
        <v>3.5198046135525803E-2</v>
      </c>
      <c r="AC13" s="17">
        <v>3.6016184044355998E-2</v>
      </c>
      <c r="AD13" s="17">
        <v>8.8141704202591903E-2</v>
      </c>
      <c r="AE13" s="17"/>
      <c r="AF13" s="17">
        <v>4.6443218527711397E-2</v>
      </c>
      <c r="AG13" s="17">
        <v>4.1460776906001702E-2</v>
      </c>
      <c r="AH13" s="17">
        <v>7.52707931545884E-2</v>
      </c>
      <c r="AI13" s="17"/>
      <c r="AJ13" s="17">
        <v>4.2622135902296902E-2</v>
      </c>
      <c r="AK13" s="17">
        <v>3.1496379517916798E-2</v>
      </c>
      <c r="AL13" s="17">
        <v>3.2502093470299101E-2</v>
      </c>
      <c r="AM13" s="17">
        <v>7.8701756243606896E-2</v>
      </c>
      <c r="AN13" s="17">
        <v>7.4403144519452097E-2</v>
      </c>
      <c r="AO13" s="17"/>
      <c r="AP13" s="17">
        <v>3.8078361806172599E-2</v>
      </c>
      <c r="AQ13" s="17">
        <v>2.0207235751254101E-2</v>
      </c>
      <c r="AR13" s="17">
        <v>5.0371024117667501E-2</v>
      </c>
      <c r="AS13" s="17">
        <v>2.21235234710968E-2</v>
      </c>
      <c r="AT13" s="17">
        <v>6.2361070538217003E-2</v>
      </c>
      <c r="AU13" s="17"/>
      <c r="AV13" s="17">
        <v>2.24407882595733E-2</v>
      </c>
      <c r="AW13" s="17">
        <v>4.1768351554802199E-2</v>
      </c>
      <c r="AX13" s="17">
        <v>3.8603564154895499E-2</v>
      </c>
      <c r="AY13" s="17">
        <v>2.8314086314105601E-2</v>
      </c>
      <c r="AZ13" s="17">
        <v>6.5881957107454397E-2</v>
      </c>
      <c r="BA13" s="17">
        <v>9.9994484172052298E-2</v>
      </c>
      <c r="BB13" s="17"/>
      <c r="BC13" s="17">
        <v>4.5865502198687201E-2</v>
      </c>
      <c r="BD13" s="17">
        <v>4.4379116522924103E-2</v>
      </c>
      <c r="BE13" s="17">
        <v>4.6595731861068197E-2</v>
      </c>
      <c r="BF13" s="17">
        <v>3.8190670586052099E-2</v>
      </c>
      <c r="BG13" s="17">
        <v>0</v>
      </c>
    </row>
    <row r="14" spans="2:59" x14ac:dyDescent="0.35">
      <c r="B14" s="18" t="s">
        <v>86</v>
      </c>
      <c r="C14" s="21">
        <v>0.73592094297913402</v>
      </c>
      <c r="D14" s="21">
        <v>0.76177031978397203</v>
      </c>
      <c r="E14" s="21">
        <v>0.71046257710955996</v>
      </c>
      <c r="F14" s="21"/>
      <c r="G14" s="21">
        <v>0.78749617333100796</v>
      </c>
      <c r="H14" s="21">
        <v>0.81850954868133297</v>
      </c>
      <c r="I14" s="21">
        <v>0.744392312522833</v>
      </c>
      <c r="J14" s="21">
        <v>0.75006596367301503</v>
      </c>
      <c r="K14" s="21">
        <v>0.65596282108807702</v>
      </c>
      <c r="L14" s="21">
        <v>0.66967302763478498</v>
      </c>
      <c r="M14" s="21"/>
      <c r="N14" s="21">
        <v>0.74719351173020399</v>
      </c>
      <c r="O14" s="21">
        <v>0.75380834382393003</v>
      </c>
      <c r="P14" s="21">
        <v>0.71535953882416603</v>
      </c>
      <c r="Q14" s="21">
        <v>0.72660350976431198</v>
      </c>
      <c r="R14" s="21"/>
      <c r="S14" s="21">
        <v>0.80200283268452599</v>
      </c>
      <c r="T14" s="21">
        <v>0.66540449938006296</v>
      </c>
      <c r="U14" s="21">
        <v>0.72493754179194103</v>
      </c>
      <c r="V14" s="21">
        <v>0.70052174239541998</v>
      </c>
      <c r="W14" s="21">
        <v>0.70308242636886698</v>
      </c>
      <c r="X14" s="21">
        <v>0.734063176635252</v>
      </c>
      <c r="Y14" s="21">
        <v>0.72640337649910702</v>
      </c>
      <c r="Z14" s="21">
        <v>0.67511217625855102</v>
      </c>
      <c r="AA14" s="21">
        <v>0.76556414107176896</v>
      </c>
      <c r="AB14" s="21">
        <v>0.79359674506012901</v>
      </c>
      <c r="AC14" s="21">
        <v>0.75603533047720795</v>
      </c>
      <c r="AD14" s="21">
        <v>0.74181345187773096</v>
      </c>
      <c r="AE14" s="21"/>
      <c r="AF14" s="21">
        <v>0.671131246799476</v>
      </c>
      <c r="AG14" s="21">
        <v>0.77694477076101298</v>
      </c>
      <c r="AH14" s="21">
        <v>0.745411058387206</v>
      </c>
      <c r="AI14" s="21"/>
      <c r="AJ14" s="21">
        <v>0.66457509356663003</v>
      </c>
      <c r="AK14" s="21">
        <v>0.82990698694146103</v>
      </c>
      <c r="AL14" s="21">
        <v>0.75783836425526796</v>
      </c>
      <c r="AM14" s="21">
        <v>0.57217265130917405</v>
      </c>
      <c r="AN14" s="21">
        <v>0.67931991616925003</v>
      </c>
      <c r="AO14" s="21"/>
      <c r="AP14" s="21">
        <v>0.64985043419926503</v>
      </c>
      <c r="AQ14" s="21">
        <v>0.854564411298533</v>
      </c>
      <c r="AR14" s="21">
        <v>0.73284361029318201</v>
      </c>
      <c r="AS14" s="21">
        <v>0.59981912754955502</v>
      </c>
      <c r="AT14" s="21">
        <v>0.75420451821846002</v>
      </c>
      <c r="AU14" s="21"/>
      <c r="AV14" s="21">
        <v>0.855444972304514</v>
      </c>
      <c r="AW14" s="21">
        <v>0.66261833147612104</v>
      </c>
      <c r="AX14" s="21">
        <v>0.74984052791662203</v>
      </c>
      <c r="AY14" s="21">
        <v>0.582099334362843</v>
      </c>
      <c r="AZ14" s="21">
        <v>0.71143826687789202</v>
      </c>
      <c r="BA14" s="21">
        <v>0.67592358893528903</v>
      </c>
      <c r="BB14" s="21"/>
      <c r="BC14" s="21">
        <v>0.67505066900690602</v>
      </c>
      <c r="BD14" s="21">
        <v>0.72689932904335497</v>
      </c>
      <c r="BE14" s="21">
        <v>0.76065521649844503</v>
      </c>
      <c r="BF14" s="21">
        <v>0.820952251418128</v>
      </c>
      <c r="BG14" s="21">
        <v>0.84060372554987906</v>
      </c>
    </row>
    <row r="15" spans="2:59" x14ac:dyDescent="0.35">
      <c r="B15" s="18" t="s">
        <v>87</v>
      </c>
      <c r="C15" s="21">
        <v>0.21842036045585</v>
      </c>
      <c r="D15" s="21">
        <v>0.20566231046873101</v>
      </c>
      <c r="E15" s="21">
        <v>0.230882758885287</v>
      </c>
      <c r="F15" s="21"/>
      <c r="G15" s="21">
        <v>0.18330632052450599</v>
      </c>
      <c r="H15" s="21">
        <v>0.14189423369133899</v>
      </c>
      <c r="I15" s="21">
        <v>0.21851594133743399</v>
      </c>
      <c r="J15" s="21">
        <v>0.19901282957187</v>
      </c>
      <c r="K15" s="21">
        <v>0.28968666021843997</v>
      </c>
      <c r="L15" s="21">
        <v>0.27187629511848299</v>
      </c>
      <c r="M15" s="21"/>
      <c r="N15" s="21">
        <v>0.20968442583691799</v>
      </c>
      <c r="O15" s="21">
        <v>0.196450997928108</v>
      </c>
      <c r="P15" s="21">
        <v>0.24321987792758901</v>
      </c>
      <c r="Q15" s="21">
        <v>0.226855526456961</v>
      </c>
      <c r="R15" s="21"/>
      <c r="S15" s="21">
        <v>0.165740253616113</v>
      </c>
      <c r="T15" s="21">
        <v>0.30183944472109397</v>
      </c>
      <c r="U15" s="21">
        <v>0.203713376469081</v>
      </c>
      <c r="V15" s="21">
        <v>0.27246435520267698</v>
      </c>
      <c r="W15" s="21">
        <v>0.25860055691334</v>
      </c>
      <c r="X15" s="21">
        <v>0.204549809429214</v>
      </c>
      <c r="Y15" s="21">
        <v>0.212338059483139</v>
      </c>
      <c r="Z15" s="21">
        <v>0.245950371812902</v>
      </c>
      <c r="AA15" s="21">
        <v>0.19011552871877199</v>
      </c>
      <c r="AB15" s="21">
        <v>0.171205208804345</v>
      </c>
      <c r="AC15" s="21">
        <v>0.207948485478436</v>
      </c>
      <c r="AD15" s="21">
        <v>0.170044843919677</v>
      </c>
      <c r="AE15" s="21"/>
      <c r="AF15" s="21">
        <v>0.28242553467281301</v>
      </c>
      <c r="AG15" s="21">
        <v>0.18159445233298599</v>
      </c>
      <c r="AH15" s="21">
        <v>0.17931814845820601</v>
      </c>
      <c r="AI15" s="21"/>
      <c r="AJ15" s="21">
        <v>0.29280277053107301</v>
      </c>
      <c r="AK15" s="21">
        <v>0.13859663354062299</v>
      </c>
      <c r="AL15" s="21">
        <v>0.20965954227443301</v>
      </c>
      <c r="AM15" s="21">
        <v>0.34912559244721902</v>
      </c>
      <c r="AN15" s="21">
        <v>0.24627693931129699</v>
      </c>
      <c r="AO15" s="21"/>
      <c r="AP15" s="21">
        <v>0.31207120399456201</v>
      </c>
      <c r="AQ15" s="21">
        <v>0.12522835295021301</v>
      </c>
      <c r="AR15" s="21">
        <v>0.21678536558914999</v>
      </c>
      <c r="AS15" s="21">
        <v>0.37805734897934801</v>
      </c>
      <c r="AT15" s="21">
        <v>0.18343441124332299</v>
      </c>
      <c r="AU15" s="21"/>
      <c r="AV15" s="21">
        <v>0.122114239435913</v>
      </c>
      <c r="AW15" s="21">
        <v>0.295613316969077</v>
      </c>
      <c r="AX15" s="21">
        <v>0.211555907928483</v>
      </c>
      <c r="AY15" s="21">
        <v>0.38958657932305102</v>
      </c>
      <c r="AZ15" s="21">
        <v>0.222679776014653</v>
      </c>
      <c r="BA15" s="21">
        <v>0.22408192689265899</v>
      </c>
      <c r="BB15" s="21"/>
      <c r="BC15" s="21">
        <v>0.27908382879440702</v>
      </c>
      <c r="BD15" s="21">
        <v>0.228721554433721</v>
      </c>
      <c r="BE15" s="21">
        <v>0.192749051640487</v>
      </c>
      <c r="BF15" s="21">
        <v>0.14085707799582001</v>
      </c>
      <c r="BG15" s="21">
        <v>0.159396274450121</v>
      </c>
    </row>
    <row r="16" spans="2:59" x14ac:dyDescent="0.35">
      <c r="B16" s="18" t="s">
        <v>88</v>
      </c>
      <c r="C16" s="22">
        <v>0.51750058252328501</v>
      </c>
      <c r="D16" s="22">
        <v>0.55610800931524096</v>
      </c>
      <c r="E16" s="22">
        <v>0.47957981822427298</v>
      </c>
      <c r="F16" s="22"/>
      <c r="G16" s="22">
        <v>0.60418985280650195</v>
      </c>
      <c r="H16" s="22">
        <v>0.67661531498999405</v>
      </c>
      <c r="I16" s="22">
        <v>0.52587637118539998</v>
      </c>
      <c r="J16" s="22">
        <v>0.55105313410114498</v>
      </c>
      <c r="K16" s="22">
        <v>0.36627616086963699</v>
      </c>
      <c r="L16" s="22">
        <v>0.39779673251630199</v>
      </c>
      <c r="M16" s="22"/>
      <c r="N16" s="22">
        <v>0.53750908589328605</v>
      </c>
      <c r="O16" s="22">
        <v>0.55735734589582098</v>
      </c>
      <c r="P16" s="22">
        <v>0.472139660896577</v>
      </c>
      <c r="Q16" s="22">
        <v>0.49974798330734999</v>
      </c>
      <c r="R16" s="22"/>
      <c r="S16" s="22">
        <v>0.63626257906841299</v>
      </c>
      <c r="T16" s="22">
        <v>0.36356505465896899</v>
      </c>
      <c r="U16" s="22">
        <v>0.52122416532285998</v>
      </c>
      <c r="V16" s="22">
        <v>0.428057387192743</v>
      </c>
      <c r="W16" s="22">
        <v>0.44448186945552698</v>
      </c>
      <c r="X16" s="22">
        <v>0.52951336720603703</v>
      </c>
      <c r="Y16" s="22">
        <v>0.51406531701596803</v>
      </c>
      <c r="Z16" s="22">
        <v>0.429161804445649</v>
      </c>
      <c r="AA16" s="22">
        <v>0.57544861235299705</v>
      </c>
      <c r="AB16" s="22">
        <v>0.62239153625578503</v>
      </c>
      <c r="AC16" s="22">
        <v>0.54808684499877203</v>
      </c>
      <c r="AD16" s="22">
        <v>0.57176860795805395</v>
      </c>
      <c r="AE16" s="22"/>
      <c r="AF16" s="22">
        <v>0.38870571212666299</v>
      </c>
      <c r="AG16" s="22">
        <v>0.59535031842802699</v>
      </c>
      <c r="AH16" s="22">
        <v>0.56609290992899997</v>
      </c>
      <c r="AI16" s="22"/>
      <c r="AJ16" s="22">
        <v>0.37177232303555702</v>
      </c>
      <c r="AK16" s="22">
        <v>0.69131035340083802</v>
      </c>
      <c r="AL16" s="22">
        <v>0.54817882198083501</v>
      </c>
      <c r="AM16" s="22">
        <v>0.223047058861956</v>
      </c>
      <c r="AN16" s="22">
        <v>0.43304297685795301</v>
      </c>
      <c r="AO16" s="22"/>
      <c r="AP16" s="22">
        <v>0.33777923020470302</v>
      </c>
      <c r="AQ16" s="22">
        <v>0.72933605834831905</v>
      </c>
      <c r="AR16" s="22">
        <v>0.51605824470403105</v>
      </c>
      <c r="AS16" s="22">
        <v>0.22176177857020701</v>
      </c>
      <c r="AT16" s="22">
        <v>0.57077010697513697</v>
      </c>
      <c r="AU16" s="22"/>
      <c r="AV16" s="22">
        <v>0.73333073286859995</v>
      </c>
      <c r="AW16" s="22">
        <v>0.36700501450704498</v>
      </c>
      <c r="AX16" s="22">
        <v>0.53828461998813903</v>
      </c>
      <c r="AY16" s="22">
        <v>0.19251275503979201</v>
      </c>
      <c r="AZ16" s="22">
        <v>0.48875849086323903</v>
      </c>
      <c r="BA16" s="22">
        <v>0.45184166204262999</v>
      </c>
      <c r="BB16" s="22"/>
      <c r="BC16" s="22">
        <v>0.395966840212499</v>
      </c>
      <c r="BD16" s="22">
        <v>0.49817777460963297</v>
      </c>
      <c r="BE16" s="22">
        <v>0.56790616485795797</v>
      </c>
      <c r="BF16" s="22">
        <v>0.68009517342230796</v>
      </c>
      <c r="BG16" s="22">
        <v>0.681207451099759</v>
      </c>
    </row>
    <row r="17" spans="2:2" x14ac:dyDescent="0.35">
      <c r="B17" s="16"/>
    </row>
    <row r="18" spans="2:2" x14ac:dyDescent="0.35">
      <c r="B18" t="s">
        <v>76</v>
      </c>
    </row>
    <row r="19" spans="2:2" x14ac:dyDescent="0.35">
      <c r="B19" t="s">
        <v>77</v>
      </c>
    </row>
    <row r="21" spans="2:2" x14ac:dyDescent="0.35">
      <c r="B21"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BG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91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61</v>
      </c>
      <c r="E5" s="29"/>
      <c r="F5" s="15"/>
      <c r="G5" s="29" t="s">
        <v>62</v>
      </c>
      <c r="H5" s="29"/>
      <c r="I5" s="29"/>
      <c r="J5" s="29"/>
      <c r="K5" s="29"/>
      <c r="L5" s="29"/>
      <c r="M5" s="15"/>
      <c r="N5" s="29" t="s">
        <v>63</v>
      </c>
      <c r="O5" s="29"/>
      <c r="P5" s="29"/>
      <c r="Q5" s="29"/>
      <c r="R5" s="15"/>
      <c r="S5" s="29" t="s">
        <v>64</v>
      </c>
      <c r="T5" s="29"/>
      <c r="U5" s="29"/>
      <c r="V5" s="29"/>
      <c r="W5" s="29"/>
      <c r="X5" s="29"/>
      <c r="Y5" s="29"/>
      <c r="Z5" s="29"/>
      <c r="AA5" s="29"/>
      <c r="AB5" s="29"/>
      <c r="AC5" s="29"/>
      <c r="AD5" s="29"/>
      <c r="AE5" s="15"/>
      <c r="AF5" s="29" t="s">
        <v>65</v>
      </c>
      <c r="AG5" s="29"/>
      <c r="AH5" s="29"/>
      <c r="AI5" s="15"/>
      <c r="AJ5" s="29" t="s">
        <v>66</v>
      </c>
      <c r="AK5" s="29"/>
      <c r="AL5" s="29"/>
      <c r="AM5" s="29"/>
      <c r="AN5" s="29"/>
      <c r="AO5" s="15"/>
      <c r="AP5" s="29" t="s">
        <v>67</v>
      </c>
      <c r="AQ5" s="29"/>
      <c r="AR5" s="29"/>
      <c r="AS5" s="29"/>
      <c r="AT5" s="29"/>
      <c r="AU5" s="15"/>
      <c r="AV5" s="29" t="s">
        <v>68</v>
      </c>
      <c r="AW5" s="29"/>
      <c r="AX5" s="29"/>
      <c r="AY5" s="29"/>
      <c r="AZ5" s="29"/>
      <c r="BA5" s="29"/>
      <c r="BB5" s="15"/>
      <c r="BC5" s="29" t="s">
        <v>69</v>
      </c>
      <c r="BD5" s="29"/>
      <c r="BE5" s="29"/>
      <c r="BF5" s="29"/>
      <c r="BG5" s="29"/>
    </row>
    <row r="6" spans="2:59"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49</v>
      </c>
      <c r="AQ6" s="12" t="s">
        <v>50</v>
      </c>
      <c r="AR6" s="12" t="s">
        <v>51</v>
      </c>
      <c r="AS6" s="12" t="s">
        <v>52</v>
      </c>
      <c r="AT6" s="12" t="s">
        <v>53</v>
      </c>
      <c r="AV6" s="12" t="s">
        <v>46</v>
      </c>
      <c r="AW6" s="12" t="s">
        <v>45</v>
      </c>
      <c r="AX6" s="12" t="s">
        <v>51</v>
      </c>
      <c r="AY6" s="12" t="s">
        <v>52</v>
      </c>
      <c r="AZ6" s="12" t="s">
        <v>54</v>
      </c>
      <c r="BA6" s="12" t="s">
        <v>55</v>
      </c>
      <c r="BC6" s="12" t="s">
        <v>56</v>
      </c>
      <c r="BD6" s="12" t="s">
        <v>57</v>
      </c>
      <c r="BE6" s="12" t="s">
        <v>58</v>
      </c>
      <c r="BF6" s="12" t="s">
        <v>59</v>
      </c>
      <c r="BG6" s="12" t="s">
        <v>60</v>
      </c>
    </row>
    <row r="7" spans="2:59" ht="30" customHeight="1" x14ac:dyDescent="0.35">
      <c r="B7" s="10" t="s">
        <v>18</v>
      </c>
      <c r="C7" s="10">
        <v>2010</v>
      </c>
      <c r="D7" s="10">
        <v>999</v>
      </c>
      <c r="E7" s="10">
        <v>1006</v>
      </c>
      <c r="F7" s="10"/>
      <c r="G7" s="10">
        <v>295</v>
      </c>
      <c r="H7" s="10">
        <v>323</v>
      </c>
      <c r="I7" s="10">
        <v>329</v>
      </c>
      <c r="J7" s="10">
        <v>332</v>
      </c>
      <c r="K7" s="10">
        <v>292</v>
      </c>
      <c r="L7" s="10">
        <v>439</v>
      </c>
      <c r="M7" s="10"/>
      <c r="N7" s="10">
        <v>639</v>
      </c>
      <c r="O7" s="10">
        <v>496</v>
      </c>
      <c r="P7" s="10">
        <v>359</v>
      </c>
      <c r="Q7" s="10">
        <v>508</v>
      </c>
      <c r="R7" s="10"/>
      <c r="S7" s="10">
        <v>273</v>
      </c>
      <c r="T7" s="10">
        <v>265</v>
      </c>
      <c r="U7" s="10">
        <v>165</v>
      </c>
      <c r="V7" s="10">
        <v>186</v>
      </c>
      <c r="W7" s="10">
        <v>145</v>
      </c>
      <c r="X7" s="10">
        <v>175</v>
      </c>
      <c r="Y7" s="10">
        <v>163</v>
      </c>
      <c r="Z7" s="10">
        <v>85</v>
      </c>
      <c r="AA7" s="10">
        <v>219</v>
      </c>
      <c r="AB7" s="10">
        <v>162</v>
      </c>
      <c r="AC7" s="10">
        <v>107</v>
      </c>
      <c r="AD7" s="10">
        <v>65</v>
      </c>
      <c r="AE7" s="10"/>
      <c r="AF7" s="10">
        <v>732</v>
      </c>
      <c r="AG7" s="10">
        <v>823</v>
      </c>
      <c r="AH7" s="10">
        <v>255</v>
      </c>
      <c r="AI7" s="10"/>
      <c r="AJ7" s="10">
        <v>691</v>
      </c>
      <c r="AK7" s="10">
        <v>598</v>
      </c>
      <c r="AL7" s="10">
        <v>152</v>
      </c>
      <c r="AM7" s="10">
        <v>26</v>
      </c>
      <c r="AN7" s="10">
        <v>229</v>
      </c>
      <c r="AO7" s="10"/>
      <c r="AP7" s="10">
        <v>375</v>
      </c>
      <c r="AQ7" s="10">
        <v>780</v>
      </c>
      <c r="AR7" s="10">
        <v>180</v>
      </c>
      <c r="AS7" s="10">
        <v>230</v>
      </c>
      <c r="AT7" s="10">
        <v>109</v>
      </c>
      <c r="AU7" s="10"/>
      <c r="AV7" s="10">
        <v>801</v>
      </c>
      <c r="AW7" s="10">
        <v>334</v>
      </c>
      <c r="AX7" s="10">
        <v>155</v>
      </c>
      <c r="AY7" s="10">
        <v>275</v>
      </c>
      <c r="AZ7" s="10">
        <v>131</v>
      </c>
      <c r="BA7" s="10">
        <v>154</v>
      </c>
      <c r="BB7" s="10"/>
      <c r="BC7" s="10">
        <v>462</v>
      </c>
      <c r="BD7" s="10">
        <v>437</v>
      </c>
      <c r="BE7" s="10">
        <v>576</v>
      </c>
      <c r="BF7" s="10">
        <v>232</v>
      </c>
      <c r="BG7" s="10">
        <v>54</v>
      </c>
    </row>
    <row r="8" spans="2:59" ht="30" customHeight="1" x14ac:dyDescent="0.35">
      <c r="B8" s="11" t="s">
        <v>19</v>
      </c>
      <c r="C8" s="11">
        <v>2010</v>
      </c>
      <c r="D8" s="11">
        <v>990</v>
      </c>
      <c r="E8" s="11">
        <v>1015</v>
      </c>
      <c r="F8" s="11"/>
      <c r="G8" s="11">
        <v>282</v>
      </c>
      <c r="H8" s="11">
        <v>342</v>
      </c>
      <c r="I8" s="11">
        <v>341</v>
      </c>
      <c r="J8" s="11">
        <v>341</v>
      </c>
      <c r="K8" s="11">
        <v>283</v>
      </c>
      <c r="L8" s="11">
        <v>421</v>
      </c>
      <c r="M8" s="11"/>
      <c r="N8" s="11">
        <v>541</v>
      </c>
      <c r="O8" s="11">
        <v>521</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744</v>
      </c>
      <c r="AG8" s="11">
        <v>813</v>
      </c>
      <c r="AH8" s="11">
        <v>263</v>
      </c>
      <c r="AI8" s="11"/>
      <c r="AJ8" s="11">
        <v>682</v>
      </c>
      <c r="AK8" s="11">
        <v>605</v>
      </c>
      <c r="AL8" s="11">
        <v>146</v>
      </c>
      <c r="AM8" s="11">
        <v>25</v>
      </c>
      <c r="AN8" s="11">
        <v>237</v>
      </c>
      <c r="AO8" s="11"/>
      <c r="AP8" s="11">
        <v>367</v>
      </c>
      <c r="AQ8" s="11">
        <v>780</v>
      </c>
      <c r="AR8" s="11">
        <v>175</v>
      </c>
      <c r="AS8" s="11">
        <v>233</v>
      </c>
      <c r="AT8" s="11">
        <v>107</v>
      </c>
      <c r="AU8" s="11"/>
      <c r="AV8" s="11">
        <v>804</v>
      </c>
      <c r="AW8" s="11">
        <v>326</v>
      </c>
      <c r="AX8" s="11">
        <v>150</v>
      </c>
      <c r="AY8" s="11">
        <v>281</v>
      </c>
      <c r="AZ8" s="11">
        <v>131</v>
      </c>
      <c r="BA8" s="11">
        <v>157</v>
      </c>
      <c r="BB8" s="11"/>
      <c r="BC8" s="11">
        <v>483</v>
      </c>
      <c r="BD8" s="11">
        <v>449</v>
      </c>
      <c r="BE8" s="11">
        <v>561</v>
      </c>
      <c r="BF8" s="11">
        <v>222</v>
      </c>
      <c r="BG8" s="11">
        <v>43</v>
      </c>
    </row>
    <row r="9" spans="2:59" x14ac:dyDescent="0.35">
      <c r="B9" s="18" t="s">
        <v>82</v>
      </c>
      <c r="C9" s="17">
        <v>0.32629632819160298</v>
      </c>
      <c r="D9" s="17">
        <v>0.33686301901740501</v>
      </c>
      <c r="E9" s="17">
        <v>0.315768846530809</v>
      </c>
      <c r="F9" s="17"/>
      <c r="G9" s="17">
        <v>0.33122792374897397</v>
      </c>
      <c r="H9" s="17">
        <v>0.396556075223441</v>
      </c>
      <c r="I9" s="17">
        <v>0.31507109157875102</v>
      </c>
      <c r="J9" s="17">
        <v>0.32597283194443399</v>
      </c>
      <c r="K9" s="17">
        <v>0.31503056879418401</v>
      </c>
      <c r="L9" s="17">
        <v>0.28281560082107199</v>
      </c>
      <c r="M9" s="17"/>
      <c r="N9" s="17">
        <v>0.30790498141921901</v>
      </c>
      <c r="O9" s="17">
        <v>0.329066172912512</v>
      </c>
      <c r="P9" s="17">
        <v>0.28558623225945301</v>
      </c>
      <c r="Q9" s="17">
        <v>0.382125655554649</v>
      </c>
      <c r="R9" s="17"/>
      <c r="S9" s="17">
        <v>0.43330377419261501</v>
      </c>
      <c r="T9" s="17">
        <v>0.30692996455759403</v>
      </c>
      <c r="U9" s="17">
        <v>0.338787282094069</v>
      </c>
      <c r="V9" s="17">
        <v>0.24450211730904101</v>
      </c>
      <c r="W9" s="17">
        <v>0.25316380308062603</v>
      </c>
      <c r="X9" s="17">
        <v>0.29673192316512997</v>
      </c>
      <c r="Y9" s="17">
        <v>0.31943480713421302</v>
      </c>
      <c r="Z9" s="17">
        <v>0.29566857207063202</v>
      </c>
      <c r="AA9" s="17">
        <v>0.29631607973038099</v>
      </c>
      <c r="AB9" s="17">
        <v>0.39163672522375997</v>
      </c>
      <c r="AC9" s="17">
        <v>0.37907245195911898</v>
      </c>
      <c r="AD9" s="17">
        <v>0.26738735807893899</v>
      </c>
      <c r="AE9" s="17"/>
      <c r="AF9" s="17">
        <v>0.28696775832228999</v>
      </c>
      <c r="AG9" s="17">
        <v>0.35730110584470398</v>
      </c>
      <c r="AH9" s="17">
        <v>0.33890040131127303</v>
      </c>
      <c r="AI9" s="17"/>
      <c r="AJ9" s="17">
        <v>0.243366393091136</v>
      </c>
      <c r="AK9" s="17">
        <v>0.41366185516133902</v>
      </c>
      <c r="AL9" s="17">
        <v>0.38398698173295998</v>
      </c>
      <c r="AM9" s="17">
        <v>0.25967448791221898</v>
      </c>
      <c r="AN9" s="17">
        <v>0.29004289196258898</v>
      </c>
      <c r="AO9" s="17"/>
      <c r="AP9" s="17">
        <v>0.21242971914675601</v>
      </c>
      <c r="AQ9" s="17">
        <v>0.410617617949111</v>
      </c>
      <c r="AR9" s="17">
        <v>0.37406715710624999</v>
      </c>
      <c r="AS9" s="17">
        <v>0.24349501263529699</v>
      </c>
      <c r="AT9" s="17">
        <v>0.37037130269409901</v>
      </c>
      <c r="AU9" s="17"/>
      <c r="AV9" s="17">
        <v>0.41864091373613099</v>
      </c>
      <c r="AW9" s="17">
        <v>0.21280383489129001</v>
      </c>
      <c r="AX9" s="17">
        <v>0.38454581973952501</v>
      </c>
      <c r="AY9" s="17">
        <v>0.237168620736363</v>
      </c>
      <c r="AZ9" s="17">
        <v>0.36432642322806702</v>
      </c>
      <c r="BA9" s="17">
        <v>0.216819366470624</v>
      </c>
      <c r="BB9" s="17"/>
      <c r="BC9" s="17">
        <v>0.29978209088066798</v>
      </c>
      <c r="BD9" s="17">
        <v>0.30176769315843399</v>
      </c>
      <c r="BE9" s="17">
        <v>0.30185311287791899</v>
      </c>
      <c r="BF9" s="17">
        <v>0.42293410101363299</v>
      </c>
      <c r="BG9" s="17">
        <v>0.51054367541023105</v>
      </c>
    </row>
    <row r="10" spans="2:59" x14ac:dyDescent="0.35">
      <c r="B10" s="18" t="s">
        <v>83</v>
      </c>
      <c r="C10" s="17">
        <v>0.36214810933418701</v>
      </c>
      <c r="D10" s="17">
        <v>0.36583744077075597</v>
      </c>
      <c r="E10" s="17">
        <v>0.35932018048433001</v>
      </c>
      <c r="F10" s="17"/>
      <c r="G10" s="17">
        <v>0.38578119732219801</v>
      </c>
      <c r="H10" s="17">
        <v>0.34561242769740402</v>
      </c>
      <c r="I10" s="17">
        <v>0.33482859397659498</v>
      </c>
      <c r="J10" s="17">
        <v>0.32669990157942003</v>
      </c>
      <c r="K10" s="17">
        <v>0.35727662807407401</v>
      </c>
      <c r="L10" s="17">
        <v>0.41387337422524201</v>
      </c>
      <c r="M10" s="17"/>
      <c r="N10" s="17">
        <v>0.39100357958742199</v>
      </c>
      <c r="O10" s="17">
        <v>0.352781361273248</v>
      </c>
      <c r="P10" s="17">
        <v>0.38037444683330002</v>
      </c>
      <c r="Q10" s="17">
        <v>0.32231093338075401</v>
      </c>
      <c r="R10" s="17"/>
      <c r="S10" s="17">
        <v>0.33857486472024301</v>
      </c>
      <c r="T10" s="17">
        <v>0.34165390225292902</v>
      </c>
      <c r="U10" s="17">
        <v>0.344855407591945</v>
      </c>
      <c r="V10" s="17">
        <v>0.39259543259611002</v>
      </c>
      <c r="W10" s="17">
        <v>0.44795848309790998</v>
      </c>
      <c r="X10" s="17">
        <v>0.30900174495598498</v>
      </c>
      <c r="Y10" s="17">
        <v>0.39303516934447102</v>
      </c>
      <c r="Z10" s="17">
        <v>0.33825906432064601</v>
      </c>
      <c r="AA10" s="17">
        <v>0.38526315299478497</v>
      </c>
      <c r="AB10" s="17">
        <v>0.37960044330588799</v>
      </c>
      <c r="AC10" s="17">
        <v>0.29729982591868898</v>
      </c>
      <c r="AD10" s="17">
        <v>0.395281837670862</v>
      </c>
      <c r="AE10" s="17"/>
      <c r="AF10" s="17">
        <v>0.359494104621085</v>
      </c>
      <c r="AG10" s="17">
        <v>0.36746474058876899</v>
      </c>
      <c r="AH10" s="17">
        <v>0.31579435914070098</v>
      </c>
      <c r="AI10" s="17"/>
      <c r="AJ10" s="17">
        <v>0.374563106876525</v>
      </c>
      <c r="AK10" s="17">
        <v>0.375856949968154</v>
      </c>
      <c r="AL10" s="17">
        <v>0.34165085025389103</v>
      </c>
      <c r="AM10" s="17">
        <v>0.323065385326823</v>
      </c>
      <c r="AN10" s="17">
        <v>0.34957632625838497</v>
      </c>
      <c r="AO10" s="17"/>
      <c r="AP10" s="17">
        <v>0.40080752132231301</v>
      </c>
      <c r="AQ10" s="17">
        <v>0.38714803230557499</v>
      </c>
      <c r="AR10" s="17">
        <v>0.32252237276190898</v>
      </c>
      <c r="AS10" s="17">
        <v>0.31680792490614001</v>
      </c>
      <c r="AT10" s="17">
        <v>0.34439443579009898</v>
      </c>
      <c r="AU10" s="17"/>
      <c r="AV10" s="17">
        <v>0.38023571125080102</v>
      </c>
      <c r="AW10" s="17">
        <v>0.40251302348891199</v>
      </c>
      <c r="AX10" s="17">
        <v>0.318862352725653</v>
      </c>
      <c r="AY10" s="17">
        <v>0.31783289333501702</v>
      </c>
      <c r="AZ10" s="17">
        <v>0.33727119270508199</v>
      </c>
      <c r="BA10" s="17">
        <v>0.37135687774543802</v>
      </c>
      <c r="BB10" s="17"/>
      <c r="BC10" s="17">
        <v>0.36275247455452297</v>
      </c>
      <c r="BD10" s="17">
        <v>0.34509454637785802</v>
      </c>
      <c r="BE10" s="17">
        <v>0.384497438398544</v>
      </c>
      <c r="BF10" s="17">
        <v>0.36154612392427699</v>
      </c>
      <c r="BG10" s="17">
        <v>0.33251889497903803</v>
      </c>
    </row>
    <row r="11" spans="2:59" x14ac:dyDescent="0.35">
      <c r="B11" s="18" t="s">
        <v>84</v>
      </c>
      <c r="C11" s="17">
        <v>0.13992482952801899</v>
      </c>
      <c r="D11" s="17">
        <v>0.13781312258398501</v>
      </c>
      <c r="E11" s="17">
        <v>0.14058763840076099</v>
      </c>
      <c r="F11" s="17"/>
      <c r="G11" s="17">
        <v>0.17379319642690999</v>
      </c>
      <c r="H11" s="17">
        <v>0.116291799715387</v>
      </c>
      <c r="I11" s="17">
        <v>0.15061296623329401</v>
      </c>
      <c r="J11" s="17">
        <v>0.149289422215339</v>
      </c>
      <c r="K11" s="17">
        <v>0.12452708095140901</v>
      </c>
      <c r="L11" s="17">
        <v>0.13054775128909199</v>
      </c>
      <c r="M11" s="17"/>
      <c r="N11" s="17">
        <v>0.144765075702115</v>
      </c>
      <c r="O11" s="17">
        <v>0.125697694935443</v>
      </c>
      <c r="P11" s="17">
        <v>0.167794190109984</v>
      </c>
      <c r="Q11" s="17">
        <v>0.12365562176676501</v>
      </c>
      <c r="R11" s="17"/>
      <c r="S11" s="17">
        <v>9.6196294464346896E-2</v>
      </c>
      <c r="T11" s="17">
        <v>0.16004739479985899</v>
      </c>
      <c r="U11" s="17">
        <v>0.149919876693097</v>
      </c>
      <c r="V11" s="17">
        <v>0.170908113197039</v>
      </c>
      <c r="W11" s="17">
        <v>0.134695604677736</v>
      </c>
      <c r="X11" s="17">
        <v>0.19267893825938001</v>
      </c>
      <c r="Y11" s="17">
        <v>9.0673745509164599E-2</v>
      </c>
      <c r="Z11" s="17">
        <v>0.17123293558730199</v>
      </c>
      <c r="AA11" s="17">
        <v>0.163067516879906</v>
      </c>
      <c r="AB11" s="17">
        <v>0.119079348045063</v>
      </c>
      <c r="AC11" s="17">
        <v>8.6218834135556602E-2</v>
      </c>
      <c r="AD11" s="17">
        <v>0.148509434324124</v>
      </c>
      <c r="AE11" s="17"/>
      <c r="AF11" s="17">
        <v>0.146945997579562</v>
      </c>
      <c r="AG11" s="17">
        <v>0.13357130072648399</v>
      </c>
      <c r="AH11" s="17">
        <v>0.117431890492181</v>
      </c>
      <c r="AI11" s="17"/>
      <c r="AJ11" s="17">
        <v>0.153336155043029</v>
      </c>
      <c r="AK11" s="17">
        <v>0.11329938859262099</v>
      </c>
      <c r="AL11" s="17">
        <v>0.12674804342759899</v>
      </c>
      <c r="AM11" s="17">
        <v>4.1446949081044897E-2</v>
      </c>
      <c r="AN11" s="17">
        <v>0.120547608478108</v>
      </c>
      <c r="AO11" s="17"/>
      <c r="AP11" s="17">
        <v>0.14648226985785701</v>
      </c>
      <c r="AQ11" s="17">
        <v>0.114627280961168</v>
      </c>
      <c r="AR11" s="17">
        <v>0.17276644673786301</v>
      </c>
      <c r="AS11" s="17">
        <v>0.164694831603384</v>
      </c>
      <c r="AT11" s="17">
        <v>0.130896638857841</v>
      </c>
      <c r="AU11" s="17"/>
      <c r="AV11" s="17">
        <v>0.114745829773514</v>
      </c>
      <c r="AW11" s="17">
        <v>0.149423591754337</v>
      </c>
      <c r="AX11" s="17">
        <v>0.15701132546782101</v>
      </c>
      <c r="AY11" s="17">
        <v>0.16952622410464299</v>
      </c>
      <c r="AZ11" s="17">
        <v>0.14291688678808601</v>
      </c>
      <c r="BA11" s="17">
        <v>0.183601676933281</v>
      </c>
      <c r="BB11" s="17"/>
      <c r="BC11" s="17">
        <v>0.156586494412469</v>
      </c>
      <c r="BD11" s="17">
        <v>0.17237031071981199</v>
      </c>
      <c r="BE11" s="17">
        <v>0.13993950045105299</v>
      </c>
      <c r="BF11" s="17">
        <v>7.6858730871753406E-2</v>
      </c>
      <c r="BG11" s="17">
        <v>6.5300444134609198E-2</v>
      </c>
    </row>
    <row r="12" spans="2:59" x14ac:dyDescent="0.35">
      <c r="B12" s="18" t="s">
        <v>85</v>
      </c>
      <c r="C12" s="17">
        <v>0.11437184518704401</v>
      </c>
      <c r="D12" s="17">
        <v>0.113521296011351</v>
      </c>
      <c r="E12" s="17">
        <v>0.115764929315658</v>
      </c>
      <c r="F12" s="17"/>
      <c r="G12" s="17">
        <v>5.3815111870696201E-2</v>
      </c>
      <c r="H12" s="17">
        <v>8.3559507156028598E-2</v>
      </c>
      <c r="I12" s="17">
        <v>0.15539197624238199</v>
      </c>
      <c r="J12" s="17">
        <v>0.123641268044102</v>
      </c>
      <c r="K12" s="17">
        <v>0.13723492527929201</v>
      </c>
      <c r="L12" s="17">
        <v>0.123880486752171</v>
      </c>
      <c r="M12" s="17"/>
      <c r="N12" s="17">
        <v>0.107738942305424</v>
      </c>
      <c r="O12" s="17">
        <v>0.124974393632712</v>
      </c>
      <c r="P12" s="17">
        <v>0.112992018451292</v>
      </c>
      <c r="Q12" s="17">
        <v>0.11354498767502599</v>
      </c>
      <c r="R12" s="17"/>
      <c r="S12" s="17">
        <v>7.66771045290289E-2</v>
      </c>
      <c r="T12" s="17">
        <v>0.140590159962277</v>
      </c>
      <c r="U12" s="17">
        <v>0.106129850989495</v>
      </c>
      <c r="V12" s="17">
        <v>0.13638167211431501</v>
      </c>
      <c r="W12" s="17">
        <v>0.114196837670225</v>
      </c>
      <c r="X12" s="17">
        <v>0.10322689293812699</v>
      </c>
      <c r="Y12" s="17">
        <v>0.131174674345685</v>
      </c>
      <c r="Z12" s="17">
        <v>0.130525836856659</v>
      </c>
      <c r="AA12" s="17">
        <v>0.12065235435322499</v>
      </c>
      <c r="AB12" s="17">
        <v>6.7087385364815399E-2</v>
      </c>
      <c r="AC12" s="17">
        <v>0.16764373203067501</v>
      </c>
      <c r="AD12" s="17">
        <v>0.12981282114207801</v>
      </c>
      <c r="AE12" s="17"/>
      <c r="AF12" s="17">
        <v>0.160962491905425</v>
      </c>
      <c r="AG12" s="17">
        <v>9.0998937546972802E-2</v>
      </c>
      <c r="AH12" s="17">
        <v>0.11046740090315001</v>
      </c>
      <c r="AI12" s="17"/>
      <c r="AJ12" s="17">
        <v>0.17285752467770099</v>
      </c>
      <c r="AK12" s="17">
        <v>6.2267777631868297E-2</v>
      </c>
      <c r="AL12" s="17">
        <v>0.100038498723639</v>
      </c>
      <c r="AM12" s="17">
        <v>0.25437450723792898</v>
      </c>
      <c r="AN12" s="17">
        <v>0.130434667364661</v>
      </c>
      <c r="AO12" s="17"/>
      <c r="AP12" s="17">
        <v>0.167992510489481</v>
      </c>
      <c r="AQ12" s="17">
        <v>5.7857455317501097E-2</v>
      </c>
      <c r="AR12" s="17">
        <v>8.2175446750792497E-2</v>
      </c>
      <c r="AS12" s="17">
        <v>0.22792901323724901</v>
      </c>
      <c r="AT12" s="17">
        <v>7.5756216699427004E-2</v>
      </c>
      <c r="AU12" s="17"/>
      <c r="AV12" s="17">
        <v>5.4355062402080198E-2</v>
      </c>
      <c r="AW12" s="17">
        <v>0.18328165816598199</v>
      </c>
      <c r="AX12" s="17">
        <v>8.4203979903998E-2</v>
      </c>
      <c r="AY12" s="17">
        <v>0.23007070075639199</v>
      </c>
      <c r="AZ12" s="17">
        <v>6.2781863906205798E-2</v>
      </c>
      <c r="BA12" s="17">
        <v>0.109948912953858</v>
      </c>
      <c r="BB12" s="17"/>
      <c r="BC12" s="17">
        <v>0.12522601900725899</v>
      </c>
      <c r="BD12" s="17">
        <v>0.117538287513239</v>
      </c>
      <c r="BE12" s="17">
        <v>0.10118220537071999</v>
      </c>
      <c r="BF12" s="17">
        <v>0.109930692779689</v>
      </c>
      <c r="BG12" s="17">
        <v>9.1636985476121396E-2</v>
      </c>
    </row>
    <row r="13" spans="2:59" x14ac:dyDescent="0.35">
      <c r="B13" s="18" t="s">
        <v>73</v>
      </c>
      <c r="C13" s="17">
        <v>5.7258887759147503E-2</v>
      </c>
      <c r="D13" s="17">
        <v>4.5965121616503297E-2</v>
      </c>
      <c r="E13" s="17">
        <v>6.8558405268441897E-2</v>
      </c>
      <c r="F13" s="17"/>
      <c r="G13" s="17">
        <v>5.5382570631222899E-2</v>
      </c>
      <c r="H13" s="17">
        <v>5.7980190207738799E-2</v>
      </c>
      <c r="I13" s="17">
        <v>4.4095371968978503E-2</v>
      </c>
      <c r="J13" s="17">
        <v>7.4396576216704605E-2</v>
      </c>
      <c r="K13" s="17">
        <v>6.59307969010412E-2</v>
      </c>
      <c r="L13" s="17">
        <v>4.8882786912422399E-2</v>
      </c>
      <c r="M13" s="17"/>
      <c r="N13" s="17">
        <v>4.85874209858198E-2</v>
      </c>
      <c r="O13" s="17">
        <v>6.7480377246085702E-2</v>
      </c>
      <c r="P13" s="17">
        <v>5.3253112345972103E-2</v>
      </c>
      <c r="Q13" s="17">
        <v>5.8362801622806597E-2</v>
      </c>
      <c r="R13" s="17"/>
      <c r="S13" s="17">
        <v>5.5247962093767103E-2</v>
      </c>
      <c r="T13" s="17">
        <v>5.0778578427340598E-2</v>
      </c>
      <c r="U13" s="17">
        <v>6.0307582631393998E-2</v>
      </c>
      <c r="V13" s="17">
        <v>5.5612664783495303E-2</v>
      </c>
      <c r="W13" s="17">
        <v>4.9985271473503297E-2</v>
      </c>
      <c r="X13" s="17">
        <v>9.8360500681378304E-2</v>
      </c>
      <c r="Y13" s="17">
        <v>6.5681603666467497E-2</v>
      </c>
      <c r="Z13" s="17">
        <v>6.4313591164762401E-2</v>
      </c>
      <c r="AA13" s="17">
        <v>3.4700896041702803E-2</v>
      </c>
      <c r="AB13" s="17">
        <v>4.2596098060474097E-2</v>
      </c>
      <c r="AC13" s="17">
        <v>6.9765155955960001E-2</v>
      </c>
      <c r="AD13" s="17">
        <v>5.9008548783997597E-2</v>
      </c>
      <c r="AE13" s="17"/>
      <c r="AF13" s="17">
        <v>4.5629647571637802E-2</v>
      </c>
      <c r="AG13" s="17">
        <v>5.0663915293070502E-2</v>
      </c>
      <c r="AH13" s="17">
        <v>0.117405948152696</v>
      </c>
      <c r="AI13" s="17"/>
      <c r="AJ13" s="17">
        <v>5.5876820311608497E-2</v>
      </c>
      <c r="AK13" s="17">
        <v>3.4914028646016802E-2</v>
      </c>
      <c r="AL13" s="17">
        <v>4.7575625861909901E-2</v>
      </c>
      <c r="AM13" s="17">
        <v>0.121438670441984</v>
      </c>
      <c r="AN13" s="17">
        <v>0.109398505936257</v>
      </c>
      <c r="AO13" s="17"/>
      <c r="AP13" s="17">
        <v>7.2287979183593601E-2</v>
      </c>
      <c r="AQ13" s="17">
        <v>2.97496134666447E-2</v>
      </c>
      <c r="AR13" s="17">
        <v>4.84685766431854E-2</v>
      </c>
      <c r="AS13" s="17">
        <v>4.7073217617929403E-2</v>
      </c>
      <c r="AT13" s="17">
        <v>7.8581405958533204E-2</v>
      </c>
      <c r="AU13" s="17"/>
      <c r="AV13" s="17">
        <v>3.2022482837473797E-2</v>
      </c>
      <c r="AW13" s="17">
        <v>5.1977891699477703E-2</v>
      </c>
      <c r="AX13" s="17">
        <v>5.5376522163002699E-2</v>
      </c>
      <c r="AY13" s="17">
        <v>4.5401561067585E-2</v>
      </c>
      <c r="AZ13" s="17">
        <v>9.2703633372558894E-2</v>
      </c>
      <c r="BA13" s="17">
        <v>0.118273165896799</v>
      </c>
      <c r="BB13" s="17"/>
      <c r="BC13" s="17">
        <v>5.5652921145081899E-2</v>
      </c>
      <c r="BD13" s="17">
        <v>6.3229162230657193E-2</v>
      </c>
      <c r="BE13" s="17">
        <v>7.2527742901764003E-2</v>
      </c>
      <c r="BF13" s="17">
        <v>2.8730351410647701E-2</v>
      </c>
      <c r="BG13" s="17">
        <v>0</v>
      </c>
    </row>
    <row r="14" spans="2:59" x14ac:dyDescent="0.35">
      <c r="B14" s="18" t="s">
        <v>86</v>
      </c>
      <c r="C14" s="21">
        <v>0.68844443752578899</v>
      </c>
      <c r="D14" s="21">
        <v>0.70270045978816098</v>
      </c>
      <c r="E14" s="21">
        <v>0.67508902701513895</v>
      </c>
      <c r="F14" s="21"/>
      <c r="G14" s="21">
        <v>0.71700912107117099</v>
      </c>
      <c r="H14" s="21">
        <v>0.74216850292084502</v>
      </c>
      <c r="I14" s="21">
        <v>0.64989968555534505</v>
      </c>
      <c r="J14" s="21">
        <v>0.65267273352385402</v>
      </c>
      <c r="K14" s="21">
        <v>0.67230719686825802</v>
      </c>
      <c r="L14" s="21">
        <v>0.696688975046314</v>
      </c>
      <c r="M14" s="21"/>
      <c r="N14" s="21">
        <v>0.698908561006641</v>
      </c>
      <c r="O14" s="21">
        <v>0.68184753418576005</v>
      </c>
      <c r="P14" s="21">
        <v>0.66596067909275203</v>
      </c>
      <c r="Q14" s="21">
        <v>0.70443658893540195</v>
      </c>
      <c r="R14" s="21"/>
      <c r="S14" s="21">
        <v>0.77187863891285702</v>
      </c>
      <c r="T14" s="21">
        <v>0.64858386681052305</v>
      </c>
      <c r="U14" s="21">
        <v>0.68364268968601305</v>
      </c>
      <c r="V14" s="21">
        <v>0.63709754990515</v>
      </c>
      <c r="W14" s="21">
        <v>0.701122286178535</v>
      </c>
      <c r="X14" s="21">
        <v>0.60573366812111495</v>
      </c>
      <c r="Y14" s="21">
        <v>0.71246997647868304</v>
      </c>
      <c r="Z14" s="21">
        <v>0.63392763639127703</v>
      </c>
      <c r="AA14" s="21">
        <v>0.68157923272516696</v>
      </c>
      <c r="AB14" s="21">
        <v>0.77123716852964797</v>
      </c>
      <c r="AC14" s="21">
        <v>0.67637227787780796</v>
      </c>
      <c r="AD14" s="21">
        <v>0.66266919574980099</v>
      </c>
      <c r="AE14" s="21"/>
      <c r="AF14" s="21">
        <v>0.64646186294337504</v>
      </c>
      <c r="AG14" s="21">
        <v>0.72476584643347297</v>
      </c>
      <c r="AH14" s="21">
        <v>0.65469476045197295</v>
      </c>
      <c r="AI14" s="21"/>
      <c r="AJ14" s="21">
        <v>0.617929499967661</v>
      </c>
      <c r="AK14" s="21">
        <v>0.78951880512949402</v>
      </c>
      <c r="AL14" s="21">
        <v>0.72563783198685206</v>
      </c>
      <c r="AM14" s="21">
        <v>0.58273987323904197</v>
      </c>
      <c r="AN14" s="21">
        <v>0.63961921822097401</v>
      </c>
      <c r="AO14" s="21"/>
      <c r="AP14" s="21">
        <v>0.61323724046906902</v>
      </c>
      <c r="AQ14" s="21">
        <v>0.79776565025468604</v>
      </c>
      <c r="AR14" s="21">
        <v>0.69658952986815903</v>
      </c>
      <c r="AS14" s="21">
        <v>0.56030293754143701</v>
      </c>
      <c r="AT14" s="21">
        <v>0.714765738484198</v>
      </c>
      <c r="AU14" s="21"/>
      <c r="AV14" s="21">
        <v>0.79887662498693202</v>
      </c>
      <c r="AW14" s="21">
        <v>0.615316858380203</v>
      </c>
      <c r="AX14" s="21">
        <v>0.70340817246517795</v>
      </c>
      <c r="AY14" s="21">
        <v>0.55500151407137899</v>
      </c>
      <c r="AZ14" s="21">
        <v>0.70159761593314895</v>
      </c>
      <c r="BA14" s="21">
        <v>0.58817624421606196</v>
      </c>
      <c r="BB14" s="21"/>
      <c r="BC14" s="21">
        <v>0.66253456543518996</v>
      </c>
      <c r="BD14" s="21">
        <v>0.64686223953629196</v>
      </c>
      <c r="BE14" s="21">
        <v>0.68635055127646305</v>
      </c>
      <c r="BF14" s="21">
        <v>0.78448022493791003</v>
      </c>
      <c r="BG14" s="21">
        <v>0.84306257038926902</v>
      </c>
    </row>
    <row r="15" spans="2:59" x14ac:dyDescent="0.35">
      <c r="B15" s="18" t="s">
        <v>87</v>
      </c>
      <c r="C15" s="21">
        <v>0.25429667471506301</v>
      </c>
      <c r="D15" s="21">
        <v>0.25133441859533601</v>
      </c>
      <c r="E15" s="21">
        <v>0.25635256771641901</v>
      </c>
      <c r="F15" s="21"/>
      <c r="G15" s="21">
        <v>0.227608308297606</v>
      </c>
      <c r="H15" s="21">
        <v>0.199851306871416</v>
      </c>
      <c r="I15" s="21">
        <v>0.306004942475676</v>
      </c>
      <c r="J15" s="21">
        <v>0.272930690259442</v>
      </c>
      <c r="K15" s="21">
        <v>0.26176200623070101</v>
      </c>
      <c r="L15" s="21">
        <v>0.25442823804126302</v>
      </c>
      <c r="M15" s="21"/>
      <c r="N15" s="21">
        <v>0.25250401800753902</v>
      </c>
      <c r="O15" s="21">
        <v>0.25067208856815398</v>
      </c>
      <c r="P15" s="21">
        <v>0.28078620856127601</v>
      </c>
      <c r="Q15" s="21">
        <v>0.237200609441791</v>
      </c>
      <c r="R15" s="21"/>
      <c r="S15" s="21">
        <v>0.172873398993376</v>
      </c>
      <c r="T15" s="21">
        <v>0.30063755476213599</v>
      </c>
      <c r="U15" s="21">
        <v>0.25604972768259199</v>
      </c>
      <c r="V15" s="21">
        <v>0.30728978531135398</v>
      </c>
      <c r="W15" s="21">
        <v>0.24889244234796101</v>
      </c>
      <c r="X15" s="21">
        <v>0.29590583119750702</v>
      </c>
      <c r="Y15" s="21">
        <v>0.22184841985484899</v>
      </c>
      <c r="Z15" s="21">
        <v>0.30175877244395999</v>
      </c>
      <c r="AA15" s="21">
        <v>0.28371987123313003</v>
      </c>
      <c r="AB15" s="21">
        <v>0.18616673340987799</v>
      </c>
      <c r="AC15" s="21">
        <v>0.25386256616623198</v>
      </c>
      <c r="AD15" s="21">
        <v>0.27832225546620198</v>
      </c>
      <c r="AE15" s="21"/>
      <c r="AF15" s="21">
        <v>0.307908489484987</v>
      </c>
      <c r="AG15" s="21">
        <v>0.22457023827345701</v>
      </c>
      <c r="AH15" s="21">
        <v>0.22789929139533099</v>
      </c>
      <c r="AI15" s="21"/>
      <c r="AJ15" s="21">
        <v>0.32619367972072999</v>
      </c>
      <c r="AK15" s="21">
        <v>0.17556716622449001</v>
      </c>
      <c r="AL15" s="21">
        <v>0.226786542151239</v>
      </c>
      <c r="AM15" s="21">
        <v>0.295821456318974</v>
      </c>
      <c r="AN15" s="21">
        <v>0.250982275842769</v>
      </c>
      <c r="AO15" s="21"/>
      <c r="AP15" s="21">
        <v>0.314474780347338</v>
      </c>
      <c r="AQ15" s="21">
        <v>0.172484736278669</v>
      </c>
      <c r="AR15" s="21">
        <v>0.25494189348865598</v>
      </c>
      <c r="AS15" s="21">
        <v>0.39262384484063401</v>
      </c>
      <c r="AT15" s="21">
        <v>0.20665285555726801</v>
      </c>
      <c r="AU15" s="21"/>
      <c r="AV15" s="21">
        <v>0.16910089217559399</v>
      </c>
      <c r="AW15" s="21">
        <v>0.33270524992031902</v>
      </c>
      <c r="AX15" s="21">
        <v>0.24121530537181901</v>
      </c>
      <c r="AY15" s="21">
        <v>0.39959692486103598</v>
      </c>
      <c r="AZ15" s="21">
        <v>0.205698750694292</v>
      </c>
      <c r="BA15" s="21">
        <v>0.293550589887139</v>
      </c>
      <c r="BB15" s="21"/>
      <c r="BC15" s="21">
        <v>0.28181251341972802</v>
      </c>
      <c r="BD15" s="21">
        <v>0.28990859823305098</v>
      </c>
      <c r="BE15" s="21">
        <v>0.241121705821773</v>
      </c>
      <c r="BF15" s="21">
        <v>0.18678942365144299</v>
      </c>
      <c r="BG15" s="21">
        <v>0.15693742961073101</v>
      </c>
    </row>
    <row r="16" spans="2:59" x14ac:dyDescent="0.35">
      <c r="B16" s="18" t="s">
        <v>88</v>
      </c>
      <c r="C16" s="22">
        <v>0.43414776281072598</v>
      </c>
      <c r="D16" s="22">
        <v>0.45136604119282497</v>
      </c>
      <c r="E16" s="22">
        <v>0.41873645929872</v>
      </c>
      <c r="F16" s="22"/>
      <c r="G16" s="22">
        <v>0.48940081277356601</v>
      </c>
      <c r="H16" s="22">
        <v>0.54231719604942996</v>
      </c>
      <c r="I16" s="22">
        <v>0.343894743079669</v>
      </c>
      <c r="J16" s="22">
        <v>0.37974204326441202</v>
      </c>
      <c r="K16" s="22">
        <v>0.41054519063755701</v>
      </c>
      <c r="L16" s="22">
        <v>0.44226073700505097</v>
      </c>
      <c r="M16" s="22"/>
      <c r="N16" s="22">
        <v>0.44640454299910198</v>
      </c>
      <c r="O16" s="22">
        <v>0.43117544561760501</v>
      </c>
      <c r="P16" s="22">
        <v>0.38517447053147602</v>
      </c>
      <c r="Q16" s="22">
        <v>0.46723597949361101</v>
      </c>
      <c r="R16" s="22"/>
      <c r="S16" s="22">
        <v>0.59900523991948096</v>
      </c>
      <c r="T16" s="22">
        <v>0.347946312048387</v>
      </c>
      <c r="U16" s="22">
        <v>0.42759296200342101</v>
      </c>
      <c r="V16" s="22">
        <v>0.32980776459379602</v>
      </c>
      <c r="W16" s="22">
        <v>0.45222984383057402</v>
      </c>
      <c r="X16" s="22">
        <v>0.30982783692360899</v>
      </c>
      <c r="Y16" s="22">
        <v>0.490621556623834</v>
      </c>
      <c r="Z16" s="22">
        <v>0.33216886394731698</v>
      </c>
      <c r="AA16" s="22">
        <v>0.39785936149203599</v>
      </c>
      <c r="AB16" s="22">
        <v>0.58507043511976997</v>
      </c>
      <c r="AC16" s="22">
        <v>0.42250971171157697</v>
      </c>
      <c r="AD16" s="22">
        <v>0.384346940283599</v>
      </c>
      <c r="AE16" s="22"/>
      <c r="AF16" s="22">
        <v>0.33855337345838699</v>
      </c>
      <c r="AG16" s="22">
        <v>0.50019560816001596</v>
      </c>
      <c r="AH16" s="22">
        <v>0.42679546905664201</v>
      </c>
      <c r="AI16" s="22"/>
      <c r="AJ16" s="22">
        <v>0.29173582024693101</v>
      </c>
      <c r="AK16" s="22">
        <v>0.61395163890500404</v>
      </c>
      <c r="AL16" s="22">
        <v>0.498851289835613</v>
      </c>
      <c r="AM16" s="22">
        <v>0.28691841692006798</v>
      </c>
      <c r="AN16" s="22">
        <v>0.38863694237820501</v>
      </c>
      <c r="AO16" s="22"/>
      <c r="AP16" s="22">
        <v>0.29876246012173102</v>
      </c>
      <c r="AQ16" s="22">
        <v>0.62528091397601604</v>
      </c>
      <c r="AR16" s="22">
        <v>0.44164763637950299</v>
      </c>
      <c r="AS16" s="22">
        <v>0.167679092700803</v>
      </c>
      <c r="AT16" s="22">
        <v>0.50811288292693002</v>
      </c>
      <c r="AU16" s="22"/>
      <c r="AV16" s="22">
        <v>0.62977573281133803</v>
      </c>
      <c r="AW16" s="22">
        <v>0.28261160845988298</v>
      </c>
      <c r="AX16" s="22">
        <v>0.462192867093358</v>
      </c>
      <c r="AY16" s="22">
        <v>0.155404589210343</v>
      </c>
      <c r="AZ16" s="22">
        <v>0.49589886523885701</v>
      </c>
      <c r="BA16" s="22">
        <v>0.29462565432892301</v>
      </c>
      <c r="BB16" s="22"/>
      <c r="BC16" s="22">
        <v>0.380722052015462</v>
      </c>
      <c r="BD16" s="22">
        <v>0.35695364130323998</v>
      </c>
      <c r="BE16" s="22">
        <v>0.44522884545469099</v>
      </c>
      <c r="BF16" s="22">
        <v>0.59769080128646701</v>
      </c>
      <c r="BG16" s="22">
        <v>0.68612514077853903</v>
      </c>
    </row>
    <row r="17" spans="2:2" x14ac:dyDescent="0.35">
      <c r="B17" s="16"/>
    </row>
    <row r="18" spans="2:2" x14ac:dyDescent="0.35">
      <c r="B18" t="s">
        <v>76</v>
      </c>
    </row>
    <row r="19" spans="2:2" x14ac:dyDescent="0.35">
      <c r="B19" t="s">
        <v>77</v>
      </c>
    </row>
    <row r="21" spans="2:2" x14ac:dyDescent="0.35">
      <c r="B21"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BG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92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61</v>
      </c>
      <c r="E5" s="29"/>
      <c r="F5" s="15"/>
      <c r="G5" s="29" t="s">
        <v>62</v>
      </c>
      <c r="H5" s="29"/>
      <c r="I5" s="29"/>
      <c r="J5" s="29"/>
      <c r="K5" s="29"/>
      <c r="L5" s="29"/>
      <c r="M5" s="15"/>
      <c r="N5" s="29" t="s">
        <v>63</v>
      </c>
      <c r="O5" s="29"/>
      <c r="P5" s="29"/>
      <c r="Q5" s="29"/>
      <c r="R5" s="15"/>
      <c r="S5" s="29" t="s">
        <v>64</v>
      </c>
      <c r="T5" s="29"/>
      <c r="U5" s="29"/>
      <c r="V5" s="29"/>
      <c r="W5" s="29"/>
      <c r="X5" s="29"/>
      <c r="Y5" s="29"/>
      <c r="Z5" s="29"/>
      <c r="AA5" s="29"/>
      <c r="AB5" s="29"/>
      <c r="AC5" s="29"/>
      <c r="AD5" s="29"/>
      <c r="AE5" s="15"/>
      <c r="AF5" s="29" t="s">
        <v>65</v>
      </c>
      <c r="AG5" s="29"/>
      <c r="AH5" s="29"/>
      <c r="AI5" s="15"/>
      <c r="AJ5" s="29" t="s">
        <v>66</v>
      </c>
      <c r="AK5" s="29"/>
      <c r="AL5" s="29"/>
      <c r="AM5" s="29"/>
      <c r="AN5" s="29"/>
      <c r="AO5" s="15"/>
      <c r="AP5" s="29" t="s">
        <v>67</v>
      </c>
      <c r="AQ5" s="29"/>
      <c r="AR5" s="29"/>
      <c r="AS5" s="29"/>
      <c r="AT5" s="29"/>
      <c r="AU5" s="15"/>
      <c r="AV5" s="29" t="s">
        <v>68</v>
      </c>
      <c r="AW5" s="29"/>
      <c r="AX5" s="29"/>
      <c r="AY5" s="29"/>
      <c r="AZ5" s="29"/>
      <c r="BA5" s="29"/>
      <c r="BB5" s="15"/>
      <c r="BC5" s="29" t="s">
        <v>69</v>
      </c>
      <c r="BD5" s="29"/>
      <c r="BE5" s="29"/>
      <c r="BF5" s="29"/>
      <c r="BG5" s="29"/>
    </row>
    <row r="6" spans="2:59"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49</v>
      </c>
      <c r="AQ6" s="12" t="s">
        <v>50</v>
      </c>
      <c r="AR6" s="12" t="s">
        <v>51</v>
      </c>
      <c r="AS6" s="12" t="s">
        <v>52</v>
      </c>
      <c r="AT6" s="12" t="s">
        <v>53</v>
      </c>
      <c r="AV6" s="12" t="s">
        <v>46</v>
      </c>
      <c r="AW6" s="12" t="s">
        <v>45</v>
      </c>
      <c r="AX6" s="12" t="s">
        <v>51</v>
      </c>
      <c r="AY6" s="12" t="s">
        <v>52</v>
      </c>
      <c r="AZ6" s="12" t="s">
        <v>54</v>
      </c>
      <c r="BA6" s="12" t="s">
        <v>55</v>
      </c>
      <c r="BC6" s="12" t="s">
        <v>56</v>
      </c>
      <c r="BD6" s="12" t="s">
        <v>57</v>
      </c>
      <c r="BE6" s="12" t="s">
        <v>58</v>
      </c>
      <c r="BF6" s="12" t="s">
        <v>59</v>
      </c>
      <c r="BG6" s="12" t="s">
        <v>60</v>
      </c>
    </row>
    <row r="7" spans="2:59" ht="30" customHeight="1" x14ac:dyDescent="0.35">
      <c r="B7" s="10" t="s">
        <v>18</v>
      </c>
      <c r="C7" s="10">
        <v>2010</v>
      </c>
      <c r="D7" s="10">
        <v>999</v>
      </c>
      <c r="E7" s="10">
        <v>1006</v>
      </c>
      <c r="F7" s="10"/>
      <c r="G7" s="10">
        <v>295</v>
      </c>
      <c r="H7" s="10">
        <v>323</v>
      </c>
      <c r="I7" s="10">
        <v>329</v>
      </c>
      <c r="J7" s="10">
        <v>332</v>
      </c>
      <c r="K7" s="10">
        <v>292</v>
      </c>
      <c r="L7" s="10">
        <v>439</v>
      </c>
      <c r="M7" s="10"/>
      <c r="N7" s="10">
        <v>639</v>
      </c>
      <c r="O7" s="10">
        <v>496</v>
      </c>
      <c r="P7" s="10">
        <v>359</v>
      </c>
      <c r="Q7" s="10">
        <v>508</v>
      </c>
      <c r="R7" s="10"/>
      <c r="S7" s="10">
        <v>273</v>
      </c>
      <c r="T7" s="10">
        <v>265</v>
      </c>
      <c r="U7" s="10">
        <v>165</v>
      </c>
      <c r="V7" s="10">
        <v>186</v>
      </c>
      <c r="W7" s="10">
        <v>145</v>
      </c>
      <c r="X7" s="10">
        <v>175</v>
      </c>
      <c r="Y7" s="10">
        <v>163</v>
      </c>
      <c r="Z7" s="10">
        <v>85</v>
      </c>
      <c r="AA7" s="10">
        <v>219</v>
      </c>
      <c r="AB7" s="10">
        <v>162</v>
      </c>
      <c r="AC7" s="10">
        <v>107</v>
      </c>
      <c r="AD7" s="10">
        <v>65</v>
      </c>
      <c r="AE7" s="10"/>
      <c r="AF7" s="10">
        <v>732</v>
      </c>
      <c r="AG7" s="10">
        <v>823</v>
      </c>
      <c r="AH7" s="10">
        <v>255</v>
      </c>
      <c r="AI7" s="10"/>
      <c r="AJ7" s="10">
        <v>691</v>
      </c>
      <c r="AK7" s="10">
        <v>598</v>
      </c>
      <c r="AL7" s="10">
        <v>152</v>
      </c>
      <c r="AM7" s="10">
        <v>26</v>
      </c>
      <c r="AN7" s="10">
        <v>229</v>
      </c>
      <c r="AO7" s="10"/>
      <c r="AP7" s="10">
        <v>375</v>
      </c>
      <c r="AQ7" s="10">
        <v>780</v>
      </c>
      <c r="AR7" s="10">
        <v>180</v>
      </c>
      <c r="AS7" s="10">
        <v>230</v>
      </c>
      <c r="AT7" s="10">
        <v>109</v>
      </c>
      <c r="AU7" s="10"/>
      <c r="AV7" s="10">
        <v>801</v>
      </c>
      <c r="AW7" s="10">
        <v>334</v>
      </c>
      <c r="AX7" s="10">
        <v>155</v>
      </c>
      <c r="AY7" s="10">
        <v>275</v>
      </c>
      <c r="AZ7" s="10">
        <v>131</v>
      </c>
      <c r="BA7" s="10">
        <v>154</v>
      </c>
      <c r="BB7" s="10"/>
      <c r="BC7" s="10">
        <v>462</v>
      </c>
      <c r="BD7" s="10">
        <v>437</v>
      </c>
      <c r="BE7" s="10">
        <v>576</v>
      </c>
      <c r="BF7" s="10">
        <v>232</v>
      </c>
      <c r="BG7" s="10">
        <v>54</v>
      </c>
    </row>
    <row r="8" spans="2:59" ht="30" customHeight="1" x14ac:dyDescent="0.35">
      <c r="B8" s="11" t="s">
        <v>19</v>
      </c>
      <c r="C8" s="11">
        <v>2010</v>
      </c>
      <c r="D8" s="11">
        <v>990</v>
      </c>
      <c r="E8" s="11">
        <v>1015</v>
      </c>
      <c r="F8" s="11"/>
      <c r="G8" s="11">
        <v>282</v>
      </c>
      <c r="H8" s="11">
        <v>342</v>
      </c>
      <c r="I8" s="11">
        <v>341</v>
      </c>
      <c r="J8" s="11">
        <v>341</v>
      </c>
      <c r="K8" s="11">
        <v>283</v>
      </c>
      <c r="L8" s="11">
        <v>421</v>
      </c>
      <c r="M8" s="11"/>
      <c r="N8" s="11">
        <v>541</v>
      </c>
      <c r="O8" s="11">
        <v>521</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744</v>
      </c>
      <c r="AG8" s="11">
        <v>813</v>
      </c>
      <c r="AH8" s="11">
        <v>263</v>
      </c>
      <c r="AI8" s="11"/>
      <c r="AJ8" s="11">
        <v>682</v>
      </c>
      <c r="AK8" s="11">
        <v>605</v>
      </c>
      <c r="AL8" s="11">
        <v>146</v>
      </c>
      <c r="AM8" s="11">
        <v>25</v>
      </c>
      <c r="AN8" s="11">
        <v>237</v>
      </c>
      <c r="AO8" s="11"/>
      <c r="AP8" s="11">
        <v>367</v>
      </c>
      <c r="AQ8" s="11">
        <v>780</v>
      </c>
      <c r="AR8" s="11">
        <v>175</v>
      </c>
      <c r="AS8" s="11">
        <v>233</v>
      </c>
      <c r="AT8" s="11">
        <v>107</v>
      </c>
      <c r="AU8" s="11"/>
      <c r="AV8" s="11">
        <v>804</v>
      </c>
      <c r="AW8" s="11">
        <v>326</v>
      </c>
      <c r="AX8" s="11">
        <v>150</v>
      </c>
      <c r="AY8" s="11">
        <v>281</v>
      </c>
      <c r="AZ8" s="11">
        <v>131</v>
      </c>
      <c r="BA8" s="11">
        <v>157</v>
      </c>
      <c r="BB8" s="11"/>
      <c r="BC8" s="11">
        <v>483</v>
      </c>
      <c r="BD8" s="11">
        <v>449</v>
      </c>
      <c r="BE8" s="11">
        <v>561</v>
      </c>
      <c r="BF8" s="11">
        <v>222</v>
      </c>
      <c r="BG8" s="11">
        <v>43</v>
      </c>
    </row>
    <row r="9" spans="2:59" x14ac:dyDescent="0.35">
      <c r="B9" s="18" t="s">
        <v>82</v>
      </c>
      <c r="C9" s="17">
        <v>0.34087728262587702</v>
      </c>
      <c r="D9" s="17">
        <v>0.36074660408412101</v>
      </c>
      <c r="E9" s="17">
        <v>0.32216040415837099</v>
      </c>
      <c r="F9" s="17"/>
      <c r="G9" s="17">
        <v>0.40695669438430199</v>
      </c>
      <c r="H9" s="17">
        <v>0.46704015448641201</v>
      </c>
      <c r="I9" s="17">
        <v>0.350083909380217</v>
      </c>
      <c r="J9" s="17">
        <v>0.32589500067460297</v>
      </c>
      <c r="K9" s="17">
        <v>0.27433060378573598</v>
      </c>
      <c r="L9" s="17">
        <v>0.24347312816758099</v>
      </c>
      <c r="M9" s="17"/>
      <c r="N9" s="17">
        <v>0.32840804134996698</v>
      </c>
      <c r="O9" s="17">
        <v>0.33916733313154701</v>
      </c>
      <c r="P9" s="17">
        <v>0.33033297152909002</v>
      </c>
      <c r="Q9" s="17">
        <v>0.36888722379974298</v>
      </c>
      <c r="R9" s="17"/>
      <c r="S9" s="17">
        <v>0.43529642712335398</v>
      </c>
      <c r="T9" s="17">
        <v>0.25208283966252598</v>
      </c>
      <c r="U9" s="17">
        <v>0.37109920792773099</v>
      </c>
      <c r="V9" s="17">
        <v>0.27958218018463199</v>
      </c>
      <c r="W9" s="17">
        <v>0.33023657543330998</v>
      </c>
      <c r="X9" s="17">
        <v>0.34551399496967</v>
      </c>
      <c r="Y9" s="17">
        <v>0.34529657785636703</v>
      </c>
      <c r="Z9" s="17">
        <v>0.27852805199105302</v>
      </c>
      <c r="AA9" s="17">
        <v>0.332832955734431</v>
      </c>
      <c r="AB9" s="17">
        <v>0.40091126400687899</v>
      </c>
      <c r="AC9" s="17">
        <v>0.34873783906003403</v>
      </c>
      <c r="AD9" s="17">
        <v>0.30633678037475298</v>
      </c>
      <c r="AE9" s="17"/>
      <c r="AF9" s="17">
        <v>0.30038498677858799</v>
      </c>
      <c r="AG9" s="17">
        <v>0.35607716032539199</v>
      </c>
      <c r="AH9" s="17">
        <v>0.37028683157853698</v>
      </c>
      <c r="AI9" s="17"/>
      <c r="AJ9" s="17">
        <v>0.26903372968447198</v>
      </c>
      <c r="AK9" s="17">
        <v>0.42926171112706202</v>
      </c>
      <c r="AL9" s="17">
        <v>0.28796903149382103</v>
      </c>
      <c r="AM9" s="17">
        <v>0.19744148128381001</v>
      </c>
      <c r="AN9" s="17">
        <v>0.33868366597991101</v>
      </c>
      <c r="AO9" s="17"/>
      <c r="AP9" s="17">
        <v>0.238158412384256</v>
      </c>
      <c r="AQ9" s="17">
        <v>0.42617719099132201</v>
      </c>
      <c r="AR9" s="17">
        <v>0.278526436251676</v>
      </c>
      <c r="AS9" s="17">
        <v>0.256833008464393</v>
      </c>
      <c r="AT9" s="17">
        <v>0.423545353283652</v>
      </c>
      <c r="AU9" s="17"/>
      <c r="AV9" s="17">
        <v>0.44131565086663799</v>
      </c>
      <c r="AW9" s="17">
        <v>0.23544105267257801</v>
      </c>
      <c r="AX9" s="17">
        <v>0.28087351448397202</v>
      </c>
      <c r="AY9" s="17">
        <v>0.253936809305988</v>
      </c>
      <c r="AZ9" s="17">
        <v>0.39219651432847302</v>
      </c>
      <c r="BA9" s="17">
        <v>0.24991638995714499</v>
      </c>
      <c r="BB9" s="17"/>
      <c r="BC9" s="17">
        <v>0.284958380712588</v>
      </c>
      <c r="BD9" s="17">
        <v>0.331747433335433</v>
      </c>
      <c r="BE9" s="17">
        <v>0.34194055594192801</v>
      </c>
      <c r="BF9" s="17">
        <v>0.416871694332203</v>
      </c>
      <c r="BG9" s="17">
        <v>0.60750229915773901</v>
      </c>
    </row>
    <row r="10" spans="2:59" x14ac:dyDescent="0.35">
      <c r="B10" s="18" t="s">
        <v>83</v>
      </c>
      <c r="C10" s="17">
        <v>0.43627690015936699</v>
      </c>
      <c r="D10" s="17">
        <v>0.43503966854402598</v>
      </c>
      <c r="E10" s="17">
        <v>0.43677923904053501</v>
      </c>
      <c r="F10" s="17"/>
      <c r="G10" s="17">
        <v>0.41834132218980202</v>
      </c>
      <c r="H10" s="17">
        <v>0.35538533042373999</v>
      </c>
      <c r="I10" s="17">
        <v>0.41202532748491599</v>
      </c>
      <c r="J10" s="17">
        <v>0.44748898072451498</v>
      </c>
      <c r="K10" s="17">
        <v>0.45536320024356303</v>
      </c>
      <c r="L10" s="17">
        <v>0.51177720443535601</v>
      </c>
      <c r="M10" s="17"/>
      <c r="N10" s="17">
        <v>0.48466272096013302</v>
      </c>
      <c r="O10" s="17">
        <v>0.43852664609317898</v>
      </c>
      <c r="P10" s="17">
        <v>0.428882429870731</v>
      </c>
      <c r="Q10" s="17">
        <v>0.38867981154237202</v>
      </c>
      <c r="R10" s="17"/>
      <c r="S10" s="17">
        <v>0.38665166801354001</v>
      </c>
      <c r="T10" s="17">
        <v>0.50873322213803296</v>
      </c>
      <c r="U10" s="17">
        <v>0.391011897825012</v>
      </c>
      <c r="V10" s="17">
        <v>0.47337558640328697</v>
      </c>
      <c r="W10" s="17">
        <v>0.41285110377269102</v>
      </c>
      <c r="X10" s="17">
        <v>0.41422510899786702</v>
      </c>
      <c r="Y10" s="17">
        <v>0.44362417182866798</v>
      </c>
      <c r="Z10" s="17">
        <v>0.463513481390182</v>
      </c>
      <c r="AA10" s="17">
        <v>0.444829454509928</v>
      </c>
      <c r="AB10" s="17">
        <v>0.42746390142910401</v>
      </c>
      <c r="AC10" s="17">
        <v>0.42448427974708203</v>
      </c>
      <c r="AD10" s="17">
        <v>0.443536265220077</v>
      </c>
      <c r="AE10" s="17"/>
      <c r="AF10" s="17">
        <v>0.42991043447262201</v>
      </c>
      <c r="AG10" s="17">
        <v>0.45670791610481798</v>
      </c>
      <c r="AH10" s="17">
        <v>0.37152365169875101</v>
      </c>
      <c r="AI10" s="17"/>
      <c r="AJ10" s="17">
        <v>0.45704635895523998</v>
      </c>
      <c r="AK10" s="17">
        <v>0.43163820559337901</v>
      </c>
      <c r="AL10" s="17">
        <v>0.52372843962185101</v>
      </c>
      <c r="AM10" s="17">
        <v>0.452717951144405</v>
      </c>
      <c r="AN10" s="17">
        <v>0.35650594161645399</v>
      </c>
      <c r="AO10" s="17"/>
      <c r="AP10" s="17">
        <v>0.50168974361213203</v>
      </c>
      <c r="AQ10" s="17">
        <v>0.43300369097115698</v>
      </c>
      <c r="AR10" s="17">
        <v>0.51839369203361096</v>
      </c>
      <c r="AS10" s="17">
        <v>0.43315708911718998</v>
      </c>
      <c r="AT10" s="17">
        <v>0.326841981036044</v>
      </c>
      <c r="AU10" s="17"/>
      <c r="AV10" s="17">
        <v>0.43153539026813698</v>
      </c>
      <c r="AW10" s="17">
        <v>0.49511995107352502</v>
      </c>
      <c r="AX10" s="17">
        <v>0.52829283636746804</v>
      </c>
      <c r="AY10" s="17">
        <v>0.40863407310462901</v>
      </c>
      <c r="AZ10" s="17">
        <v>0.32445245694990299</v>
      </c>
      <c r="BA10" s="17">
        <v>0.47044568587497398</v>
      </c>
      <c r="BB10" s="17"/>
      <c r="BC10" s="17">
        <v>0.43738445999741299</v>
      </c>
      <c r="BD10" s="17">
        <v>0.430074905799334</v>
      </c>
      <c r="BE10" s="17">
        <v>0.45930400097440199</v>
      </c>
      <c r="BF10" s="17">
        <v>0.41026401038403998</v>
      </c>
      <c r="BG10" s="17">
        <v>0.326423697959627</v>
      </c>
    </row>
    <row r="11" spans="2:59" x14ac:dyDescent="0.35">
      <c r="B11" s="18" t="s">
        <v>84</v>
      </c>
      <c r="C11" s="17">
        <v>0.10247218336484901</v>
      </c>
      <c r="D11" s="17">
        <v>0.101540694509321</v>
      </c>
      <c r="E11" s="17">
        <v>0.103885615012751</v>
      </c>
      <c r="F11" s="17"/>
      <c r="G11" s="17">
        <v>9.5143954377352596E-2</v>
      </c>
      <c r="H11" s="17">
        <v>0.103725567668847</v>
      </c>
      <c r="I11" s="17">
        <v>0.112491156499562</v>
      </c>
      <c r="J11" s="17">
        <v>9.3110809651639995E-2</v>
      </c>
      <c r="K11" s="17">
        <v>0.118269599423142</v>
      </c>
      <c r="L11" s="17">
        <v>9.5208053817908894E-2</v>
      </c>
      <c r="M11" s="17"/>
      <c r="N11" s="17">
        <v>8.6649866048542801E-2</v>
      </c>
      <c r="O11" s="17">
        <v>9.5901060247851902E-2</v>
      </c>
      <c r="P11" s="17">
        <v>0.121513266974959</v>
      </c>
      <c r="Q11" s="17">
        <v>0.10577502310440801</v>
      </c>
      <c r="R11" s="17"/>
      <c r="S11" s="17">
        <v>8.3568324040678904E-2</v>
      </c>
      <c r="T11" s="17">
        <v>0.131249842782027</v>
      </c>
      <c r="U11" s="17">
        <v>9.4717231494942905E-2</v>
      </c>
      <c r="V11" s="17">
        <v>0.128797539336689</v>
      </c>
      <c r="W11" s="17">
        <v>0.102315776032314</v>
      </c>
      <c r="X11" s="17">
        <v>9.0398462220763504E-2</v>
      </c>
      <c r="Y11" s="17">
        <v>9.3922587575643202E-2</v>
      </c>
      <c r="Z11" s="17">
        <v>0.11481048433282</v>
      </c>
      <c r="AA11" s="17">
        <v>0.11631473867888401</v>
      </c>
      <c r="AB11" s="17">
        <v>8.2850748762916399E-2</v>
      </c>
      <c r="AC11" s="17">
        <v>7.4119811933349197E-2</v>
      </c>
      <c r="AD11" s="17">
        <v>0.10642886147154</v>
      </c>
      <c r="AE11" s="17"/>
      <c r="AF11" s="17">
        <v>0.10755942354845401</v>
      </c>
      <c r="AG11" s="17">
        <v>0.10372910392891101</v>
      </c>
      <c r="AH11" s="17">
        <v>9.7732376314819694E-2</v>
      </c>
      <c r="AI11" s="17"/>
      <c r="AJ11" s="17">
        <v>0.109411204789175</v>
      </c>
      <c r="AK11" s="17">
        <v>8.2647902450631597E-2</v>
      </c>
      <c r="AL11" s="17">
        <v>0.104826540915615</v>
      </c>
      <c r="AM11" s="17">
        <v>9.4751085209289904E-2</v>
      </c>
      <c r="AN11" s="17">
        <v>0.110425232873633</v>
      </c>
      <c r="AO11" s="17"/>
      <c r="AP11" s="17">
        <v>0.106646328634513</v>
      </c>
      <c r="AQ11" s="17">
        <v>7.72731079714091E-2</v>
      </c>
      <c r="AR11" s="17">
        <v>0.122307991033653</v>
      </c>
      <c r="AS11" s="17">
        <v>0.142255111037944</v>
      </c>
      <c r="AT11" s="17">
        <v>9.7822914925041596E-2</v>
      </c>
      <c r="AU11" s="17"/>
      <c r="AV11" s="17">
        <v>7.5515112711986201E-2</v>
      </c>
      <c r="AW11" s="17">
        <v>0.10337303629967599</v>
      </c>
      <c r="AX11" s="17">
        <v>0.103944767264756</v>
      </c>
      <c r="AY11" s="17">
        <v>0.14874238603166301</v>
      </c>
      <c r="AZ11" s="17">
        <v>0.159319697234477</v>
      </c>
      <c r="BA11" s="17">
        <v>0.11930542267102801</v>
      </c>
      <c r="BB11" s="17"/>
      <c r="BC11" s="17">
        <v>0.12864626465043399</v>
      </c>
      <c r="BD11" s="17">
        <v>0.10775801873431499</v>
      </c>
      <c r="BE11" s="17">
        <v>9.0735504407323794E-2</v>
      </c>
      <c r="BF11" s="17">
        <v>7.3951365838968205E-2</v>
      </c>
      <c r="BG11" s="17">
        <v>2.6035147074688399E-2</v>
      </c>
    </row>
    <row r="12" spans="2:59" x14ac:dyDescent="0.35">
      <c r="B12" s="18" t="s">
        <v>85</v>
      </c>
      <c r="C12" s="17">
        <v>6.7413450617897094E-2</v>
      </c>
      <c r="D12" s="17">
        <v>6.6205674366666897E-2</v>
      </c>
      <c r="E12" s="17">
        <v>6.7864340225475994E-2</v>
      </c>
      <c r="F12" s="17"/>
      <c r="G12" s="17">
        <v>3.3908556882134601E-2</v>
      </c>
      <c r="H12" s="17">
        <v>2.4397687735116198E-2</v>
      </c>
      <c r="I12" s="17">
        <v>8.6426925619417699E-2</v>
      </c>
      <c r="J12" s="17">
        <v>6.7592633636793104E-2</v>
      </c>
      <c r="K12" s="17">
        <v>9.2852682136316797E-2</v>
      </c>
      <c r="L12" s="17">
        <v>9.2174168792272998E-2</v>
      </c>
      <c r="M12" s="17"/>
      <c r="N12" s="17">
        <v>5.5178343978029398E-2</v>
      </c>
      <c r="O12" s="17">
        <v>6.1204268161314003E-2</v>
      </c>
      <c r="P12" s="17">
        <v>6.9701202049842301E-2</v>
      </c>
      <c r="Q12" s="17">
        <v>8.6187198071768098E-2</v>
      </c>
      <c r="R12" s="17"/>
      <c r="S12" s="17">
        <v>5.2721616551901301E-2</v>
      </c>
      <c r="T12" s="17">
        <v>6.6554947563730205E-2</v>
      </c>
      <c r="U12" s="17">
        <v>8.8516116627904901E-2</v>
      </c>
      <c r="V12" s="17">
        <v>6.2052598348787201E-2</v>
      </c>
      <c r="W12" s="17">
        <v>0.10146860533546299</v>
      </c>
      <c r="X12" s="17">
        <v>6.3808999290772994E-2</v>
      </c>
      <c r="Y12" s="17">
        <v>6.1196101920859197E-2</v>
      </c>
      <c r="Z12" s="17">
        <v>6.4459957352545505E-2</v>
      </c>
      <c r="AA12" s="17">
        <v>5.0253276719588999E-2</v>
      </c>
      <c r="AB12" s="17">
        <v>5.1198873015143198E-2</v>
      </c>
      <c r="AC12" s="17">
        <v>0.134986770738873</v>
      </c>
      <c r="AD12" s="17">
        <v>4.9335975120119203E-2</v>
      </c>
      <c r="AE12" s="17"/>
      <c r="AF12" s="17">
        <v>0.108083586349177</v>
      </c>
      <c r="AG12" s="17">
        <v>4.2251867120215003E-2</v>
      </c>
      <c r="AH12" s="17">
        <v>5.9195686214358501E-2</v>
      </c>
      <c r="AI12" s="17"/>
      <c r="AJ12" s="17">
        <v>0.115051070474714</v>
      </c>
      <c r="AK12" s="17">
        <v>2.5063571790211299E-2</v>
      </c>
      <c r="AL12" s="17">
        <v>4.0352444498683998E-2</v>
      </c>
      <c r="AM12" s="17">
        <v>0.17638772611888801</v>
      </c>
      <c r="AN12" s="17">
        <v>7.7007830148106998E-2</v>
      </c>
      <c r="AO12" s="17"/>
      <c r="AP12" s="17">
        <v>0.106190150233532</v>
      </c>
      <c r="AQ12" s="17">
        <v>3.0418210319426899E-2</v>
      </c>
      <c r="AR12" s="17">
        <v>4.58162105041338E-2</v>
      </c>
      <c r="AS12" s="17">
        <v>0.12506339140346301</v>
      </c>
      <c r="AT12" s="17">
        <v>7.3950201191526496E-2</v>
      </c>
      <c r="AU12" s="17"/>
      <c r="AV12" s="17">
        <v>2.4924644647473199E-2</v>
      </c>
      <c r="AW12" s="17">
        <v>0.11795046776530101</v>
      </c>
      <c r="AX12" s="17">
        <v>4.88333203859748E-2</v>
      </c>
      <c r="AY12" s="17">
        <v>0.13576774785975099</v>
      </c>
      <c r="AZ12" s="17">
        <v>5.30292053412528E-2</v>
      </c>
      <c r="BA12" s="17">
        <v>4.2270619439138797E-2</v>
      </c>
      <c r="BB12" s="17"/>
      <c r="BC12" s="17">
        <v>8.4161550401832E-2</v>
      </c>
      <c r="BD12" s="17">
        <v>8.0970473245613503E-2</v>
      </c>
      <c r="BE12" s="17">
        <v>4.9744920614171101E-2</v>
      </c>
      <c r="BF12" s="17">
        <v>5.64933556649529E-2</v>
      </c>
      <c r="BG12" s="17">
        <v>4.0038855807945903E-2</v>
      </c>
    </row>
    <row r="13" spans="2:59" x14ac:dyDescent="0.35">
      <c r="B13" s="18" t="s">
        <v>73</v>
      </c>
      <c r="C13" s="17">
        <v>5.2960183232009898E-2</v>
      </c>
      <c r="D13" s="17">
        <v>3.6467358495865201E-2</v>
      </c>
      <c r="E13" s="17">
        <v>6.9310401562866206E-2</v>
      </c>
      <c r="F13" s="17"/>
      <c r="G13" s="17">
        <v>4.5649472166409501E-2</v>
      </c>
      <c r="H13" s="17">
        <v>4.9451259685884603E-2</v>
      </c>
      <c r="I13" s="17">
        <v>3.89726810158873E-2</v>
      </c>
      <c r="J13" s="17">
        <v>6.5912575312449595E-2</v>
      </c>
      <c r="K13" s="17">
        <v>5.9183914411242398E-2</v>
      </c>
      <c r="L13" s="17">
        <v>5.73674447868813E-2</v>
      </c>
      <c r="M13" s="17"/>
      <c r="N13" s="17">
        <v>4.5101027663327999E-2</v>
      </c>
      <c r="O13" s="17">
        <v>6.5200692366108204E-2</v>
      </c>
      <c r="P13" s="17">
        <v>4.9570129575378402E-2</v>
      </c>
      <c r="Q13" s="17">
        <v>5.0470743481708498E-2</v>
      </c>
      <c r="R13" s="17"/>
      <c r="S13" s="17">
        <v>4.1761964270526399E-2</v>
      </c>
      <c r="T13" s="17">
        <v>4.1379147853683601E-2</v>
      </c>
      <c r="U13" s="17">
        <v>5.4655546124408899E-2</v>
      </c>
      <c r="V13" s="17">
        <v>5.6192095726605301E-2</v>
      </c>
      <c r="W13" s="17">
        <v>5.31279394262223E-2</v>
      </c>
      <c r="X13" s="17">
        <v>8.6053434520926897E-2</v>
      </c>
      <c r="Y13" s="17">
        <v>5.5960560818462401E-2</v>
      </c>
      <c r="Z13" s="17">
        <v>7.8688024933399894E-2</v>
      </c>
      <c r="AA13" s="17">
        <v>5.57695743571687E-2</v>
      </c>
      <c r="AB13" s="17">
        <v>3.7575212785957199E-2</v>
      </c>
      <c r="AC13" s="17">
        <v>1.7671298520662598E-2</v>
      </c>
      <c r="AD13" s="17">
        <v>9.4362117813510601E-2</v>
      </c>
      <c r="AE13" s="17"/>
      <c r="AF13" s="17">
        <v>5.4061568851158703E-2</v>
      </c>
      <c r="AG13" s="17">
        <v>4.1233952520663697E-2</v>
      </c>
      <c r="AH13" s="17">
        <v>0.101261454193533</v>
      </c>
      <c r="AI13" s="17"/>
      <c r="AJ13" s="17">
        <v>4.94576360963985E-2</v>
      </c>
      <c r="AK13" s="17">
        <v>3.1388609038716403E-2</v>
      </c>
      <c r="AL13" s="17">
        <v>4.3123543470028898E-2</v>
      </c>
      <c r="AM13" s="17">
        <v>7.8701756243606896E-2</v>
      </c>
      <c r="AN13" s="17">
        <v>0.117377329381896</v>
      </c>
      <c r="AO13" s="17"/>
      <c r="AP13" s="17">
        <v>4.7315365135565897E-2</v>
      </c>
      <c r="AQ13" s="17">
        <v>3.3127799746685102E-2</v>
      </c>
      <c r="AR13" s="17">
        <v>3.49556701769256E-2</v>
      </c>
      <c r="AS13" s="17">
        <v>4.26913999770102E-2</v>
      </c>
      <c r="AT13" s="17">
        <v>7.7839549563735705E-2</v>
      </c>
      <c r="AU13" s="17"/>
      <c r="AV13" s="17">
        <v>2.6709201505766202E-2</v>
      </c>
      <c r="AW13" s="17">
        <v>4.8115492188920098E-2</v>
      </c>
      <c r="AX13" s="17">
        <v>3.8055561497828801E-2</v>
      </c>
      <c r="AY13" s="17">
        <v>5.2918983697968498E-2</v>
      </c>
      <c r="AZ13" s="17">
        <v>7.1002126145894795E-2</v>
      </c>
      <c r="BA13" s="17">
        <v>0.11806188205771399</v>
      </c>
      <c r="BB13" s="17"/>
      <c r="BC13" s="17">
        <v>6.4849344237733406E-2</v>
      </c>
      <c r="BD13" s="17">
        <v>4.9449168885304699E-2</v>
      </c>
      <c r="BE13" s="17">
        <v>5.8275018062174798E-2</v>
      </c>
      <c r="BF13" s="17">
        <v>4.2419573779836503E-2</v>
      </c>
      <c r="BG13" s="17">
        <v>0</v>
      </c>
    </row>
    <row r="14" spans="2:59" x14ac:dyDescent="0.35">
      <c r="B14" s="18" t="s">
        <v>86</v>
      </c>
      <c r="C14" s="21">
        <v>0.77715418278524395</v>
      </c>
      <c r="D14" s="21">
        <v>0.79578627262814705</v>
      </c>
      <c r="E14" s="21">
        <v>0.75893964319890606</v>
      </c>
      <c r="F14" s="21"/>
      <c r="G14" s="21">
        <v>0.82529801657410296</v>
      </c>
      <c r="H14" s="21">
        <v>0.82242548491015199</v>
      </c>
      <c r="I14" s="21">
        <v>0.76210923686513299</v>
      </c>
      <c r="J14" s="21">
        <v>0.77338398139911702</v>
      </c>
      <c r="K14" s="21">
        <v>0.72969380402929895</v>
      </c>
      <c r="L14" s="21">
        <v>0.75525033260293695</v>
      </c>
      <c r="M14" s="21"/>
      <c r="N14" s="21">
        <v>0.8130707623101</v>
      </c>
      <c r="O14" s="21">
        <v>0.77769397922472605</v>
      </c>
      <c r="P14" s="21">
        <v>0.75921540139982102</v>
      </c>
      <c r="Q14" s="21">
        <v>0.757567035342116</v>
      </c>
      <c r="R14" s="21"/>
      <c r="S14" s="21">
        <v>0.82194809513689304</v>
      </c>
      <c r="T14" s="21">
        <v>0.76081606180055905</v>
      </c>
      <c r="U14" s="21">
        <v>0.76211110575274299</v>
      </c>
      <c r="V14" s="21">
        <v>0.75295776658791902</v>
      </c>
      <c r="W14" s="21">
        <v>0.74308767920600005</v>
      </c>
      <c r="X14" s="21">
        <v>0.75973910396753697</v>
      </c>
      <c r="Y14" s="21">
        <v>0.78892074968503501</v>
      </c>
      <c r="Z14" s="21">
        <v>0.74204153338123502</v>
      </c>
      <c r="AA14" s="21">
        <v>0.777662410244358</v>
      </c>
      <c r="AB14" s="21">
        <v>0.828375165435983</v>
      </c>
      <c r="AC14" s="21">
        <v>0.773222118807116</v>
      </c>
      <c r="AD14" s="21">
        <v>0.74987304559483003</v>
      </c>
      <c r="AE14" s="21"/>
      <c r="AF14" s="21">
        <v>0.73029542125121005</v>
      </c>
      <c r="AG14" s="21">
        <v>0.81278507643021003</v>
      </c>
      <c r="AH14" s="21">
        <v>0.74181048327728905</v>
      </c>
      <c r="AI14" s="21"/>
      <c r="AJ14" s="21">
        <v>0.72608008863971196</v>
      </c>
      <c r="AK14" s="21">
        <v>0.86089991672044097</v>
      </c>
      <c r="AL14" s="21">
        <v>0.81169747111567303</v>
      </c>
      <c r="AM14" s="21">
        <v>0.65015943242821495</v>
      </c>
      <c r="AN14" s="21">
        <v>0.69518960759636395</v>
      </c>
      <c r="AO14" s="21"/>
      <c r="AP14" s="21">
        <v>0.73984815599638798</v>
      </c>
      <c r="AQ14" s="21">
        <v>0.85918088196247899</v>
      </c>
      <c r="AR14" s="21">
        <v>0.79692012828528702</v>
      </c>
      <c r="AS14" s="21">
        <v>0.68999009758158303</v>
      </c>
      <c r="AT14" s="21">
        <v>0.75038733431969595</v>
      </c>
      <c r="AU14" s="21"/>
      <c r="AV14" s="21">
        <v>0.87285104113477396</v>
      </c>
      <c r="AW14" s="21">
        <v>0.730561003746103</v>
      </c>
      <c r="AX14" s="21">
        <v>0.80916635085143995</v>
      </c>
      <c r="AY14" s="21">
        <v>0.66257088241061701</v>
      </c>
      <c r="AZ14" s="21">
        <v>0.71664897127837601</v>
      </c>
      <c r="BA14" s="21">
        <v>0.72036207583211898</v>
      </c>
      <c r="BB14" s="21"/>
      <c r="BC14" s="21">
        <v>0.72234284071000099</v>
      </c>
      <c r="BD14" s="21">
        <v>0.76182233913476605</v>
      </c>
      <c r="BE14" s="21">
        <v>0.80124455691633001</v>
      </c>
      <c r="BF14" s="21">
        <v>0.82713570471624198</v>
      </c>
      <c r="BG14" s="21">
        <v>0.93392599711736601</v>
      </c>
    </row>
    <row r="15" spans="2:59" x14ac:dyDescent="0.35">
      <c r="B15" s="18" t="s">
        <v>87</v>
      </c>
      <c r="C15" s="21">
        <v>0.169885633982746</v>
      </c>
      <c r="D15" s="21">
        <v>0.16774636887598801</v>
      </c>
      <c r="E15" s="21">
        <v>0.171749955238227</v>
      </c>
      <c r="F15" s="21"/>
      <c r="G15" s="21">
        <v>0.129052511259487</v>
      </c>
      <c r="H15" s="21">
        <v>0.12812325540396299</v>
      </c>
      <c r="I15" s="21">
        <v>0.19891808211897899</v>
      </c>
      <c r="J15" s="21">
        <v>0.160703443288433</v>
      </c>
      <c r="K15" s="21">
        <v>0.211122281559458</v>
      </c>
      <c r="L15" s="21">
        <v>0.187382222610182</v>
      </c>
      <c r="M15" s="21"/>
      <c r="N15" s="21">
        <v>0.141828210026572</v>
      </c>
      <c r="O15" s="21">
        <v>0.157105328409166</v>
      </c>
      <c r="P15" s="21">
        <v>0.19121446902480099</v>
      </c>
      <c r="Q15" s="21">
        <v>0.19196222117617601</v>
      </c>
      <c r="R15" s="21"/>
      <c r="S15" s="21">
        <v>0.13628994059258001</v>
      </c>
      <c r="T15" s="21">
        <v>0.19780479034575699</v>
      </c>
      <c r="U15" s="21">
        <v>0.183233348122848</v>
      </c>
      <c r="V15" s="21">
        <v>0.19085013768547601</v>
      </c>
      <c r="W15" s="21">
        <v>0.20378438136777699</v>
      </c>
      <c r="X15" s="21">
        <v>0.154207461511536</v>
      </c>
      <c r="Y15" s="21">
        <v>0.15511868949650201</v>
      </c>
      <c r="Z15" s="21">
        <v>0.17927044168536499</v>
      </c>
      <c r="AA15" s="21">
        <v>0.16656801539847299</v>
      </c>
      <c r="AB15" s="21">
        <v>0.13404962177806001</v>
      </c>
      <c r="AC15" s="21">
        <v>0.20910658267222201</v>
      </c>
      <c r="AD15" s="21">
        <v>0.15576483659165899</v>
      </c>
      <c r="AE15" s="21"/>
      <c r="AF15" s="21">
        <v>0.21564300989763099</v>
      </c>
      <c r="AG15" s="21">
        <v>0.145980971049126</v>
      </c>
      <c r="AH15" s="21">
        <v>0.15692806252917799</v>
      </c>
      <c r="AI15" s="21"/>
      <c r="AJ15" s="21">
        <v>0.22446227526388901</v>
      </c>
      <c r="AK15" s="21">
        <v>0.107711474240843</v>
      </c>
      <c r="AL15" s="21">
        <v>0.14517898541429899</v>
      </c>
      <c r="AM15" s="21">
        <v>0.27113881132817802</v>
      </c>
      <c r="AN15" s="21">
        <v>0.18743306302174001</v>
      </c>
      <c r="AO15" s="21"/>
      <c r="AP15" s="21">
        <v>0.21283647886804599</v>
      </c>
      <c r="AQ15" s="21">
        <v>0.107691318290836</v>
      </c>
      <c r="AR15" s="21">
        <v>0.16812420153778701</v>
      </c>
      <c r="AS15" s="21">
        <v>0.26731850244140698</v>
      </c>
      <c r="AT15" s="21">
        <v>0.17177311611656801</v>
      </c>
      <c r="AU15" s="21"/>
      <c r="AV15" s="21">
        <v>0.10043975735945899</v>
      </c>
      <c r="AW15" s="21">
        <v>0.221323504064977</v>
      </c>
      <c r="AX15" s="21">
        <v>0.152778087650731</v>
      </c>
      <c r="AY15" s="21">
        <v>0.284510133891414</v>
      </c>
      <c r="AZ15" s="21">
        <v>0.21234890257573</v>
      </c>
      <c r="BA15" s="21">
        <v>0.16157604211016699</v>
      </c>
      <c r="BB15" s="21"/>
      <c r="BC15" s="21">
        <v>0.21280781505226601</v>
      </c>
      <c r="BD15" s="21">
        <v>0.188728491979929</v>
      </c>
      <c r="BE15" s="21">
        <v>0.14048042502149499</v>
      </c>
      <c r="BF15" s="21">
        <v>0.130444721503921</v>
      </c>
      <c r="BG15" s="21">
        <v>6.6074002882634306E-2</v>
      </c>
    </row>
    <row r="16" spans="2:59" x14ac:dyDescent="0.35">
      <c r="B16" s="18" t="s">
        <v>88</v>
      </c>
      <c r="C16" s="22">
        <v>0.60726854880249803</v>
      </c>
      <c r="D16" s="22">
        <v>0.62803990375216001</v>
      </c>
      <c r="E16" s="22">
        <v>0.58718968796067905</v>
      </c>
      <c r="F16" s="22"/>
      <c r="G16" s="22">
        <v>0.69624550531461604</v>
      </c>
      <c r="H16" s="22">
        <v>0.69430222950618903</v>
      </c>
      <c r="I16" s="22">
        <v>0.563191154746154</v>
      </c>
      <c r="J16" s="22">
        <v>0.61268053811068401</v>
      </c>
      <c r="K16" s="22">
        <v>0.51857152246984095</v>
      </c>
      <c r="L16" s="22">
        <v>0.56786810999275505</v>
      </c>
      <c r="M16" s="22"/>
      <c r="N16" s="22">
        <v>0.67124255228352803</v>
      </c>
      <c r="O16" s="22">
        <v>0.62058865081556003</v>
      </c>
      <c r="P16" s="22">
        <v>0.56800093237502003</v>
      </c>
      <c r="Q16" s="22">
        <v>0.56560481416594</v>
      </c>
      <c r="R16" s="22"/>
      <c r="S16" s="22">
        <v>0.685658154544313</v>
      </c>
      <c r="T16" s="22">
        <v>0.56301127145480201</v>
      </c>
      <c r="U16" s="22">
        <v>0.57887775762989502</v>
      </c>
      <c r="V16" s="22">
        <v>0.56210762890244304</v>
      </c>
      <c r="W16" s="22">
        <v>0.53930329783822295</v>
      </c>
      <c r="X16" s="22">
        <v>0.605531642456</v>
      </c>
      <c r="Y16" s="22">
        <v>0.63380206018853302</v>
      </c>
      <c r="Z16" s="22">
        <v>0.56277109169587003</v>
      </c>
      <c r="AA16" s="22">
        <v>0.61109439484588601</v>
      </c>
      <c r="AB16" s="22">
        <v>0.69432554365792398</v>
      </c>
      <c r="AC16" s="22">
        <v>0.56411553613489396</v>
      </c>
      <c r="AD16" s="22">
        <v>0.59410820900317096</v>
      </c>
      <c r="AE16" s="22"/>
      <c r="AF16" s="22">
        <v>0.51465241135357997</v>
      </c>
      <c r="AG16" s="22">
        <v>0.66680410538108403</v>
      </c>
      <c r="AH16" s="22">
        <v>0.58488242074811103</v>
      </c>
      <c r="AI16" s="22"/>
      <c r="AJ16" s="22">
        <v>0.50161781337582301</v>
      </c>
      <c r="AK16" s="22">
        <v>0.75318844247959804</v>
      </c>
      <c r="AL16" s="22">
        <v>0.66651848570137395</v>
      </c>
      <c r="AM16" s="22">
        <v>0.37902062110003698</v>
      </c>
      <c r="AN16" s="22">
        <v>0.50775654457462505</v>
      </c>
      <c r="AO16" s="22"/>
      <c r="AP16" s="22">
        <v>0.52701167712834196</v>
      </c>
      <c r="AQ16" s="22">
        <v>0.75148956367164299</v>
      </c>
      <c r="AR16" s="22">
        <v>0.62879592674749996</v>
      </c>
      <c r="AS16" s="22">
        <v>0.42267159514017599</v>
      </c>
      <c r="AT16" s="22">
        <v>0.57861421820312797</v>
      </c>
      <c r="AU16" s="22"/>
      <c r="AV16" s="22">
        <v>0.77241128377531498</v>
      </c>
      <c r="AW16" s="22">
        <v>0.50923749968112497</v>
      </c>
      <c r="AX16" s="22">
        <v>0.65638826320070998</v>
      </c>
      <c r="AY16" s="22">
        <v>0.37806074851920302</v>
      </c>
      <c r="AZ16" s="22">
        <v>0.50430006870264599</v>
      </c>
      <c r="BA16" s="22">
        <v>0.55878603372195301</v>
      </c>
      <c r="BB16" s="22"/>
      <c r="BC16" s="22">
        <v>0.50953502565773501</v>
      </c>
      <c r="BD16" s="22">
        <v>0.57309384715483702</v>
      </c>
      <c r="BE16" s="22">
        <v>0.66076413189483496</v>
      </c>
      <c r="BF16" s="22">
        <v>0.69669098321232104</v>
      </c>
      <c r="BG16" s="22">
        <v>0.86785199423473103</v>
      </c>
    </row>
    <row r="17" spans="2:2" x14ac:dyDescent="0.35">
      <c r="B17" s="16"/>
    </row>
    <row r="18" spans="2:2" x14ac:dyDescent="0.35">
      <c r="B18" t="s">
        <v>76</v>
      </c>
    </row>
    <row r="19" spans="2:2" x14ac:dyDescent="0.35">
      <c r="B19" t="s">
        <v>77</v>
      </c>
    </row>
    <row r="21" spans="2:2" x14ac:dyDescent="0.35">
      <c r="B21"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BG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93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61</v>
      </c>
      <c r="E5" s="29"/>
      <c r="F5" s="15"/>
      <c r="G5" s="29" t="s">
        <v>62</v>
      </c>
      <c r="H5" s="29"/>
      <c r="I5" s="29"/>
      <c r="J5" s="29"/>
      <c r="K5" s="29"/>
      <c r="L5" s="29"/>
      <c r="M5" s="15"/>
      <c r="N5" s="29" t="s">
        <v>63</v>
      </c>
      <c r="O5" s="29"/>
      <c r="P5" s="29"/>
      <c r="Q5" s="29"/>
      <c r="R5" s="15"/>
      <c r="S5" s="29" t="s">
        <v>64</v>
      </c>
      <c r="T5" s="29"/>
      <c r="U5" s="29"/>
      <c r="V5" s="29"/>
      <c r="W5" s="29"/>
      <c r="X5" s="29"/>
      <c r="Y5" s="29"/>
      <c r="Z5" s="29"/>
      <c r="AA5" s="29"/>
      <c r="AB5" s="29"/>
      <c r="AC5" s="29"/>
      <c r="AD5" s="29"/>
      <c r="AE5" s="15"/>
      <c r="AF5" s="29" t="s">
        <v>65</v>
      </c>
      <c r="AG5" s="29"/>
      <c r="AH5" s="29"/>
      <c r="AI5" s="15"/>
      <c r="AJ5" s="29" t="s">
        <v>66</v>
      </c>
      <c r="AK5" s="29"/>
      <c r="AL5" s="29"/>
      <c r="AM5" s="29"/>
      <c r="AN5" s="29"/>
      <c r="AO5" s="15"/>
      <c r="AP5" s="29" t="s">
        <v>67</v>
      </c>
      <c r="AQ5" s="29"/>
      <c r="AR5" s="29"/>
      <c r="AS5" s="29"/>
      <c r="AT5" s="29"/>
      <c r="AU5" s="15"/>
      <c r="AV5" s="29" t="s">
        <v>68</v>
      </c>
      <c r="AW5" s="29"/>
      <c r="AX5" s="29"/>
      <c r="AY5" s="29"/>
      <c r="AZ5" s="29"/>
      <c r="BA5" s="29"/>
      <c r="BB5" s="15"/>
      <c r="BC5" s="29" t="s">
        <v>69</v>
      </c>
      <c r="BD5" s="29"/>
      <c r="BE5" s="29"/>
      <c r="BF5" s="29"/>
      <c r="BG5" s="29"/>
    </row>
    <row r="6" spans="2:59"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49</v>
      </c>
      <c r="AQ6" s="12" t="s">
        <v>50</v>
      </c>
      <c r="AR6" s="12" t="s">
        <v>51</v>
      </c>
      <c r="AS6" s="12" t="s">
        <v>52</v>
      </c>
      <c r="AT6" s="12" t="s">
        <v>53</v>
      </c>
      <c r="AV6" s="12" t="s">
        <v>46</v>
      </c>
      <c r="AW6" s="12" t="s">
        <v>45</v>
      </c>
      <c r="AX6" s="12" t="s">
        <v>51</v>
      </c>
      <c r="AY6" s="12" t="s">
        <v>52</v>
      </c>
      <c r="AZ6" s="12" t="s">
        <v>54</v>
      </c>
      <c r="BA6" s="12" t="s">
        <v>55</v>
      </c>
      <c r="BC6" s="12" t="s">
        <v>56</v>
      </c>
      <c r="BD6" s="12" t="s">
        <v>57</v>
      </c>
      <c r="BE6" s="12" t="s">
        <v>58</v>
      </c>
      <c r="BF6" s="12" t="s">
        <v>59</v>
      </c>
      <c r="BG6" s="12" t="s">
        <v>60</v>
      </c>
    </row>
    <row r="7" spans="2:59" ht="30" customHeight="1" x14ac:dyDescent="0.35">
      <c r="B7" s="10" t="s">
        <v>18</v>
      </c>
      <c r="C7" s="10">
        <v>2010</v>
      </c>
      <c r="D7" s="10">
        <v>999</v>
      </c>
      <c r="E7" s="10">
        <v>1006</v>
      </c>
      <c r="F7" s="10"/>
      <c r="G7" s="10">
        <v>295</v>
      </c>
      <c r="H7" s="10">
        <v>323</v>
      </c>
      <c r="I7" s="10">
        <v>329</v>
      </c>
      <c r="J7" s="10">
        <v>332</v>
      </c>
      <c r="K7" s="10">
        <v>292</v>
      </c>
      <c r="L7" s="10">
        <v>439</v>
      </c>
      <c r="M7" s="10"/>
      <c r="N7" s="10">
        <v>639</v>
      </c>
      <c r="O7" s="10">
        <v>496</v>
      </c>
      <c r="P7" s="10">
        <v>359</v>
      </c>
      <c r="Q7" s="10">
        <v>508</v>
      </c>
      <c r="R7" s="10"/>
      <c r="S7" s="10">
        <v>273</v>
      </c>
      <c r="T7" s="10">
        <v>265</v>
      </c>
      <c r="U7" s="10">
        <v>165</v>
      </c>
      <c r="V7" s="10">
        <v>186</v>
      </c>
      <c r="W7" s="10">
        <v>145</v>
      </c>
      <c r="X7" s="10">
        <v>175</v>
      </c>
      <c r="Y7" s="10">
        <v>163</v>
      </c>
      <c r="Z7" s="10">
        <v>85</v>
      </c>
      <c r="AA7" s="10">
        <v>219</v>
      </c>
      <c r="AB7" s="10">
        <v>162</v>
      </c>
      <c r="AC7" s="10">
        <v>107</v>
      </c>
      <c r="AD7" s="10">
        <v>65</v>
      </c>
      <c r="AE7" s="10"/>
      <c r="AF7" s="10">
        <v>732</v>
      </c>
      <c r="AG7" s="10">
        <v>823</v>
      </c>
      <c r="AH7" s="10">
        <v>255</v>
      </c>
      <c r="AI7" s="10"/>
      <c r="AJ7" s="10">
        <v>691</v>
      </c>
      <c r="AK7" s="10">
        <v>598</v>
      </c>
      <c r="AL7" s="10">
        <v>152</v>
      </c>
      <c r="AM7" s="10">
        <v>26</v>
      </c>
      <c r="AN7" s="10">
        <v>229</v>
      </c>
      <c r="AO7" s="10"/>
      <c r="AP7" s="10">
        <v>375</v>
      </c>
      <c r="AQ7" s="10">
        <v>780</v>
      </c>
      <c r="AR7" s="10">
        <v>180</v>
      </c>
      <c r="AS7" s="10">
        <v>230</v>
      </c>
      <c r="AT7" s="10">
        <v>109</v>
      </c>
      <c r="AU7" s="10"/>
      <c r="AV7" s="10">
        <v>801</v>
      </c>
      <c r="AW7" s="10">
        <v>334</v>
      </c>
      <c r="AX7" s="10">
        <v>155</v>
      </c>
      <c r="AY7" s="10">
        <v>275</v>
      </c>
      <c r="AZ7" s="10">
        <v>131</v>
      </c>
      <c r="BA7" s="10">
        <v>154</v>
      </c>
      <c r="BB7" s="10"/>
      <c r="BC7" s="10">
        <v>462</v>
      </c>
      <c r="BD7" s="10">
        <v>437</v>
      </c>
      <c r="BE7" s="10">
        <v>576</v>
      </c>
      <c r="BF7" s="10">
        <v>232</v>
      </c>
      <c r="BG7" s="10">
        <v>54</v>
      </c>
    </row>
    <row r="8" spans="2:59" ht="30" customHeight="1" x14ac:dyDescent="0.35">
      <c r="B8" s="11" t="s">
        <v>19</v>
      </c>
      <c r="C8" s="11">
        <v>2010</v>
      </c>
      <c r="D8" s="11">
        <v>990</v>
      </c>
      <c r="E8" s="11">
        <v>1015</v>
      </c>
      <c r="F8" s="11"/>
      <c r="G8" s="11">
        <v>282</v>
      </c>
      <c r="H8" s="11">
        <v>342</v>
      </c>
      <c r="I8" s="11">
        <v>341</v>
      </c>
      <c r="J8" s="11">
        <v>341</v>
      </c>
      <c r="K8" s="11">
        <v>283</v>
      </c>
      <c r="L8" s="11">
        <v>421</v>
      </c>
      <c r="M8" s="11"/>
      <c r="N8" s="11">
        <v>541</v>
      </c>
      <c r="O8" s="11">
        <v>521</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744</v>
      </c>
      <c r="AG8" s="11">
        <v>813</v>
      </c>
      <c r="AH8" s="11">
        <v>263</v>
      </c>
      <c r="AI8" s="11"/>
      <c r="AJ8" s="11">
        <v>682</v>
      </c>
      <c r="AK8" s="11">
        <v>605</v>
      </c>
      <c r="AL8" s="11">
        <v>146</v>
      </c>
      <c r="AM8" s="11">
        <v>25</v>
      </c>
      <c r="AN8" s="11">
        <v>237</v>
      </c>
      <c r="AO8" s="11"/>
      <c r="AP8" s="11">
        <v>367</v>
      </c>
      <c r="AQ8" s="11">
        <v>780</v>
      </c>
      <c r="AR8" s="11">
        <v>175</v>
      </c>
      <c r="AS8" s="11">
        <v>233</v>
      </c>
      <c r="AT8" s="11">
        <v>107</v>
      </c>
      <c r="AU8" s="11"/>
      <c r="AV8" s="11">
        <v>804</v>
      </c>
      <c r="AW8" s="11">
        <v>326</v>
      </c>
      <c r="AX8" s="11">
        <v>150</v>
      </c>
      <c r="AY8" s="11">
        <v>281</v>
      </c>
      <c r="AZ8" s="11">
        <v>131</v>
      </c>
      <c r="BA8" s="11">
        <v>157</v>
      </c>
      <c r="BB8" s="11"/>
      <c r="BC8" s="11">
        <v>483</v>
      </c>
      <c r="BD8" s="11">
        <v>449</v>
      </c>
      <c r="BE8" s="11">
        <v>561</v>
      </c>
      <c r="BF8" s="11">
        <v>222</v>
      </c>
      <c r="BG8" s="11">
        <v>43</v>
      </c>
    </row>
    <row r="9" spans="2:59" x14ac:dyDescent="0.35">
      <c r="B9" s="18" t="s">
        <v>82</v>
      </c>
      <c r="C9" s="17">
        <v>0.31221721916752299</v>
      </c>
      <c r="D9" s="17">
        <v>0.337932152049356</v>
      </c>
      <c r="E9" s="17">
        <v>0.285616888102047</v>
      </c>
      <c r="F9" s="17"/>
      <c r="G9" s="17">
        <v>0.433283434098022</v>
      </c>
      <c r="H9" s="17">
        <v>0.42538752085209702</v>
      </c>
      <c r="I9" s="17">
        <v>0.27679043756301103</v>
      </c>
      <c r="J9" s="17">
        <v>0.295447921352613</v>
      </c>
      <c r="K9" s="17">
        <v>0.26742823383456898</v>
      </c>
      <c r="L9" s="17">
        <v>0.211507369149814</v>
      </c>
      <c r="M9" s="17"/>
      <c r="N9" s="17">
        <v>0.315506568736866</v>
      </c>
      <c r="O9" s="17">
        <v>0.324391734725408</v>
      </c>
      <c r="P9" s="17">
        <v>0.30148711195675798</v>
      </c>
      <c r="Q9" s="17">
        <v>0.30843334393945898</v>
      </c>
      <c r="R9" s="17"/>
      <c r="S9" s="17">
        <v>0.36311341642464201</v>
      </c>
      <c r="T9" s="17">
        <v>0.33518402267174402</v>
      </c>
      <c r="U9" s="17">
        <v>0.30524784444671099</v>
      </c>
      <c r="V9" s="17">
        <v>0.26933139807064199</v>
      </c>
      <c r="W9" s="17">
        <v>0.26684522893277901</v>
      </c>
      <c r="X9" s="17">
        <v>0.30591788523041002</v>
      </c>
      <c r="Y9" s="17">
        <v>0.29211189674740001</v>
      </c>
      <c r="Z9" s="17">
        <v>0.28633054203581099</v>
      </c>
      <c r="AA9" s="17">
        <v>0.325371617293087</v>
      </c>
      <c r="AB9" s="17">
        <v>0.33456344832047702</v>
      </c>
      <c r="AC9" s="17">
        <v>0.314458594047338</v>
      </c>
      <c r="AD9" s="17">
        <v>0.21647496684495801</v>
      </c>
      <c r="AE9" s="17"/>
      <c r="AF9" s="17">
        <v>0.244912067968764</v>
      </c>
      <c r="AG9" s="17">
        <v>0.33558197714883198</v>
      </c>
      <c r="AH9" s="17">
        <v>0.30786354582157699</v>
      </c>
      <c r="AI9" s="17"/>
      <c r="AJ9" s="17">
        <v>0.24049850230959799</v>
      </c>
      <c r="AK9" s="17">
        <v>0.38448027082859398</v>
      </c>
      <c r="AL9" s="17">
        <v>0.33875041669253603</v>
      </c>
      <c r="AM9" s="17">
        <v>0.16039001935258099</v>
      </c>
      <c r="AN9" s="17">
        <v>0.25094259358221299</v>
      </c>
      <c r="AO9" s="17"/>
      <c r="AP9" s="17">
        <v>0.20736485167549101</v>
      </c>
      <c r="AQ9" s="17">
        <v>0.39366028615196802</v>
      </c>
      <c r="AR9" s="17">
        <v>0.32108936256876203</v>
      </c>
      <c r="AS9" s="17">
        <v>0.24362719757398399</v>
      </c>
      <c r="AT9" s="17">
        <v>0.372552700101622</v>
      </c>
      <c r="AU9" s="17"/>
      <c r="AV9" s="17">
        <v>0.39564579148017998</v>
      </c>
      <c r="AW9" s="17">
        <v>0.203387776853692</v>
      </c>
      <c r="AX9" s="17">
        <v>0.31820977530962102</v>
      </c>
      <c r="AY9" s="17">
        <v>0.24279560921797499</v>
      </c>
      <c r="AZ9" s="17">
        <v>0.42308941638779701</v>
      </c>
      <c r="BA9" s="17">
        <v>0.22223822512177799</v>
      </c>
      <c r="BB9" s="17"/>
      <c r="BC9" s="17">
        <v>0.221153500712478</v>
      </c>
      <c r="BD9" s="17">
        <v>0.35144934130423999</v>
      </c>
      <c r="BE9" s="17">
        <v>0.33922722152913198</v>
      </c>
      <c r="BF9" s="17">
        <v>0.37427793192340703</v>
      </c>
      <c r="BG9" s="17">
        <v>0.482166916240444</v>
      </c>
    </row>
    <row r="10" spans="2:59" x14ac:dyDescent="0.35">
      <c r="B10" s="18" t="s">
        <v>83</v>
      </c>
      <c r="C10" s="17">
        <v>0.43647164015336998</v>
      </c>
      <c r="D10" s="17">
        <v>0.43270266246313799</v>
      </c>
      <c r="E10" s="17">
        <v>0.44042503865231802</v>
      </c>
      <c r="F10" s="17"/>
      <c r="G10" s="17">
        <v>0.39616178261350499</v>
      </c>
      <c r="H10" s="17">
        <v>0.39568227449089899</v>
      </c>
      <c r="I10" s="17">
        <v>0.399934093347248</v>
      </c>
      <c r="J10" s="17">
        <v>0.440564569659534</v>
      </c>
      <c r="K10" s="17">
        <v>0.44249592788834502</v>
      </c>
      <c r="L10" s="17">
        <v>0.51887159176990905</v>
      </c>
      <c r="M10" s="17"/>
      <c r="N10" s="17">
        <v>0.47217083463183002</v>
      </c>
      <c r="O10" s="17">
        <v>0.43985708307135801</v>
      </c>
      <c r="P10" s="17">
        <v>0.42958789750052601</v>
      </c>
      <c r="Q10" s="17">
        <v>0.398975184933059</v>
      </c>
      <c r="R10" s="17"/>
      <c r="S10" s="17">
        <v>0.40500846257338702</v>
      </c>
      <c r="T10" s="17">
        <v>0.39532626799053999</v>
      </c>
      <c r="U10" s="17">
        <v>0.44508595151268898</v>
      </c>
      <c r="V10" s="17">
        <v>0.50014054259676</v>
      </c>
      <c r="W10" s="17">
        <v>0.44913541738120599</v>
      </c>
      <c r="X10" s="17">
        <v>0.42238438749479301</v>
      </c>
      <c r="Y10" s="17">
        <v>0.41574180133565403</v>
      </c>
      <c r="Z10" s="17">
        <v>0.37374911241533498</v>
      </c>
      <c r="AA10" s="17">
        <v>0.46981374747604299</v>
      </c>
      <c r="AB10" s="17">
        <v>0.454206616851562</v>
      </c>
      <c r="AC10" s="17">
        <v>0.42789785728909702</v>
      </c>
      <c r="AD10" s="17">
        <v>0.53776604372174996</v>
      </c>
      <c r="AE10" s="17"/>
      <c r="AF10" s="17">
        <v>0.42906714685671199</v>
      </c>
      <c r="AG10" s="17">
        <v>0.46320753013250399</v>
      </c>
      <c r="AH10" s="17">
        <v>0.40431478503322998</v>
      </c>
      <c r="AI10" s="17"/>
      <c r="AJ10" s="17">
        <v>0.45840110711458398</v>
      </c>
      <c r="AK10" s="17">
        <v>0.44775769474912003</v>
      </c>
      <c r="AL10" s="17">
        <v>0.45811599802825198</v>
      </c>
      <c r="AM10" s="17">
        <v>0.34946581747592498</v>
      </c>
      <c r="AN10" s="17">
        <v>0.40231140059283999</v>
      </c>
      <c r="AO10" s="17"/>
      <c r="AP10" s="17">
        <v>0.48357083576797599</v>
      </c>
      <c r="AQ10" s="17">
        <v>0.45066003542791899</v>
      </c>
      <c r="AR10" s="17">
        <v>0.44740829040707802</v>
      </c>
      <c r="AS10" s="17">
        <v>0.40888359481544201</v>
      </c>
      <c r="AT10" s="17">
        <v>0.38817541577273401</v>
      </c>
      <c r="AU10" s="17"/>
      <c r="AV10" s="17">
        <v>0.45773800478343402</v>
      </c>
      <c r="AW10" s="17">
        <v>0.46950238271848699</v>
      </c>
      <c r="AX10" s="17">
        <v>0.459385357887517</v>
      </c>
      <c r="AY10" s="17">
        <v>0.40341423542829702</v>
      </c>
      <c r="AZ10" s="17">
        <v>0.29700493916438903</v>
      </c>
      <c r="BA10" s="17">
        <v>0.46959035345980299</v>
      </c>
      <c r="BB10" s="17"/>
      <c r="BC10" s="17">
        <v>0.45177214651403702</v>
      </c>
      <c r="BD10" s="17">
        <v>0.38305669456392399</v>
      </c>
      <c r="BE10" s="17">
        <v>0.452192866435631</v>
      </c>
      <c r="BF10" s="17">
        <v>0.431624595774936</v>
      </c>
      <c r="BG10" s="17">
        <v>0.41649048273114703</v>
      </c>
    </row>
    <row r="11" spans="2:59" x14ac:dyDescent="0.35">
      <c r="B11" s="18" t="s">
        <v>84</v>
      </c>
      <c r="C11" s="17">
        <v>0.119764013065692</v>
      </c>
      <c r="D11" s="17">
        <v>0.124845189285355</v>
      </c>
      <c r="E11" s="17">
        <v>0.115397038657496</v>
      </c>
      <c r="F11" s="17"/>
      <c r="G11" s="17">
        <v>0.10557212121097501</v>
      </c>
      <c r="H11" s="17">
        <v>0.100250384791484</v>
      </c>
      <c r="I11" s="17">
        <v>0.17442876145147401</v>
      </c>
      <c r="J11" s="17">
        <v>0.10217740817404999</v>
      </c>
      <c r="K11" s="17">
        <v>0.10655530665640001</v>
      </c>
      <c r="L11" s="17">
        <v>0.123972429302615</v>
      </c>
      <c r="M11" s="17"/>
      <c r="N11" s="17">
        <v>0.11198885754927</v>
      </c>
      <c r="O11" s="17">
        <v>0.11079629771175201</v>
      </c>
      <c r="P11" s="17">
        <v>0.137494689979515</v>
      </c>
      <c r="Q11" s="17">
        <v>0.120263823651486</v>
      </c>
      <c r="R11" s="17"/>
      <c r="S11" s="17">
        <v>0.12534423950103701</v>
      </c>
      <c r="T11" s="17">
        <v>0.150953213672191</v>
      </c>
      <c r="U11" s="17">
        <v>8.5942545002010803E-2</v>
      </c>
      <c r="V11" s="17">
        <v>0.115864839091085</v>
      </c>
      <c r="W11" s="17">
        <v>0.106930797210221</v>
      </c>
      <c r="X11" s="17">
        <v>0.122605948654682</v>
      </c>
      <c r="Y11" s="17">
        <v>0.149377268357337</v>
      </c>
      <c r="Z11" s="17">
        <v>0.201889782881328</v>
      </c>
      <c r="AA11" s="17">
        <v>8.6222353887831393E-2</v>
      </c>
      <c r="AB11" s="17">
        <v>0.108917228483145</v>
      </c>
      <c r="AC11" s="17">
        <v>9.5073154012968106E-2</v>
      </c>
      <c r="AD11" s="17">
        <v>9.0909247736827598E-2</v>
      </c>
      <c r="AE11" s="17"/>
      <c r="AF11" s="17">
        <v>0.14072456614741199</v>
      </c>
      <c r="AG11" s="17">
        <v>0.11283846868695301</v>
      </c>
      <c r="AH11" s="17">
        <v>0.115090510286583</v>
      </c>
      <c r="AI11" s="17"/>
      <c r="AJ11" s="17">
        <v>0.12687025644019301</v>
      </c>
      <c r="AK11" s="17">
        <v>9.4584285270373006E-2</v>
      </c>
      <c r="AL11" s="17">
        <v>0.106009143770258</v>
      </c>
      <c r="AM11" s="17">
        <v>0.194102192461476</v>
      </c>
      <c r="AN11" s="17">
        <v>0.152548172595002</v>
      </c>
      <c r="AO11" s="17"/>
      <c r="AP11" s="17">
        <v>0.124461590457243</v>
      </c>
      <c r="AQ11" s="17">
        <v>8.8815960430312701E-2</v>
      </c>
      <c r="AR11" s="17">
        <v>9.7751934396954496E-2</v>
      </c>
      <c r="AS11" s="17">
        <v>0.17199937005227101</v>
      </c>
      <c r="AT11" s="17">
        <v>0.111353921693211</v>
      </c>
      <c r="AU11" s="17"/>
      <c r="AV11" s="17">
        <v>8.6126139081278599E-2</v>
      </c>
      <c r="AW11" s="17">
        <v>0.135363311333769</v>
      </c>
      <c r="AX11" s="17">
        <v>0.102045631713391</v>
      </c>
      <c r="AY11" s="17">
        <v>0.16124437009526599</v>
      </c>
      <c r="AZ11" s="17">
        <v>0.16332346434239001</v>
      </c>
      <c r="BA11" s="17">
        <v>0.13326968413170201</v>
      </c>
      <c r="BB11" s="17"/>
      <c r="BC11" s="17">
        <v>0.14384888304584201</v>
      </c>
      <c r="BD11" s="17">
        <v>0.14271566636400099</v>
      </c>
      <c r="BE11" s="17">
        <v>9.0562343796750405E-2</v>
      </c>
      <c r="BF11" s="17">
        <v>0.106075868379102</v>
      </c>
      <c r="BG11" s="17">
        <v>7.5051046386373596E-2</v>
      </c>
    </row>
    <row r="12" spans="2:59" x14ac:dyDescent="0.35">
      <c r="B12" s="18" t="s">
        <v>85</v>
      </c>
      <c r="C12" s="17">
        <v>7.4459298577008698E-2</v>
      </c>
      <c r="D12" s="17">
        <v>6.7282653840644704E-2</v>
      </c>
      <c r="E12" s="17">
        <v>8.1827132798918595E-2</v>
      </c>
      <c r="F12" s="17"/>
      <c r="G12" s="17">
        <v>4.0943065038539797E-2</v>
      </c>
      <c r="H12" s="17">
        <v>2.93139143972517E-2</v>
      </c>
      <c r="I12" s="17">
        <v>9.6022161862117303E-2</v>
      </c>
      <c r="J12" s="17">
        <v>7.5406363225167902E-2</v>
      </c>
      <c r="K12" s="17">
        <v>0.12240890305958101</v>
      </c>
      <c r="L12" s="17">
        <v>8.3136400027697399E-2</v>
      </c>
      <c r="M12" s="17"/>
      <c r="N12" s="17">
        <v>6.1376695710844503E-2</v>
      </c>
      <c r="O12" s="17">
        <v>6.5463781856849895E-2</v>
      </c>
      <c r="P12" s="17">
        <v>6.94714415596E-2</v>
      </c>
      <c r="Q12" s="17">
        <v>0.103568666253156</v>
      </c>
      <c r="R12" s="17"/>
      <c r="S12" s="17">
        <v>5.0119173956784897E-2</v>
      </c>
      <c r="T12" s="17">
        <v>6.4636361686336297E-2</v>
      </c>
      <c r="U12" s="17">
        <v>8.8430750946210293E-2</v>
      </c>
      <c r="V12" s="17">
        <v>6.19153238718353E-2</v>
      </c>
      <c r="W12" s="17">
        <v>0.119510659928519</v>
      </c>
      <c r="X12" s="17">
        <v>9.5657173791841701E-2</v>
      </c>
      <c r="Y12" s="17">
        <v>7.8930308778110997E-2</v>
      </c>
      <c r="Z12" s="17">
        <v>5.7135066080195501E-2</v>
      </c>
      <c r="AA12" s="17">
        <v>6.8233117792674297E-2</v>
      </c>
      <c r="AB12" s="17">
        <v>5.7814286136954302E-2</v>
      </c>
      <c r="AC12" s="17">
        <v>0.123401192115866</v>
      </c>
      <c r="AD12" s="17">
        <v>6.3573780852398107E-2</v>
      </c>
      <c r="AE12" s="17"/>
      <c r="AF12" s="17">
        <v>0.120257274428634</v>
      </c>
      <c r="AG12" s="17">
        <v>5.1223221745104797E-2</v>
      </c>
      <c r="AH12" s="17">
        <v>5.56753271407609E-2</v>
      </c>
      <c r="AI12" s="17"/>
      <c r="AJ12" s="17">
        <v>0.11069802355609799</v>
      </c>
      <c r="AK12" s="17">
        <v>4.64531347074571E-2</v>
      </c>
      <c r="AL12" s="17">
        <v>4.57676094108143E-2</v>
      </c>
      <c r="AM12" s="17">
        <v>0.174603300268034</v>
      </c>
      <c r="AN12" s="17">
        <v>7.6052121356044597E-2</v>
      </c>
      <c r="AO12" s="17"/>
      <c r="AP12" s="17">
        <v>0.120856716042852</v>
      </c>
      <c r="AQ12" s="17">
        <v>4.0959625122207202E-2</v>
      </c>
      <c r="AR12" s="17">
        <v>8.5444300140967405E-2</v>
      </c>
      <c r="AS12" s="17">
        <v>0.113212157486205</v>
      </c>
      <c r="AT12" s="17">
        <v>5.8429560174469798E-2</v>
      </c>
      <c r="AU12" s="17"/>
      <c r="AV12" s="17">
        <v>3.7239745429394101E-2</v>
      </c>
      <c r="AW12" s="17">
        <v>0.130658834630382</v>
      </c>
      <c r="AX12" s="17">
        <v>7.7233846670751199E-2</v>
      </c>
      <c r="AY12" s="17">
        <v>0.11551665545188999</v>
      </c>
      <c r="AZ12" s="17">
        <v>5.24160208253652E-2</v>
      </c>
      <c r="BA12" s="17">
        <v>6.9580421018558894E-2</v>
      </c>
      <c r="BB12" s="17"/>
      <c r="BC12" s="17">
        <v>9.9804591678905402E-2</v>
      </c>
      <c r="BD12" s="17">
        <v>7.2543613865684906E-2</v>
      </c>
      <c r="BE12" s="17">
        <v>6.2702741041799306E-2</v>
      </c>
      <c r="BF12" s="17">
        <v>5.5593073518502401E-2</v>
      </c>
      <c r="BG12" s="17">
        <v>2.6291554642035201E-2</v>
      </c>
    </row>
    <row r="13" spans="2:59" x14ac:dyDescent="0.35">
      <c r="B13" s="18" t="s">
        <v>73</v>
      </c>
      <c r="C13" s="17">
        <v>5.7087829036407203E-2</v>
      </c>
      <c r="D13" s="17">
        <v>3.7237342361506803E-2</v>
      </c>
      <c r="E13" s="17">
        <v>7.6733901789220293E-2</v>
      </c>
      <c r="F13" s="17"/>
      <c r="G13" s="17">
        <v>2.4039597038958499E-2</v>
      </c>
      <c r="H13" s="17">
        <v>4.9365905468268301E-2</v>
      </c>
      <c r="I13" s="17">
        <v>5.2824545776149999E-2</v>
      </c>
      <c r="J13" s="17">
        <v>8.6403737588634594E-2</v>
      </c>
      <c r="K13" s="17">
        <v>6.1111628561104303E-2</v>
      </c>
      <c r="L13" s="17">
        <v>6.2512209749965103E-2</v>
      </c>
      <c r="M13" s="17"/>
      <c r="N13" s="17">
        <v>3.89570433711902E-2</v>
      </c>
      <c r="O13" s="17">
        <v>5.9491102634632698E-2</v>
      </c>
      <c r="P13" s="17">
        <v>6.19588590036005E-2</v>
      </c>
      <c r="Q13" s="17">
        <v>6.8758981222840701E-2</v>
      </c>
      <c r="R13" s="17"/>
      <c r="S13" s="17">
        <v>5.6414707544148603E-2</v>
      </c>
      <c r="T13" s="17">
        <v>5.3900133979188102E-2</v>
      </c>
      <c r="U13" s="17">
        <v>7.5292908092379193E-2</v>
      </c>
      <c r="V13" s="17">
        <v>5.2747896369677798E-2</v>
      </c>
      <c r="W13" s="17">
        <v>5.7577896547274299E-2</v>
      </c>
      <c r="X13" s="17">
        <v>5.34346048282743E-2</v>
      </c>
      <c r="Y13" s="17">
        <v>6.3838724781498296E-2</v>
      </c>
      <c r="Z13" s="17">
        <v>8.0895496587330196E-2</v>
      </c>
      <c r="AA13" s="17">
        <v>5.0359163550363698E-2</v>
      </c>
      <c r="AB13" s="17">
        <v>4.4498420207861399E-2</v>
      </c>
      <c r="AC13" s="17">
        <v>3.9169202534730697E-2</v>
      </c>
      <c r="AD13" s="17">
        <v>9.1275960844066903E-2</v>
      </c>
      <c r="AE13" s="17"/>
      <c r="AF13" s="17">
        <v>6.5038944598478504E-2</v>
      </c>
      <c r="AG13" s="17">
        <v>3.7148802286606802E-2</v>
      </c>
      <c r="AH13" s="17">
        <v>0.11705583171785</v>
      </c>
      <c r="AI13" s="17"/>
      <c r="AJ13" s="17">
        <v>6.3532110579526596E-2</v>
      </c>
      <c r="AK13" s="17">
        <v>2.6724614444455799E-2</v>
      </c>
      <c r="AL13" s="17">
        <v>5.1356832098140001E-2</v>
      </c>
      <c r="AM13" s="17">
        <v>0.121438670441984</v>
      </c>
      <c r="AN13" s="17">
        <v>0.11814571187390099</v>
      </c>
      <c r="AO13" s="17"/>
      <c r="AP13" s="17">
        <v>6.3746006056438501E-2</v>
      </c>
      <c r="AQ13" s="17">
        <v>2.5904092867593501E-2</v>
      </c>
      <c r="AR13" s="17">
        <v>4.8306112486238E-2</v>
      </c>
      <c r="AS13" s="17">
        <v>6.2277680072097601E-2</v>
      </c>
      <c r="AT13" s="17">
        <v>6.9488402257964099E-2</v>
      </c>
      <c r="AU13" s="17"/>
      <c r="AV13" s="17">
        <v>2.3250319225712499E-2</v>
      </c>
      <c r="AW13" s="17">
        <v>6.1087694463669698E-2</v>
      </c>
      <c r="AX13" s="17">
        <v>4.3125388418719698E-2</v>
      </c>
      <c r="AY13" s="17">
        <v>7.7029129806572005E-2</v>
      </c>
      <c r="AZ13" s="17">
        <v>6.4166159280059407E-2</v>
      </c>
      <c r="BA13" s="17">
        <v>0.10532131626815799</v>
      </c>
      <c r="BB13" s="17"/>
      <c r="BC13" s="17">
        <v>8.3420878048737906E-2</v>
      </c>
      <c r="BD13" s="17">
        <v>5.0234683902149503E-2</v>
      </c>
      <c r="BE13" s="17">
        <v>5.5314827196687101E-2</v>
      </c>
      <c r="BF13" s="17">
        <v>3.2428530404052802E-2</v>
      </c>
      <c r="BG13" s="17">
        <v>0</v>
      </c>
    </row>
    <row r="14" spans="2:59" x14ac:dyDescent="0.35">
      <c r="B14" s="18" t="s">
        <v>86</v>
      </c>
      <c r="C14" s="21">
        <v>0.74868885932089302</v>
      </c>
      <c r="D14" s="21">
        <v>0.77063481451249405</v>
      </c>
      <c r="E14" s="21">
        <v>0.72604192675436496</v>
      </c>
      <c r="F14" s="21"/>
      <c r="G14" s="21">
        <v>0.82944521671152605</v>
      </c>
      <c r="H14" s="21">
        <v>0.82106979534299596</v>
      </c>
      <c r="I14" s="21">
        <v>0.67672453091025897</v>
      </c>
      <c r="J14" s="21">
        <v>0.73601249101214705</v>
      </c>
      <c r="K14" s="21">
        <v>0.70992416172291495</v>
      </c>
      <c r="L14" s="21">
        <v>0.73037896091972299</v>
      </c>
      <c r="M14" s="21"/>
      <c r="N14" s="21">
        <v>0.78767740336869596</v>
      </c>
      <c r="O14" s="21">
        <v>0.76424881779676601</v>
      </c>
      <c r="P14" s="21">
        <v>0.73107500945728399</v>
      </c>
      <c r="Q14" s="21">
        <v>0.70740852887251804</v>
      </c>
      <c r="R14" s="21"/>
      <c r="S14" s="21">
        <v>0.76812187899802897</v>
      </c>
      <c r="T14" s="21">
        <v>0.73051029066228401</v>
      </c>
      <c r="U14" s="21">
        <v>0.75033379595939997</v>
      </c>
      <c r="V14" s="21">
        <v>0.76947194066740199</v>
      </c>
      <c r="W14" s="21">
        <v>0.71598064631398495</v>
      </c>
      <c r="X14" s="21">
        <v>0.72830227272520198</v>
      </c>
      <c r="Y14" s="21">
        <v>0.70785369808305298</v>
      </c>
      <c r="Z14" s="21">
        <v>0.66007965445114603</v>
      </c>
      <c r="AA14" s="21">
        <v>0.79518536476913004</v>
      </c>
      <c r="AB14" s="21">
        <v>0.78877006517203896</v>
      </c>
      <c r="AC14" s="21">
        <v>0.74235645133643502</v>
      </c>
      <c r="AD14" s="21">
        <v>0.754241010566707</v>
      </c>
      <c r="AE14" s="21"/>
      <c r="AF14" s="21">
        <v>0.67397921482547596</v>
      </c>
      <c r="AG14" s="21">
        <v>0.79878950728133602</v>
      </c>
      <c r="AH14" s="21">
        <v>0.71217833085480697</v>
      </c>
      <c r="AI14" s="21"/>
      <c r="AJ14" s="21">
        <v>0.69889960942418194</v>
      </c>
      <c r="AK14" s="21">
        <v>0.83223796557771401</v>
      </c>
      <c r="AL14" s="21">
        <v>0.79686641472078701</v>
      </c>
      <c r="AM14" s="21">
        <v>0.50985583682850599</v>
      </c>
      <c r="AN14" s="21">
        <v>0.65325399417505203</v>
      </c>
      <c r="AO14" s="21"/>
      <c r="AP14" s="21">
        <v>0.69093568744346701</v>
      </c>
      <c r="AQ14" s="21">
        <v>0.84432032157988701</v>
      </c>
      <c r="AR14" s="21">
        <v>0.76849765297584005</v>
      </c>
      <c r="AS14" s="21">
        <v>0.652510792389426</v>
      </c>
      <c r="AT14" s="21">
        <v>0.76072811587435596</v>
      </c>
      <c r="AU14" s="21"/>
      <c r="AV14" s="21">
        <v>0.85338379626361505</v>
      </c>
      <c r="AW14" s="21">
        <v>0.67289015957218001</v>
      </c>
      <c r="AX14" s="21">
        <v>0.77759513319713802</v>
      </c>
      <c r="AY14" s="21">
        <v>0.64620984464627196</v>
      </c>
      <c r="AZ14" s="21">
        <v>0.72009435555218604</v>
      </c>
      <c r="BA14" s="21">
        <v>0.69182857858158098</v>
      </c>
      <c r="BB14" s="21"/>
      <c r="BC14" s="21">
        <v>0.67292564722651504</v>
      </c>
      <c r="BD14" s="21">
        <v>0.73450603586816499</v>
      </c>
      <c r="BE14" s="21">
        <v>0.79142008796476304</v>
      </c>
      <c r="BF14" s="21">
        <v>0.80590252769834203</v>
      </c>
      <c r="BG14" s="21">
        <v>0.89865739897159103</v>
      </c>
    </row>
    <row r="15" spans="2:59" x14ac:dyDescent="0.35">
      <c r="B15" s="18" t="s">
        <v>87</v>
      </c>
      <c r="C15" s="21">
        <v>0.19422331164269999</v>
      </c>
      <c r="D15" s="21">
        <v>0.19212784312599901</v>
      </c>
      <c r="E15" s="21">
        <v>0.19722417145641499</v>
      </c>
      <c r="F15" s="21"/>
      <c r="G15" s="21">
        <v>0.14651518624951501</v>
      </c>
      <c r="H15" s="21">
        <v>0.12956429918873499</v>
      </c>
      <c r="I15" s="21">
        <v>0.270450923313592</v>
      </c>
      <c r="J15" s="21">
        <v>0.17758377139921799</v>
      </c>
      <c r="K15" s="21">
        <v>0.228964209715981</v>
      </c>
      <c r="L15" s="21">
        <v>0.20710882933031199</v>
      </c>
      <c r="M15" s="21"/>
      <c r="N15" s="21">
        <v>0.17336555326011399</v>
      </c>
      <c r="O15" s="21">
        <v>0.17626007956860201</v>
      </c>
      <c r="P15" s="21">
        <v>0.206966131539116</v>
      </c>
      <c r="Q15" s="21">
        <v>0.223832489904642</v>
      </c>
      <c r="R15" s="21"/>
      <c r="S15" s="21">
        <v>0.17546341345782199</v>
      </c>
      <c r="T15" s="21">
        <v>0.21558957535852799</v>
      </c>
      <c r="U15" s="21">
        <v>0.17437329594822101</v>
      </c>
      <c r="V15" s="21">
        <v>0.17778016296292001</v>
      </c>
      <c r="W15" s="21">
        <v>0.22644145713874</v>
      </c>
      <c r="X15" s="21">
        <v>0.21826312244652299</v>
      </c>
      <c r="Y15" s="21">
        <v>0.228307577135448</v>
      </c>
      <c r="Z15" s="21">
        <v>0.259024848961524</v>
      </c>
      <c r="AA15" s="21">
        <v>0.154455471680506</v>
      </c>
      <c r="AB15" s="21">
        <v>0.1667315146201</v>
      </c>
      <c r="AC15" s="21">
        <v>0.21847434612883401</v>
      </c>
      <c r="AD15" s="21">
        <v>0.154483028589226</v>
      </c>
      <c r="AE15" s="21"/>
      <c r="AF15" s="21">
        <v>0.26098184057604601</v>
      </c>
      <c r="AG15" s="21">
        <v>0.16406169043205701</v>
      </c>
      <c r="AH15" s="21">
        <v>0.170765837427344</v>
      </c>
      <c r="AI15" s="21"/>
      <c r="AJ15" s="21">
        <v>0.23756827999629099</v>
      </c>
      <c r="AK15" s="21">
        <v>0.14103741997783001</v>
      </c>
      <c r="AL15" s="21">
        <v>0.151776753181073</v>
      </c>
      <c r="AM15" s="21">
        <v>0.36870549272950998</v>
      </c>
      <c r="AN15" s="21">
        <v>0.228600293951047</v>
      </c>
      <c r="AO15" s="21"/>
      <c r="AP15" s="21">
        <v>0.24531830650009501</v>
      </c>
      <c r="AQ15" s="21">
        <v>0.12977558555252</v>
      </c>
      <c r="AR15" s="21">
        <v>0.183196234537922</v>
      </c>
      <c r="AS15" s="21">
        <v>0.28521152753847601</v>
      </c>
      <c r="AT15" s="21">
        <v>0.16978348186768</v>
      </c>
      <c r="AU15" s="21"/>
      <c r="AV15" s="21">
        <v>0.123365884510673</v>
      </c>
      <c r="AW15" s="21">
        <v>0.26602214596415102</v>
      </c>
      <c r="AX15" s="21">
        <v>0.17927947838414299</v>
      </c>
      <c r="AY15" s="21">
        <v>0.27676102554715498</v>
      </c>
      <c r="AZ15" s="21">
        <v>0.21573948516775501</v>
      </c>
      <c r="BA15" s="21">
        <v>0.202850105150261</v>
      </c>
      <c r="BB15" s="21"/>
      <c r="BC15" s="21">
        <v>0.24365347472474699</v>
      </c>
      <c r="BD15" s="21">
        <v>0.21525928022968599</v>
      </c>
      <c r="BE15" s="21">
        <v>0.15326508483855</v>
      </c>
      <c r="BF15" s="21">
        <v>0.161668941897605</v>
      </c>
      <c r="BG15" s="21">
        <v>0.101342601028409</v>
      </c>
    </row>
    <row r="16" spans="2:59" x14ac:dyDescent="0.35">
      <c r="B16" s="18" t="s">
        <v>88</v>
      </c>
      <c r="C16" s="22">
        <v>0.55446554767819201</v>
      </c>
      <c r="D16" s="22">
        <v>0.57850697138649398</v>
      </c>
      <c r="E16" s="22">
        <v>0.52881775529795005</v>
      </c>
      <c r="F16" s="22"/>
      <c r="G16" s="22">
        <v>0.68293003046201095</v>
      </c>
      <c r="H16" s="22">
        <v>0.69150549615426105</v>
      </c>
      <c r="I16" s="22">
        <v>0.40627360759666697</v>
      </c>
      <c r="J16" s="22">
        <v>0.55842871961292895</v>
      </c>
      <c r="K16" s="22">
        <v>0.48095995200693398</v>
      </c>
      <c r="L16" s="22">
        <v>0.52327013158941105</v>
      </c>
      <c r="M16" s="22"/>
      <c r="N16" s="22">
        <v>0.61431185010858202</v>
      </c>
      <c r="O16" s="22">
        <v>0.587988738228164</v>
      </c>
      <c r="P16" s="22">
        <v>0.52410887791816796</v>
      </c>
      <c r="Q16" s="22">
        <v>0.48357603896787599</v>
      </c>
      <c r="R16" s="22"/>
      <c r="S16" s="22">
        <v>0.59265846554020696</v>
      </c>
      <c r="T16" s="22">
        <v>0.51492071530375605</v>
      </c>
      <c r="U16" s="22">
        <v>0.57596050001117804</v>
      </c>
      <c r="V16" s="22">
        <v>0.591691777704482</v>
      </c>
      <c r="W16" s="22">
        <v>0.48953918917524503</v>
      </c>
      <c r="X16" s="22">
        <v>0.51003915027867897</v>
      </c>
      <c r="Y16" s="22">
        <v>0.47954612094760501</v>
      </c>
      <c r="Z16" s="22">
        <v>0.40105480548962202</v>
      </c>
      <c r="AA16" s="22">
        <v>0.64072989308862505</v>
      </c>
      <c r="AB16" s="22">
        <v>0.62203855055193902</v>
      </c>
      <c r="AC16" s="22">
        <v>0.52388210520760103</v>
      </c>
      <c r="AD16" s="22">
        <v>0.59975798197748198</v>
      </c>
      <c r="AE16" s="22"/>
      <c r="AF16" s="22">
        <v>0.41299737424943</v>
      </c>
      <c r="AG16" s="22">
        <v>0.63472781684927804</v>
      </c>
      <c r="AH16" s="22">
        <v>0.541412493427463</v>
      </c>
      <c r="AI16" s="22"/>
      <c r="AJ16" s="22">
        <v>0.46133132942789201</v>
      </c>
      <c r="AK16" s="22">
        <v>0.69120054559988398</v>
      </c>
      <c r="AL16" s="22">
        <v>0.64508966153971503</v>
      </c>
      <c r="AM16" s="22">
        <v>0.14115034409899599</v>
      </c>
      <c r="AN16" s="22">
        <v>0.424653700224006</v>
      </c>
      <c r="AO16" s="22"/>
      <c r="AP16" s="22">
        <v>0.445617380943372</v>
      </c>
      <c r="AQ16" s="22">
        <v>0.71454473602736701</v>
      </c>
      <c r="AR16" s="22">
        <v>0.58530141843791805</v>
      </c>
      <c r="AS16" s="22">
        <v>0.36729926485094999</v>
      </c>
      <c r="AT16" s="22">
        <v>0.59094463400667496</v>
      </c>
      <c r="AU16" s="22"/>
      <c r="AV16" s="22">
        <v>0.73001791175294195</v>
      </c>
      <c r="AW16" s="22">
        <v>0.40686801360802899</v>
      </c>
      <c r="AX16" s="22">
        <v>0.59831565481299498</v>
      </c>
      <c r="AY16" s="22">
        <v>0.36944881909911698</v>
      </c>
      <c r="AZ16" s="22">
        <v>0.50435487038443105</v>
      </c>
      <c r="BA16" s="22">
        <v>0.48897847343132</v>
      </c>
      <c r="BB16" s="22"/>
      <c r="BC16" s="22">
        <v>0.42927217250176702</v>
      </c>
      <c r="BD16" s="22">
        <v>0.519246755638479</v>
      </c>
      <c r="BE16" s="22">
        <v>0.63815500312621398</v>
      </c>
      <c r="BF16" s="22">
        <v>0.64423358580073797</v>
      </c>
      <c r="BG16" s="22">
        <v>0.79731479794318205</v>
      </c>
    </row>
    <row r="17" spans="2:2" x14ac:dyDescent="0.35">
      <c r="B17" s="16"/>
    </row>
    <row r="18" spans="2:2" x14ac:dyDescent="0.35">
      <c r="B18" t="s">
        <v>76</v>
      </c>
    </row>
    <row r="19" spans="2:2" x14ac:dyDescent="0.35">
      <c r="B19" t="s">
        <v>77</v>
      </c>
    </row>
    <row r="21" spans="2:2" x14ac:dyDescent="0.35">
      <c r="B21"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H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20.7265625" customWidth="1"/>
  </cols>
  <sheetData>
    <row r="2" spans="2:8" ht="40" customHeight="1" x14ac:dyDescent="0.35">
      <c r="D2" s="30" t="s">
        <v>99</v>
      </c>
      <c r="E2" s="26"/>
      <c r="F2" s="26"/>
      <c r="G2" s="26"/>
      <c r="H2" s="26"/>
    </row>
    <row r="6" spans="2:8" ht="50" customHeight="1" x14ac:dyDescent="0.35">
      <c r="B6" s="20" t="s">
        <v>14</v>
      </c>
      <c r="C6" s="20" t="s">
        <v>94</v>
      </c>
      <c r="D6" s="20" t="s">
        <v>95</v>
      </c>
      <c r="E6" s="20" t="s">
        <v>96</v>
      </c>
      <c r="F6" s="20" t="s">
        <v>97</v>
      </c>
      <c r="G6" s="20" t="s">
        <v>98</v>
      </c>
    </row>
    <row r="7" spans="2:8" x14ac:dyDescent="0.35">
      <c r="B7" s="18" t="s">
        <v>82</v>
      </c>
      <c r="C7" s="17">
        <v>0.35463348767152902</v>
      </c>
      <c r="D7" s="17">
        <v>0.23990173905880099</v>
      </c>
      <c r="E7" s="17">
        <v>0.17148465287348</v>
      </c>
      <c r="F7" s="17">
        <v>9.6374976274998803E-2</v>
      </c>
      <c r="G7" s="17">
        <v>8.4354092523742694E-2</v>
      </c>
    </row>
    <row r="8" spans="2:8" x14ac:dyDescent="0.35">
      <c r="B8" s="18" t="s">
        <v>83</v>
      </c>
      <c r="C8" s="17">
        <v>0.41189129560781701</v>
      </c>
      <c r="D8" s="17">
        <v>0.37299714121058603</v>
      </c>
      <c r="E8" s="17">
        <v>0.28125444269806898</v>
      </c>
      <c r="F8" s="17">
        <v>0.228603894295652</v>
      </c>
      <c r="G8" s="17">
        <v>0.215212768664125</v>
      </c>
    </row>
    <row r="9" spans="2:8" x14ac:dyDescent="0.35">
      <c r="B9" s="18" t="s">
        <v>84</v>
      </c>
      <c r="C9" s="17">
        <v>9.4197512877207304E-2</v>
      </c>
      <c r="D9" s="17">
        <v>0.17225389861887</v>
      </c>
      <c r="E9" s="17">
        <v>0.23830379168024299</v>
      </c>
      <c r="F9" s="17">
        <v>0.29471150675278301</v>
      </c>
      <c r="G9" s="17">
        <v>0.30300281912528598</v>
      </c>
    </row>
    <row r="10" spans="2:8" x14ac:dyDescent="0.35">
      <c r="B10" s="18" t="s">
        <v>85</v>
      </c>
      <c r="C10" s="17">
        <v>5.9392333847968298E-2</v>
      </c>
      <c r="D10" s="17">
        <v>0.109313710891602</v>
      </c>
      <c r="E10" s="17">
        <v>0.208871698017142</v>
      </c>
      <c r="F10" s="17">
        <v>0.29770258110346198</v>
      </c>
      <c r="G10" s="17">
        <v>0.32349428329366903</v>
      </c>
    </row>
    <row r="11" spans="2:8" x14ac:dyDescent="0.35">
      <c r="B11" s="18" t="s">
        <v>73</v>
      </c>
      <c r="C11" s="17">
        <v>7.9885369995478794E-2</v>
      </c>
      <c r="D11" s="17">
        <v>0.105533510220141</v>
      </c>
      <c r="E11" s="17">
        <v>0.100085414731066</v>
      </c>
      <c r="F11" s="17">
        <v>8.2607041573103807E-2</v>
      </c>
      <c r="G11" s="17">
        <v>7.3936036393177307E-2</v>
      </c>
    </row>
    <row r="12" spans="2:8" x14ac:dyDescent="0.35">
      <c r="B12" s="23" t="s">
        <v>86</v>
      </c>
      <c r="C12" s="21">
        <v>0.76652478327934603</v>
      </c>
      <c r="D12" s="21">
        <v>0.61289888026938599</v>
      </c>
      <c r="E12" s="21">
        <v>0.45273909557154901</v>
      </c>
      <c r="F12" s="21">
        <v>0.324978870570651</v>
      </c>
      <c r="G12" s="21">
        <v>0.29956686118786802</v>
      </c>
    </row>
    <row r="13" spans="2:8" x14ac:dyDescent="0.35">
      <c r="B13" s="23" t="s">
        <v>87</v>
      </c>
      <c r="C13" s="21">
        <v>0.153589846725176</v>
      </c>
      <c r="D13" s="21">
        <v>0.28156760951047199</v>
      </c>
      <c r="E13" s="21">
        <v>0.44717548969738502</v>
      </c>
      <c r="F13" s="21">
        <v>0.59241408785624505</v>
      </c>
      <c r="G13" s="21">
        <v>0.62649710241895495</v>
      </c>
    </row>
    <row r="14" spans="2:8" x14ac:dyDescent="0.35">
      <c r="B14" s="23" t="s">
        <v>88</v>
      </c>
      <c r="C14" s="22">
        <v>0.61293493655416997</v>
      </c>
      <c r="D14" s="22">
        <v>0.331331270758914</v>
      </c>
      <c r="E14" s="22">
        <v>5.5636058741640997E-3</v>
      </c>
      <c r="F14" s="22">
        <v>-0.267435217285594</v>
      </c>
      <c r="G14" s="22">
        <v>-0.32693024123108699</v>
      </c>
    </row>
    <row r="15" spans="2:8" x14ac:dyDescent="0.35">
      <c r="B15" s="16"/>
      <c r="C15" s="16"/>
      <c r="D15" s="16"/>
      <c r="E15" s="16"/>
      <c r="F15" s="16"/>
      <c r="G15" s="16"/>
    </row>
    <row r="16" spans="2:8" x14ac:dyDescent="0.35">
      <c r="B16" t="s">
        <v>76</v>
      </c>
    </row>
    <row r="17" spans="2:2" x14ac:dyDescent="0.35">
      <c r="B17" t="s">
        <v>77</v>
      </c>
    </row>
    <row r="21" spans="2:2" x14ac:dyDescent="0.35">
      <c r="B21" s="8" t="str">
        <f>HYPERLINK("#'Contents'!A1", "Return to Contents")</f>
        <v>Return to Contents</v>
      </c>
    </row>
  </sheetData>
  <mergeCells count="1">
    <mergeCell ref="D2:H2"/>
  </mergeCells>
  <pageMargins left="0.7" right="0.7" top="0.75" bottom="0.75" header="0.3" footer="0.3"/>
  <pageSetup paperSize="9" orientation="portrait" horizontalDpi="300" verticalDpi="300"/>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BG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100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61</v>
      </c>
      <c r="E5" s="29"/>
      <c r="F5" s="15"/>
      <c r="G5" s="29" t="s">
        <v>62</v>
      </c>
      <c r="H5" s="29"/>
      <c r="I5" s="29"/>
      <c r="J5" s="29"/>
      <c r="K5" s="29"/>
      <c r="L5" s="29"/>
      <c r="M5" s="15"/>
      <c r="N5" s="29" t="s">
        <v>63</v>
      </c>
      <c r="O5" s="29"/>
      <c r="P5" s="29"/>
      <c r="Q5" s="29"/>
      <c r="R5" s="15"/>
      <c r="S5" s="29" t="s">
        <v>64</v>
      </c>
      <c r="T5" s="29"/>
      <c r="U5" s="29"/>
      <c r="V5" s="29"/>
      <c r="W5" s="29"/>
      <c r="X5" s="29"/>
      <c r="Y5" s="29"/>
      <c r="Z5" s="29"/>
      <c r="AA5" s="29"/>
      <c r="AB5" s="29"/>
      <c r="AC5" s="29"/>
      <c r="AD5" s="29"/>
      <c r="AE5" s="15"/>
      <c r="AF5" s="29" t="s">
        <v>65</v>
      </c>
      <c r="AG5" s="29"/>
      <c r="AH5" s="29"/>
      <c r="AI5" s="15"/>
      <c r="AJ5" s="29" t="s">
        <v>66</v>
      </c>
      <c r="AK5" s="29"/>
      <c r="AL5" s="29"/>
      <c r="AM5" s="29"/>
      <c r="AN5" s="29"/>
      <c r="AO5" s="15"/>
      <c r="AP5" s="29" t="s">
        <v>67</v>
      </c>
      <c r="AQ5" s="29"/>
      <c r="AR5" s="29"/>
      <c r="AS5" s="29"/>
      <c r="AT5" s="29"/>
      <c r="AU5" s="15"/>
      <c r="AV5" s="29" t="s">
        <v>68</v>
      </c>
      <c r="AW5" s="29"/>
      <c r="AX5" s="29"/>
      <c r="AY5" s="29"/>
      <c r="AZ5" s="29"/>
      <c r="BA5" s="29"/>
      <c r="BB5" s="15"/>
      <c r="BC5" s="29" t="s">
        <v>69</v>
      </c>
      <c r="BD5" s="29"/>
      <c r="BE5" s="29"/>
      <c r="BF5" s="29"/>
      <c r="BG5" s="29"/>
    </row>
    <row r="6" spans="2:59"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49</v>
      </c>
      <c r="AQ6" s="12" t="s">
        <v>50</v>
      </c>
      <c r="AR6" s="12" t="s">
        <v>51</v>
      </c>
      <c r="AS6" s="12" t="s">
        <v>52</v>
      </c>
      <c r="AT6" s="12" t="s">
        <v>53</v>
      </c>
      <c r="AV6" s="12" t="s">
        <v>46</v>
      </c>
      <c r="AW6" s="12" t="s">
        <v>45</v>
      </c>
      <c r="AX6" s="12" t="s">
        <v>51</v>
      </c>
      <c r="AY6" s="12" t="s">
        <v>52</v>
      </c>
      <c r="AZ6" s="12" t="s">
        <v>54</v>
      </c>
      <c r="BA6" s="12" t="s">
        <v>55</v>
      </c>
      <c r="BC6" s="12" t="s">
        <v>56</v>
      </c>
      <c r="BD6" s="12" t="s">
        <v>57</v>
      </c>
      <c r="BE6" s="12" t="s">
        <v>58</v>
      </c>
      <c r="BF6" s="12" t="s">
        <v>59</v>
      </c>
      <c r="BG6" s="12" t="s">
        <v>60</v>
      </c>
    </row>
    <row r="7" spans="2:59" ht="30" customHeight="1" x14ac:dyDescent="0.35">
      <c r="B7" s="10" t="s">
        <v>18</v>
      </c>
      <c r="C7" s="10">
        <v>2010</v>
      </c>
      <c r="D7" s="10">
        <v>999</v>
      </c>
      <c r="E7" s="10">
        <v>1006</v>
      </c>
      <c r="F7" s="10"/>
      <c r="G7" s="10">
        <v>295</v>
      </c>
      <c r="H7" s="10">
        <v>323</v>
      </c>
      <c r="I7" s="10">
        <v>329</v>
      </c>
      <c r="J7" s="10">
        <v>332</v>
      </c>
      <c r="K7" s="10">
        <v>292</v>
      </c>
      <c r="L7" s="10">
        <v>439</v>
      </c>
      <c r="M7" s="10"/>
      <c r="N7" s="10">
        <v>639</v>
      </c>
      <c r="O7" s="10">
        <v>496</v>
      </c>
      <c r="P7" s="10">
        <v>359</v>
      </c>
      <c r="Q7" s="10">
        <v>508</v>
      </c>
      <c r="R7" s="10"/>
      <c r="S7" s="10">
        <v>273</v>
      </c>
      <c r="T7" s="10">
        <v>265</v>
      </c>
      <c r="U7" s="10">
        <v>165</v>
      </c>
      <c r="V7" s="10">
        <v>186</v>
      </c>
      <c r="W7" s="10">
        <v>145</v>
      </c>
      <c r="X7" s="10">
        <v>175</v>
      </c>
      <c r="Y7" s="10">
        <v>163</v>
      </c>
      <c r="Z7" s="10">
        <v>85</v>
      </c>
      <c r="AA7" s="10">
        <v>219</v>
      </c>
      <c r="AB7" s="10">
        <v>162</v>
      </c>
      <c r="AC7" s="10">
        <v>107</v>
      </c>
      <c r="AD7" s="10">
        <v>65</v>
      </c>
      <c r="AE7" s="10"/>
      <c r="AF7" s="10">
        <v>732</v>
      </c>
      <c r="AG7" s="10">
        <v>823</v>
      </c>
      <c r="AH7" s="10">
        <v>255</v>
      </c>
      <c r="AI7" s="10"/>
      <c r="AJ7" s="10">
        <v>691</v>
      </c>
      <c r="AK7" s="10">
        <v>598</v>
      </c>
      <c r="AL7" s="10">
        <v>152</v>
      </c>
      <c r="AM7" s="10">
        <v>26</v>
      </c>
      <c r="AN7" s="10">
        <v>229</v>
      </c>
      <c r="AO7" s="10"/>
      <c r="AP7" s="10">
        <v>375</v>
      </c>
      <c r="AQ7" s="10">
        <v>780</v>
      </c>
      <c r="AR7" s="10">
        <v>180</v>
      </c>
      <c r="AS7" s="10">
        <v>230</v>
      </c>
      <c r="AT7" s="10">
        <v>109</v>
      </c>
      <c r="AU7" s="10"/>
      <c r="AV7" s="10">
        <v>801</v>
      </c>
      <c r="AW7" s="10">
        <v>334</v>
      </c>
      <c r="AX7" s="10">
        <v>155</v>
      </c>
      <c r="AY7" s="10">
        <v>275</v>
      </c>
      <c r="AZ7" s="10">
        <v>131</v>
      </c>
      <c r="BA7" s="10">
        <v>154</v>
      </c>
      <c r="BB7" s="10"/>
      <c r="BC7" s="10">
        <v>462</v>
      </c>
      <c r="BD7" s="10">
        <v>437</v>
      </c>
      <c r="BE7" s="10">
        <v>576</v>
      </c>
      <c r="BF7" s="10">
        <v>232</v>
      </c>
      <c r="BG7" s="10">
        <v>54</v>
      </c>
    </row>
    <row r="8" spans="2:59" ht="30" customHeight="1" x14ac:dyDescent="0.35">
      <c r="B8" s="11" t="s">
        <v>19</v>
      </c>
      <c r="C8" s="11">
        <v>2010</v>
      </c>
      <c r="D8" s="11">
        <v>990</v>
      </c>
      <c r="E8" s="11">
        <v>1015</v>
      </c>
      <c r="F8" s="11"/>
      <c r="G8" s="11">
        <v>282</v>
      </c>
      <c r="H8" s="11">
        <v>342</v>
      </c>
      <c r="I8" s="11">
        <v>341</v>
      </c>
      <c r="J8" s="11">
        <v>341</v>
      </c>
      <c r="K8" s="11">
        <v>283</v>
      </c>
      <c r="L8" s="11">
        <v>421</v>
      </c>
      <c r="M8" s="11"/>
      <c r="N8" s="11">
        <v>541</v>
      </c>
      <c r="O8" s="11">
        <v>521</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744</v>
      </c>
      <c r="AG8" s="11">
        <v>813</v>
      </c>
      <c r="AH8" s="11">
        <v>263</v>
      </c>
      <c r="AI8" s="11"/>
      <c r="AJ8" s="11">
        <v>682</v>
      </c>
      <c r="AK8" s="11">
        <v>605</v>
      </c>
      <c r="AL8" s="11">
        <v>146</v>
      </c>
      <c r="AM8" s="11">
        <v>25</v>
      </c>
      <c r="AN8" s="11">
        <v>237</v>
      </c>
      <c r="AO8" s="11"/>
      <c r="AP8" s="11">
        <v>367</v>
      </c>
      <c r="AQ8" s="11">
        <v>780</v>
      </c>
      <c r="AR8" s="11">
        <v>175</v>
      </c>
      <c r="AS8" s="11">
        <v>233</v>
      </c>
      <c r="AT8" s="11">
        <v>107</v>
      </c>
      <c r="AU8" s="11"/>
      <c r="AV8" s="11">
        <v>804</v>
      </c>
      <c r="AW8" s="11">
        <v>326</v>
      </c>
      <c r="AX8" s="11">
        <v>150</v>
      </c>
      <c r="AY8" s="11">
        <v>281</v>
      </c>
      <c r="AZ8" s="11">
        <v>131</v>
      </c>
      <c r="BA8" s="11">
        <v>157</v>
      </c>
      <c r="BB8" s="11"/>
      <c r="BC8" s="11">
        <v>483</v>
      </c>
      <c r="BD8" s="11">
        <v>449</v>
      </c>
      <c r="BE8" s="11">
        <v>561</v>
      </c>
      <c r="BF8" s="11">
        <v>222</v>
      </c>
      <c r="BG8" s="11">
        <v>43</v>
      </c>
    </row>
    <row r="9" spans="2:59" x14ac:dyDescent="0.35">
      <c r="B9" s="18" t="s">
        <v>82</v>
      </c>
      <c r="C9" s="17">
        <v>0.35463348767152902</v>
      </c>
      <c r="D9" s="17">
        <v>0.405579623779391</v>
      </c>
      <c r="E9" s="17">
        <v>0.304655161490471</v>
      </c>
      <c r="F9" s="17"/>
      <c r="G9" s="17">
        <v>0.276799437101093</v>
      </c>
      <c r="H9" s="17">
        <v>0.300964257372973</v>
      </c>
      <c r="I9" s="17">
        <v>0.31974825200911999</v>
      </c>
      <c r="J9" s="17">
        <v>0.33193686244466403</v>
      </c>
      <c r="K9" s="17">
        <v>0.43856489610472998</v>
      </c>
      <c r="L9" s="17">
        <v>0.44062592412185297</v>
      </c>
      <c r="M9" s="17"/>
      <c r="N9" s="17">
        <v>0.41717028315292498</v>
      </c>
      <c r="O9" s="17">
        <v>0.38691840509214298</v>
      </c>
      <c r="P9" s="17">
        <v>0.27119679252837697</v>
      </c>
      <c r="Q9" s="17">
        <v>0.32214869283201197</v>
      </c>
      <c r="R9" s="17"/>
      <c r="S9" s="17">
        <v>0.37235768025743898</v>
      </c>
      <c r="T9" s="17">
        <v>0.39540158441755402</v>
      </c>
      <c r="U9" s="17">
        <v>0.43518893387908097</v>
      </c>
      <c r="V9" s="17">
        <v>0.32967321074961797</v>
      </c>
      <c r="W9" s="17">
        <v>0.34605141986351301</v>
      </c>
      <c r="X9" s="17">
        <v>0.34192953142947902</v>
      </c>
      <c r="Y9" s="17">
        <v>0.29629879516442298</v>
      </c>
      <c r="Z9" s="17">
        <v>0.32130085527643398</v>
      </c>
      <c r="AA9" s="17">
        <v>0.363496177804502</v>
      </c>
      <c r="AB9" s="17">
        <v>0.333046260817844</v>
      </c>
      <c r="AC9" s="17">
        <v>0.32023891926537201</v>
      </c>
      <c r="AD9" s="17">
        <v>0.30325682564709699</v>
      </c>
      <c r="AE9" s="17"/>
      <c r="AF9" s="17">
        <v>0.35576837360950597</v>
      </c>
      <c r="AG9" s="17">
        <v>0.40411378654628899</v>
      </c>
      <c r="AH9" s="17">
        <v>0.24519734862502501</v>
      </c>
      <c r="AI9" s="17"/>
      <c r="AJ9" s="17">
        <v>0.35796963714381602</v>
      </c>
      <c r="AK9" s="17">
        <v>0.38342929266004899</v>
      </c>
      <c r="AL9" s="17">
        <v>0.50155302274066005</v>
      </c>
      <c r="AM9" s="17">
        <v>0.30425715673125903</v>
      </c>
      <c r="AN9" s="17">
        <v>0.255296215790909</v>
      </c>
      <c r="AO9" s="17"/>
      <c r="AP9" s="17">
        <v>0.354169015596496</v>
      </c>
      <c r="AQ9" s="17">
        <v>0.37737228455209898</v>
      </c>
      <c r="AR9" s="17">
        <v>0.45700204380588</v>
      </c>
      <c r="AS9" s="17">
        <v>0.33295650804812799</v>
      </c>
      <c r="AT9" s="17">
        <v>0.36744022684467997</v>
      </c>
      <c r="AU9" s="17"/>
      <c r="AV9" s="17">
        <v>0.37496313727223901</v>
      </c>
      <c r="AW9" s="17">
        <v>0.326270432400736</v>
      </c>
      <c r="AX9" s="17">
        <v>0.47675809395433999</v>
      </c>
      <c r="AY9" s="17">
        <v>0.31631295339896298</v>
      </c>
      <c r="AZ9" s="17">
        <v>0.39447321867656299</v>
      </c>
      <c r="BA9" s="17">
        <v>0.31196944391097797</v>
      </c>
      <c r="BB9" s="17"/>
      <c r="BC9" s="17">
        <v>0.307301356228529</v>
      </c>
      <c r="BD9" s="17">
        <v>0.32656926764648703</v>
      </c>
      <c r="BE9" s="17">
        <v>0.35592170755820302</v>
      </c>
      <c r="BF9" s="17">
        <v>0.41125755947953702</v>
      </c>
      <c r="BG9" s="17">
        <v>0.50392194915511102</v>
      </c>
    </row>
    <row r="10" spans="2:59" x14ac:dyDescent="0.35">
      <c r="B10" s="18" t="s">
        <v>83</v>
      </c>
      <c r="C10" s="17">
        <v>0.41189129560781701</v>
      </c>
      <c r="D10" s="17">
        <v>0.39752546961343899</v>
      </c>
      <c r="E10" s="17">
        <v>0.42712062869671102</v>
      </c>
      <c r="F10" s="17"/>
      <c r="G10" s="17">
        <v>0.40744051360040501</v>
      </c>
      <c r="H10" s="17">
        <v>0.44030443967305</v>
      </c>
      <c r="I10" s="17">
        <v>0.39719405700440302</v>
      </c>
      <c r="J10" s="17">
        <v>0.44735889633708098</v>
      </c>
      <c r="K10" s="17">
        <v>0.38498408623493802</v>
      </c>
      <c r="L10" s="17">
        <v>0.39304959006927798</v>
      </c>
      <c r="M10" s="17"/>
      <c r="N10" s="17">
        <v>0.40625303864595802</v>
      </c>
      <c r="O10" s="17">
        <v>0.39943051454139</v>
      </c>
      <c r="P10" s="17">
        <v>0.461971600400362</v>
      </c>
      <c r="Q10" s="17">
        <v>0.38777314172913502</v>
      </c>
      <c r="R10" s="17"/>
      <c r="S10" s="17">
        <v>0.40555743889703499</v>
      </c>
      <c r="T10" s="17">
        <v>0.408521068511564</v>
      </c>
      <c r="U10" s="17">
        <v>0.32038760651290799</v>
      </c>
      <c r="V10" s="17">
        <v>0.476638613611025</v>
      </c>
      <c r="W10" s="17">
        <v>0.41859335884103699</v>
      </c>
      <c r="X10" s="17">
        <v>0.38081611009025701</v>
      </c>
      <c r="Y10" s="17">
        <v>0.43414721291671199</v>
      </c>
      <c r="Z10" s="17">
        <v>0.39258822686364903</v>
      </c>
      <c r="AA10" s="17">
        <v>0.407998238144263</v>
      </c>
      <c r="AB10" s="17">
        <v>0.45607249662652399</v>
      </c>
      <c r="AC10" s="17">
        <v>0.43222088478188098</v>
      </c>
      <c r="AD10" s="17">
        <v>0.39730737512395597</v>
      </c>
      <c r="AE10" s="17"/>
      <c r="AF10" s="17">
        <v>0.39458648898695498</v>
      </c>
      <c r="AG10" s="17">
        <v>0.42012151591504998</v>
      </c>
      <c r="AH10" s="17">
        <v>0.42269256539274302</v>
      </c>
      <c r="AI10" s="17"/>
      <c r="AJ10" s="17">
        <v>0.40640211876274202</v>
      </c>
      <c r="AK10" s="17">
        <v>0.40814575405336001</v>
      </c>
      <c r="AL10" s="17">
        <v>0.41007404112616103</v>
      </c>
      <c r="AM10" s="17">
        <v>0.40199663119998602</v>
      </c>
      <c r="AN10" s="17">
        <v>0.43346240011878601</v>
      </c>
      <c r="AO10" s="17"/>
      <c r="AP10" s="17">
        <v>0.40393264804030299</v>
      </c>
      <c r="AQ10" s="17">
        <v>0.42146359682644102</v>
      </c>
      <c r="AR10" s="17">
        <v>0.42832063925967101</v>
      </c>
      <c r="AS10" s="17">
        <v>0.41293177845797102</v>
      </c>
      <c r="AT10" s="17">
        <v>0.38166096267611799</v>
      </c>
      <c r="AU10" s="17"/>
      <c r="AV10" s="17">
        <v>0.418039459250514</v>
      </c>
      <c r="AW10" s="17">
        <v>0.43507218633200201</v>
      </c>
      <c r="AX10" s="17">
        <v>0.41458443124068101</v>
      </c>
      <c r="AY10" s="17">
        <v>0.41309685225037901</v>
      </c>
      <c r="AZ10" s="17">
        <v>0.35710717305992701</v>
      </c>
      <c r="BA10" s="17">
        <v>0.40334550958397097</v>
      </c>
      <c r="BB10" s="17"/>
      <c r="BC10" s="17">
        <v>0.42002049987704199</v>
      </c>
      <c r="BD10" s="17">
        <v>0.42700000031491903</v>
      </c>
      <c r="BE10" s="17">
        <v>0.42476670800794297</v>
      </c>
      <c r="BF10" s="17">
        <v>0.40528964055344102</v>
      </c>
      <c r="BG10" s="17">
        <v>0.36036342576195002</v>
      </c>
    </row>
    <row r="11" spans="2:59" x14ac:dyDescent="0.35">
      <c r="B11" s="18" t="s">
        <v>84</v>
      </c>
      <c r="C11" s="17">
        <v>9.4197512877207304E-2</v>
      </c>
      <c r="D11" s="17">
        <v>9.3459847701042903E-2</v>
      </c>
      <c r="E11" s="17">
        <v>9.5381105212978906E-2</v>
      </c>
      <c r="F11" s="17"/>
      <c r="G11" s="17">
        <v>0.15251486601358</v>
      </c>
      <c r="H11" s="17">
        <v>0.12159652836182</v>
      </c>
      <c r="I11" s="17">
        <v>0.114363379779331</v>
      </c>
      <c r="J11" s="17">
        <v>7.4476996645643306E-2</v>
      </c>
      <c r="K11" s="17">
        <v>7.1032862085155093E-2</v>
      </c>
      <c r="L11" s="17">
        <v>4.80609384544783E-2</v>
      </c>
      <c r="M11" s="17"/>
      <c r="N11" s="17">
        <v>9.4472965079986898E-2</v>
      </c>
      <c r="O11" s="17">
        <v>8.8339672037703099E-2</v>
      </c>
      <c r="P11" s="17">
        <v>9.6553494602046305E-2</v>
      </c>
      <c r="Q11" s="17">
        <v>9.9437240036739996E-2</v>
      </c>
      <c r="R11" s="17"/>
      <c r="S11" s="17">
        <v>0.117101997594347</v>
      </c>
      <c r="T11" s="17">
        <v>8.5530207453341098E-2</v>
      </c>
      <c r="U11" s="17">
        <v>9.2839183945242598E-2</v>
      </c>
      <c r="V11" s="17">
        <v>8.3321833933625702E-2</v>
      </c>
      <c r="W11" s="17">
        <v>7.4126456528637003E-2</v>
      </c>
      <c r="X11" s="17">
        <v>0.123530770756217</v>
      </c>
      <c r="Y11" s="17">
        <v>6.0950682249482302E-2</v>
      </c>
      <c r="Z11" s="17">
        <v>0.138544792803038</v>
      </c>
      <c r="AA11" s="17">
        <v>7.7617389332817296E-2</v>
      </c>
      <c r="AB11" s="17">
        <v>7.3212022283794406E-2</v>
      </c>
      <c r="AC11" s="17">
        <v>0.10567929961712701</v>
      </c>
      <c r="AD11" s="17">
        <v>0.154877940740315</v>
      </c>
      <c r="AE11" s="17"/>
      <c r="AF11" s="17">
        <v>8.6470266165031395E-2</v>
      </c>
      <c r="AG11" s="17">
        <v>8.3430707340235902E-2</v>
      </c>
      <c r="AH11" s="17">
        <v>0.124574570978796</v>
      </c>
      <c r="AI11" s="17"/>
      <c r="AJ11" s="17">
        <v>9.7160475971084001E-2</v>
      </c>
      <c r="AK11" s="17">
        <v>9.0360223869757395E-2</v>
      </c>
      <c r="AL11" s="17">
        <v>6.2472418472061898E-2</v>
      </c>
      <c r="AM11" s="17">
        <v>9.2918397670575997E-2</v>
      </c>
      <c r="AN11" s="17">
        <v>9.4037820829850599E-2</v>
      </c>
      <c r="AO11" s="17"/>
      <c r="AP11" s="17">
        <v>0.10818706363599299</v>
      </c>
      <c r="AQ11" s="17">
        <v>8.5727773392270099E-2</v>
      </c>
      <c r="AR11" s="17">
        <v>7.9981496131376895E-2</v>
      </c>
      <c r="AS11" s="17">
        <v>0.108179236866633</v>
      </c>
      <c r="AT11" s="17">
        <v>7.0184531066463302E-2</v>
      </c>
      <c r="AU11" s="17"/>
      <c r="AV11" s="17">
        <v>8.7343246909707795E-2</v>
      </c>
      <c r="AW11" s="17">
        <v>0.108196309068574</v>
      </c>
      <c r="AX11" s="17">
        <v>7.0984452269674606E-2</v>
      </c>
      <c r="AY11" s="17">
        <v>0.109759797778443</v>
      </c>
      <c r="AZ11" s="17">
        <v>9.9784805558283701E-2</v>
      </c>
      <c r="BA11" s="17">
        <v>7.9173827697101504E-2</v>
      </c>
      <c r="BB11" s="17"/>
      <c r="BC11" s="17">
        <v>9.1108764587546506E-2</v>
      </c>
      <c r="BD11" s="17">
        <v>0.112302832507176</v>
      </c>
      <c r="BE11" s="17">
        <v>0.104244796881329</v>
      </c>
      <c r="BF11" s="17">
        <v>6.2403034660496903E-2</v>
      </c>
      <c r="BG11" s="17">
        <v>7.6118016365021607E-2</v>
      </c>
    </row>
    <row r="12" spans="2:59" x14ac:dyDescent="0.35">
      <c r="B12" s="18" t="s">
        <v>85</v>
      </c>
      <c r="C12" s="17">
        <v>5.9392333847968298E-2</v>
      </c>
      <c r="D12" s="17">
        <v>4.5629665264283498E-2</v>
      </c>
      <c r="E12" s="17">
        <v>7.2051477679198506E-2</v>
      </c>
      <c r="F12" s="17"/>
      <c r="G12" s="17">
        <v>6.5668234550493698E-2</v>
      </c>
      <c r="H12" s="17">
        <v>5.4874951211223599E-2</v>
      </c>
      <c r="I12" s="17">
        <v>7.4611465165633495E-2</v>
      </c>
      <c r="J12" s="17">
        <v>4.8422284550496297E-2</v>
      </c>
      <c r="K12" s="17">
        <v>5.1164450024489799E-2</v>
      </c>
      <c r="L12" s="17">
        <v>6.09462439713103E-2</v>
      </c>
      <c r="M12" s="17"/>
      <c r="N12" s="17">
        <v>3.2743957975873102E-2</v>
      </c>
      <c r="O12" s="17">
        <v>5.7240200149023299E-2</v>
      </c>
      <c r="P12" s="17">
        <v>8.3985605477736203E-2</v>
      </c>
      <c r="Q12" s="17">
        <v>6.9776598163247494E-2</v>
      </c>
      <c r="R12" s="17"/>
      <c r="S12" s="17">
        <v>4.1736761102117402E-2</v>
      </c>
      <c r="T12" s="17">
        <v>6.4714709925229805E-2</v>
      </c>
      <c r="U12" s="17">
        <v>5.8275800867699797E-2</v>
      </c>
      <c r="V12" s="17">
        <v>3.4804389894257798E-2</v>
      </c>
      <c r="W12" s="17">
        <v>8.5220230619487303E-2</v>
      </c>
      <c r="X12" s="17">
        <v>4.9026145212059301E-2</v>
      </c>
      <c r="Y12" s="17">
        <v>0.125054791617002</v>
      </c>
      <c r="Z12" s="17">
        <v>3.3056957824108599E-2</v>
      </c>
      <c r="AA12" s="17">
        <v>6.7327050088793999E-2</v>
      </c>
      <c r="AB12" s="17">
        <v>4.8528976743542299E-2</v>
      </c>
      <c r="AC12" s="17">
        <v>5.7432709855015598E-2</v>
      </c>
      <c r="AD12" s="17">
        <v>3.24294177201183E-2</v>
      </c>
      <c r="AE12" s="17"/>
      <c r="AF12" s="17">
        <v>9.2053034764245506E-2</v>
      </c>
      <c r="AG12" s="17">
        <v>3.6691660638531097E-2</v>
      </c>
      <c r="AH12" s="17">
        <v>4.7235174396712702E-2</v>
      </c>
      <c r="AI12" s="17"/>
      <c r="AJ12" s="17">
        <v>7.7173799732638701E-2</v>
      </c>
      <c r="AK12" s="17">
        <v>5.6169481931309301E-2</v>
      </c>
      <c r="AL12" s="17">
        <v>7.8345681069127496E-3</v>
      </c>
      <c r="AM12" s="17">
        <v>0.122126058154572</v>
      </c>
      <c r="AN12" s="17">
        <v>6.4862624259971802E-2</v>
      </c>
      <c r="AO12" s="17"/>
      <c r="AP12" s="17">
        <v>8.4687725907017897E-2</v>
      </c>
      <c r="AQ12" s="17">
        <v>4.4256777168707198E-2</v>
      </c>
      <c r="AR12" s="17">
        <v>1.27045335977623E-2</v>
      </c>
      <c r="AS12" s="17">
        <v>9.6684948486799996E-2</v>
      </c>
      <c r="AT12" s="17">
        <v>7.9044223120763493E-2</v>
      </c>
      <c r="AU12" s="17"/>
      <c r="AV12" s="17">
        <v>4.0168569190615101E-2</v>
      </c>
      <c r="AW12" s="17">
        <v>8.8644027431894298E-2</v>
      </c>
      <c r="AX12" s="17">
        <v>1.95743423713515E-2</v>
      </c>
      <c r="AY12" s="17">
        <v>0.100415084218762</v>
      </c>
      <c r="AZ12" s="17">
        <v>5.7962069255237801E-2</v>
      </c>
      <c r="BA12" s="17">
        <v>6.1863861358624803E-2</v>
      </c>
      <c r="BB12" s="17"/>
      <c r="BC12" s="17">
        <v>7.4981459778709403E-2</v>
      </c>
      <c r="BD12" s="17">
        <v>6.8232681725492794E-2</v>
      </c>
      <c r="BE12" s="17">
        <v>3.8583920786833398E-2</v>
      </c>
      <c r="BF12" s="17">
        <v>6.5341829851852204E-2</v>
      </c>
      <c r="BG12" s="17">
        <v>4.0430431982685498E-2</v>
      </c>
    </row>
    <row r="13" spans="2:59" x14ac:dyDescent="0.35">
      <c r="B13" s="18" t="s">
        <v>73</v>
      </c>
      <c r="C13" s="17">
        <v>7.9885369995478794E-2</v>
      </c>
      <c r="D13" s="17">
        <v>5.7805393641843998E-2</v>
      </c>
      <c r="E13" s="17">
        <v>0.100791626920641</v>
      </c>
      <c r="F13" s="17"/>
      <c r="G13" s="17">
        <v>9.7576948734428195E-2</v>
      </c>
      <c r="H13" s="17">
        <v>8.2259823380932406E-2</v>
      </c>
      <c r="I13" s="17">
        <v>9.4082846041512694E-2</v>
      </c>
      <c r="J13" s="17">
        <v>9.78049600221155E-2</v>
      </c>
      <c r="K13" s="17">
        <v>5.4253705550686898E-2</v>
      </c>
      <c r="L13" s="17">
        <v>5.7317303383080498E-2</v>
      </c>
      <c r="M13" s="17"/>
      <c r="N13" s="17">
        <v>4.9359755145257297E-2</v>
      </c>
      <c r="O13" s="17">
        <v>6.8071208179740605E-2</v>
      </c>
      <c r="P13" s="17">
        <v>8.6292506991478501E-2</v>
      </c>
      <c r="Q13" s="17">
        <v>0.120864327238866</v>
      </c>
      <c r="R13" s="17"/>
      <c r="S13" s="17">
        <v>6.3246122149061404E-2</v>
      </c>
      <c r="T13" s="17">
        <v>4.5832429692312E-2</v>
      </c>
      <c r="U13" s="17">
        <v>9.3308474795068805E-2</v>
      </c>
      <c r="V13" s="17">
        <v>7.5561951811473196E-2</v>
      </c>
      <c r="W13" s="17">
        <v>7.6008534147325904E-2</v>
      </c>
      <c r="X13" s="17">
        <v>0.104697442511987</v>
      </c>
      <c r="Y13" s="17">
        <v>8.3548518052380297E-2</v>
      </c>
      <c r="Z13" s="17">
        <v>0.11450916723277001</v>
      </c>
      <c r="AA13" s="17">
        <v>8.3561144629624301E-2</v>
      </c>
      <c r="AB13" s="17">
        <v>8.9140243528294597E-2</v>
      </c>
      <c r="AC13" s="17">
        <v>8.4428186480603906E-2</v>
      </c>
      <c r="AD13" s="17">
        <v>0.112128440768514</v>
      </c>
      <c r="AE13" s="17"/>
      <c r="AF13" s="17">
        <v>7.1121836474262498E-2</v>
      </c>
      <c r="AG13" s="17">
        <v>5.5642329559893899E-2</v>
      </c>
      <c r="AH13" s="17">
        <v>0.16030034060672299</v>
      </c>
      <c r="AI13" s="17"/>
      <c r="AJ13" s="17">
        <v>6.1293968389720198E-2</v>
      </c>
      <c r="AK13" s="17">
        <v>6.1895247485525301E-2</v>
      </c>
      <c r="AL13" s="17">
        <v>1.8065949554204801E-2</v>
      </c>
      <c r="AM13" s="17">
        <v>7.8701756243606896E-2</v>
      </c>
      <c r="AN13" s="17">
        <v>0.15234093900048301</v>
      </c>
      <c r="AO13" s="17"/>
      <c r="AP13" s="17">
        <v>4.9023546820189501E-2</v>
      </c>
      <c r="AQ13" s="17">
        <v>7.1179568060482298E-2</v>
      </c>
      <c r="AR13" s="17">
        <v>2.1991287205309899E-2</v>
      </c>
      <c r="AS13" s="17">
        <v>4.9247528140468601E-2</v>
      </c>
      <c r="AT13" s="17">
        <v>0.10167005629197499</v>
      </c>
      <c r="AU13" s="17"/>
      <c r="AV13" s="17">
        <v>7.9485587376924502E-2</v>
      </c>
      <c r="AW13" s="17">
        <v>4.1817044766793099E-2</v>
      </c>
      <c r="AX13" s="17">
        <v>1.8098680163953201E-2</v>
      </c>
      <c r="AY13" s="17">
        <v>6.0415312353453203E-2</v>
      </c>
      <c r="AZ13" s="17">
        <v>9.0672733449989107E-2</v>
      </c>
      <c r="BA13" s="17">
        <v>0.143647357449325</v>
      </c>
      <c r="BB13" s="17"/>
      <c r="BC13" s="17">
        <v>0.10658791952817299</v>
      </c>
      <c r="BD13" s="17">
        <v>6.5895217805925999E-2</v>
      </c>
      <c r="BE13" s="17">
        <v>7.6482866765691604E-2</v>
      </c>
      <c r="BF13" s="17">
        <v>5.5707935454673299E-2</v>
      </c>
      <c r="BG13" s="17">
        <v>1.9166176735231501E-2</v>
      </c>
    </row>
    <row r="14" spans="2:59" x14ac:dyDescent="0.35">
      <c r="B14" s="18" t="s">
        <v>86</v>
      </c>
      <c r="C14" s="21">
        <v>0.76652478327934603</v>
      </c>
      <c r="D14" s="21">
        <v>0.80310509339282998</v>
      </c>
      <c r="E14" s="21">
        <v>0.73177579018718197</v>
      </c>
      <c r="F14" s="21"/>
      <c r="G14" s="21">
        <v>0.68423995070149801</v>
      </c>
      <c r="H14" s="21">
        <v>0.74126869704602405</v>
      </c>
      <c r="I14" s="21">
        <v>0.71694230901352296</v>
      </c>
      <c r="J14" s="21">
        <v>0.77929575878174495</v>
      </c>
      <c r="K14" s="21">
        <v>0.823548982339668</v>
      </c>
      <c r="L14" s="21">
        <v>0.83367551419113095</v>
      </c>
      <c r="M14" s="21"/>
      <c r="N14" s="21">
        <v>0.823423321798883</v>
      </c>
      <c r="O14" s="21">
        <v>0.78634891963353304</v>
      </c>
      <c r="P14" s="21">
        <v>0.73316839292873903</v>
      </c>
      <c r="Q14" s="21">
        <v>0.70992183456114699</v>
      </c>
      <c r="R14" s="21"/>
      <c r="S14" s="21">
        <v>0.77791511915447398</v>
      </c>
      <c r="T14" s="21">
        <v>0.80392265292911702</v>
      </c>
      <c r="U14" s="21">
        <v>0.75557654039198896</v>
      </c>
      <c r="V14" s="21">
        <v>0.80631182436064297</v>
      </c>
      <c r="W14" s="21">
        <v>0.76464477870455005</v>
      </c>
      <c r="X14" s="21">
        <v>0.72274564151973597</v>
      </c>
      <c r="Y14" s="21">
        <v>0.73044600808113502</v>
      </c>
      <c r="Z14" s="21">
        <v>0.71388908214008295</v>
      </c>
      <c r="AA14" s="21">
        <v>0.771494415948764</v>
      </c>
      <c r="AB14" s="21">
        <v>0.78911875744436899</v>
      </c>
      <c r="AC14" s="21">
        <v>0.75245980404725299</v>
      </c>
      <c r="AD14" s="21">
        <v>0.70056420077105297</v>
      </c>
      <c r="AE14" s="21"/>
      <c r="AF14" s="21">
        <v>0.750354862596461</v>
      </c>
      <c r="AG14" s="21">
        <v>0.82423530246133903</v>
      </c>
      <c r="AH14" s="21">
        <v>0.66788991401776898</v>
      </c>
      <c r="AI14" s="21"/>
      <c r="AJ14" s="21">
        <v>0.76437175590655704</v>
      </c>
      <c r="AK14" s="21">
        <v>0.79157504671340795</v>
      </c>
      <c r="AL14" s="21">
        <v>0.91162706386682102</v>
      </c>
      <c r="AM14" s="21">
        <v>0.70625378793124505</v>
      </c>
      <c r="AN14" s="21">
        <v>0.688758615909695</v>
      </c>
      <c r="AO14" s="21"/>
      <c r="AP14" s="21">
        <v>0.75810166363679898</v>
      </c>
      <c r="AQ14" s="21">
        <v>0.79883588137854</v>
      </c>
      <c r="AR14" s="21">
        <v>0.88532268306555095</v>
      </c>
      <c r="AS14" s="21">
        <v>0.74588828650609895</v>
      </c>
      <c r="AT14" s="21">
        <v>0.74910118952079796</v>
      </c>
      <c r="AU14" s="21"/>
      <c r="AV14" s="21">
        <v>0.79300259652275296</v>
      </c>
      <c r="AW14" s="21">
        <v>0.76134261873273801</v>
      </c>
      <c r="AX14" s="21">
        <v>0.891342525195021</v>
      </c>
      <c r="AY14" s="21">
        <v>0.72940980564934099</v>
      </c>
      <c r="AZ14" s="21">
        <v>0.75158039173648905</v>
      </c>
      <c r="BA14" s="21">
        <v>0.715314953494949</v>
      </c>
      <c r="BB14" s="21"/>
      <c r="BC14" s="21">
        <v>0.72732185610557099</v>
      </c>
      <c r="BD14" s="21">
        <v>0.753569267961405</v>
      </c>
      <c r="BE14" s="21">
        <v>0.78068841556614599</v>
      </c>
      <c r="BF14" s="21">
        <v>0.81654720003297798</v>
      </c>
      <c r="BG14" s="21">
        <v>0.86428537491706103</v>
      </c>
    </row>
    <row r="15" spans="2:59" x14ac:dyDescent="0.35">
      <c r="B15" s="18" t="s">
        <v>87</v>
      </c>
      <c r="C15" s="21">
        <v>0.153589846725176</v>
      </c>
      <c r="D15" s="21">
        <v>0.13908951296532601</v>
      </c>
      <c r="E15" s="21">
        <v>0.167432582892177</v>
      </c>
      <c r="F15" s="21"/>
      <c r="G15" s="21">
        <v>0.218183100564074</v>
      </c>
      <c r="H15" s="21">
        <v>0.17647147957304399</v>
      </c>
      <c r="I15" s="21">
        <v>0.188974844944964</v>
      </c>
      <c r="J15" s="21">
        <v>0.12289928119614001</v>
      </c>
      <c r="K15" s="21">
        <v>0.122197312109645</v>
      </c>
      <c r="L15" s="21">
        <v>0.109007182425789</v>
      </c>
      <c r="M15" s="21"/>
      <c r="N15" s="21">
        <v>0.12721692305585999</v>
      </c>
      <c r="O15" s="21">
        <v>0.14557987218672599</v>
      </c>
      <c r="P15" s="21">
        <v>0.18053910007978299</v>
      </c>
      <c r="Q15" s="21">
        <v>0.169213838199988</v>
      </c>
      <c r="R15" s="21"/>
      <c r="S15" s="21">
        <v>0.15883875869646499</v>
      </c>
      <c r="T15" s="21">
        <v>0.15024491737857101</v>
      </c>
      <c r="U15" s="21">
        <v>0.151114984812942</v>
      </c>
      <c r="V15" s="21">
        <v>0.118126223827884</v>
      </c>
      <c r="W15" s="21">
        <v>0.159346687148124</v>
      </c>
      <c r="X15" s="21">
        <v>0.17255691596827699</v>
      </c>
      <c r="Y15" s="21">
        <v>0.186005473866485</v>
      </c>
      <c r="Z15" s="21">
        <v>0.171601750627147</v>
      </c>
      <c r="AA15" s="21">
        <v>0.144944439421611</v>
      </c>
      <c r="AB15" s="21">
        <v>0.121740999027337</v>
      </c>
      <c r="AC15" s="21">
        <v>0.16311200947214299</v>
      </c>
      <c r="AD15" s="21">
        <v>0.187307358460433</v>
      </c>
      <c r="AE15" s="21"/>
      <c r="AF15" s="21">
        <v>0.17852330092927701</v>
      </c>
      <c r="AG15" s="21">
        <v>0.12012236797876701</v>
      </c>
      <c r="AH15" s="21">
        <v>0.171809745375508</v>
      </c>
      <c r="AI15" s="21"/>
      <c r="AJ15" s="21">
        <v>0.17433427570372301</v>
      </c>
      <c r="AK15" s="21">
        <v>0.146529705801067</v>
      </c>
      <c r="AL15" s="21">
        <v>7.0306986578974703E-2</v>
      </c>
      <c r="AM15" s="21">
        <v>0.215044455825148</v>
      </c>
      <c r="AN15" s="21">
        <v>0.15890044508982201</v>
      </c>
      <c r="AO15" s="21"/>
      <c r="AP15" s="21">
        <v>0.19287478954301099</v>
      </c>
      <c r="AQ15" s="21">
        <v>0.12998455056097699</v>
      </c>
      <c r="AR15" s="21">
        <v>9.2686029729139294E-2</v>
      </c>
      <c r="AS15" s="21">
        <v>0.20486418535343301</v>
      </c>
      <c r="AT15" s="21">
        <v>0.149228754187227</v>
      </c>
      <c r="AU15" s="21"/>
      <c r="AV15" s="21">
        <v>0.127511816100323</v>
      </c>
      <c r="AW15" s="21">
        <v>0.196840336500469</v>
      </c>
      <c r="AX15" s="21">
        <v>9.0558794641026105E-2</v>
      </c>
      <c r="AY15" s="21">
        <v>0.21017488199720499</v>
      </c>
      <c r="AZ15" s="21">
        <v>0.15774687481352101</v>
      </c>
      <c r="BA15" s="21">
        <v>0.141037689055726</v>
      </c>
      <c r="BB15" s="21"/>
      <c r="BC15" s="21">
        <v>0.16609022436625601</v>
      </c>
      <c r="BD15" s="21">
        <v>0.180535514232669</v>
      </c>
      <c r="BE15" s="21">
        <v>0.14282871766816199</v>
      </c>
      <c r="BF15" s="21">
        <v>0.12774486451234901</v>
      </c>
      <c r="BG15" s="21">
        <v>0.116548448347707</v>
      </c>
    </row>
    <row r="16" spans="2:59" x14ac:dyDescent="0.35">
      <c r="B16" s="18" t="s">
        <v>88</v>
      </c>
      <c r="C16" s="22">
        <v>0.61293493655416997</v>
      </c>
      <c r="D16" s="22">
        <v>0.66401558042750297</v>
      </c>
      <c r="E16" s="22">
        <v>0.56434320729500498</v>
      </c>
      <c r="F16" s="22"/>
      <c r="G16" s="22">
        <v>0.46605685013742298</v>
      </c>
      <c r="H16" s="22">
        <v>0.56479721747297995</v>
      </c>
      <c r="I16" s="22">
        <v>0.52796746406855899</v>
      </c>
      <c r="J16" s="22">
        <v>0.65639647758560504</v>
      </c>
      <c r="K16" s="22">
        <v>0.70135167023002298</v>
      </c>
      <c r="L16" s="22">
        <v>0.72466833176534196</v>
      </c>
      <c r="M16" s="22"/>
      <c r="N16" s="22">
        <v>0.69620639874302304</v>
      </c>
      <c r="O16" s="22">
        <v>0.64076904744680696</v>
      </c>
      <c r="P16" s="22">
        <v>0.55262929284895601</v>
      </c>
      <c r="Q16" s="22">
        <v>0.54070799636115896</v>
      </c>
      <c r="R16" s="22"/>
      <c r="S16" s="22">
        <v>0.61907636045800896</v>
      </c>
      <c r="T16" s="22">
        <v>0.65367773555054598</v>
      </c>
      <c r="U16" s="22">
        <v>0.60446155557904602</v>
      </c>
      <c r="V16" s="22">
        <v>0.68818560053276001</v>
      </c>
      <c r="W16" s="22">
        <v>0.605298091556425</v>
      </c>
      <c r="X16" s="22">
        <v>0.55018872555145903</v>
      </c>
      <c r="Y16" s="22">
        <v>0.54444053421465</v>
      </c>
      <c r="Z16" s="22">
        <v>0.54228733151293596</v>
      </c>
      <c r="AA16" s="22">
        <v>0.62654997652715305</v>
      </c>
      <c r="AB16" s="22">
        <v>0.66737775841703195</v>
      </c>
      <c r="AC16" s="22">
        <v>0.58934779457511</v>
      </c>
      <c r="AD16" s="22">
        <v>0.51325684231061997</v>
      </c>
      <c r="AE16" s="22"/>
      <c r="AF16" s="22">
        <v>0.57183156166718396</v>
      </c>
      <c r="AG16" s="22">
        <v>0.70411293448257195</v>
      </c>
      <c r="AH16" s="22">
        <v>0.49608016864226001</v>
      </c>
      <c r="AI16" s="22"/>
      <c r="AJ16" s="22">
        <v>0.59003748020283397</v>
      </c>
      <c r="AK16" s="22">
        <v>0.645045340912342</v>
      </c>
      <c r="AL16" s="22">
        <v>0.84132007728784597</v>
      </c>
      <c r="AM16" s="22">
        <v>0.49120933210609602</v>
      </c>
      <c r="AN16" s="22">
        <v>0.52985817081987296</v>
      </c>
      <c r="AO16" s="22"/>
      <c r="AP16" s="22">
        <v>0.56522687409378802</v>
      </c>
      <c r="AQ16" s="22">
        <v>0.66885133081756298</v>
      </c>
      <c r="AR16" s="22">
        <v>0.79263665333641198</v>
      </c>
      <c r="AS16" s="22">
        <v>0.54102410115266597</v>
      </c>
      <c r="AT16" s="22">
        <v>0.59987243533357104</v>
      </c>
      <c r="AU16" s="22"/>
      <c r="AV16" s="22">
        <v>0.66549078042243004</v>
      </c>
      <c r="AW16" s="22">
        <v>0.56450228223226995</v>
      </c>
      <c r="AX16" s="22">
        <v>0.80078373055399499</v>
      </c>
      <c r="AY16" s="22">
        <v>0.51923492365213597</v>
      </c>
      <c r="AZ16" s="22">
        <v>0.59383351692296804</v>
      </c>
      <c r="BA16" s="22">
        <v>0.574277264439223</v>
      </c>
      <c r="BB16" s="22"/>
      <c r="BC16" s="22">
        <v>0.56123163173931501</v>
      </c>
      <c r="BD16" s="22">
        <v>0.57303375372873699</v>
      </c>
      <c r="BE16" s="22">
        <v>0.63785969789798402</v>
      </c>
      <c r="BF16" s="22">
        <v>0.68880233552062897</v>
      </c>
      <c r="BG16" s="22">
        <v>0.74773692656935398</v>
      </c>
    </row>
    <row r="17" spans="2:2" x14ac:dyDescent="0.35">
      <c r="B17" s="16"/>
    </row>
    <row r="18" spans="2:2" x14ac:dyDescent="0.35">
      <c r="B18" t="s">
        <v>76</v>
      </c>
    </row>
    <row r="19" spans="2:2" x14ac:dyDescent="0.35">
      <c r="B19" t="s">
        <v>77</v>
      </c>
    </row>
    <row r="21" spans="2:2" x14ac:dyDescent="0.35">
      <c r="B21"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BG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101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61</v>
      </c>
      <c r="E5" s="29"/>
      <c r="F5" s="15"/>
      <c r="G5" s="29" t="s">
        <v>62</v>
      </c>
      <c r="H5" s="29"/>
      <c r="I5" s="29"/>
      <c r="J5" s="29"/>
      <c r="K5" s="29"/>
      <c r="L5" s="29"/>
      <c r="M5" s="15"/>
      <c r="N5" s="29" t="s">
        <v>63</v>
      </c>
      <c r="O5" s="29"/>
      <c r="P5" s="29"/>
      <c r="Q5" s="29"/>
      <c r="R5" s="15"/>
      <c r="S5" s="29" t="s">
        <v>64</v>
      </c>
      <c r="T5" s="29"/>
      <c r="U5" s="29"/>
      <c r="V5" s="29"/>
      <c r="W5" s="29"/>
      <c r="X5" s="29"/>
      <c r="Y5" s="29"/>
      <c r="Z5" s="29"/>
      <c r="AA5" s="29"/>
      <c r="AB5" s="29"/>
      <c r="AC5" s="29"/>
      <c r="AD5" s="29"/>
      <c r="AE5" s="15"/>
      <c r="AF5" s="29" t="s">
        <v>65</v>
      </c>
      <c r="AG5" s="29"/>
      <c r="AH5" s="29"/>
      <c r="AI5" s="15"/>
      <c r="AJ5" s="29" t="s">
        <v>66</v>
      </c>
      <c r="AK5" s="29"/>
      <c r="AL5" s="29"/>
      <c r="AM5" s="29"/>
      <c r="AN5" s="29"/>
      <c r="AO5" s="15"/>
      <c r="AP5" s="29" t="s">
        <v>67</v>
      </c>
      <c r="AQ5" s="29"/>
      <c r="AR5" s="29"/>
      <c r="AS5" s="29"/>
      <c r="AT5" s="29"/>
      <c r="AU5" s="15"/>
      <c r="AV5" s="29" t="s">
        <v>68</v>
      </c>
      <c r="AW5" s="29"/>
      <c r="AX5" s="29"/>
      <c r="AY5" s="29"/>
      <c r="AZ5" s="29"/>
      <c r="BA5" s="29"/>
      <c r="BB5" s="15"/>
      <c r="BC5" s="29" t="s">
        <v>69</v>
      </c>
      <c r="BD5" s="29"/>
      <c r="BE5" s="29"/>
      <c r="BF5" s="29"/>
      <c r="BG5" s="29"/>
    </row>
    <row r="6" spans="2:59"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49</v>
      </c>
      <c r="AQ6" s="12" t="s">
        <v>50</v>
      </c>
      <c r="AR6" s="12" t="s">
        <v>51</v>
      </c>
      <c r="AS6" s="12" t="s">
        <v>52</v>
      </c>
      <c r="AT6" s="12" t="s">
        <v>53</v>
      </c>
      <c r="AV6" s="12" t="s">
        <v>46</v>
      </c>
      <c r="AW6" s="12" t="s">
        <v>45</v>
      </c>
      <c r="AX6" s="12" t="s">
        <v>51</v>
      </c>
      <c r="AY6" s="12" t="s">
        <v>52</v>
      </c>
      <c r="AZ6" s="12" t="s">
        <v>54</v>
      </c>
      <c r="BA6" s="12" t="s">
        <v>55</v>
      </c>
      <c r="BC6" s="12" t="s">
        <v>56</v>
      </c>
      <c r="BD6" s="12" t="s">
        <v>57</v>
      </c>
      <c r="BE6" s="12" t="s">
        <v>58</v>
      </c>
      <c r="BF6" s="12" t="s">
        <v>59</v>
      </c>
      <c r="BG6" s="12" t="s">
        <v>60</v>
      </c>
    </row>
    <row r="7" spans="2:59" ht="30" customHeight="1" x14ac:dyDescent="0.35">
      <c r="B7" s="10" t="s">
        <v>18</v>
      </c>
      <c r="C7" s="10">
        <v>2010</v>
      </c>
      <c r="D7" s="10">
        <v>999</v>
      </c>
      <c r="E7" s="10">
        <v>1006</v>
      </c>
      <c r="F7" s="10"/>
      <c r="G7" s="10">
        <v>295</v>
      </c>
      <c r="H7" s="10">
        <v>323</v>
      </c>
      <c r="I7" s="10">
        <v>329</v>
      </c>
      <c r="J7" s="10">
        <v>332</v>
      </c>
      <c r="K7" s="10">
        <v>292</v>
      </c>
      <c r="L7" s="10">
        <v>439</v>
      </c>
      <c r="M7" s="10"/>
      <c r="N7" s="10">
        <v>639</v>
      </c>
      <c r="O7" s="10">
        <v>496</v>
      </c>
      <c r="P7" s="10">
        <v>359</v>
      </c>
      <c r="Q7" s="10">
        <v>508</v>
      </c>
      <c r="R7" s="10"/>
      <c r="S7" s="10">
        <v>273</v>
      </c>
      <c r="T7" s="10">
        <v>265</v>
      </c>
      <c r="U7" s="10">
        <v>165</v>
      </c>
      <c r="V7" s="10">
        <v>186</v>
      </c>
      <c r="W7" s="10">
        <v>145</v>
      </c>
      <c r="X7" s="10">
        <v>175</v>
      </c>
      <c r="Y7" s="10">
        <v>163</v>
      </c>
      <c r="Z7" s="10">
        <v>85</v>
      </c>
      <c r="AA7" s="10">
        <v>219</v>
      </c>
      <c r="AB7" s="10">
        <v>162</v>
      </c>
      <c r="AC7" s="10">
        <v>107</v>
      </c>
      <c r="AD7" s="10">
        <v>65</v>
      </c>
      <c r="AE7" s="10"/>
      <c r="AF7" s="10">
        <v>732</v>
      </c>
      <c r="AG7" s="10">
        <v>823</v>
      </c>
      <c r="AH7" s="10">
        <v>255</v>
      </c>
      <c r="AI7" s="10"/>
      <c r="AJ7" s="10">
        <v>691</v>
      </c>
      <c r="AK7" s="10">
        <v>598</v>
      </c>
      <c r="AL7" s="10">
        <v>152</v>
      </c>
      <c r="AM7" s="10">
        <v>26</v>
      </c>
      <c r="AN7" s="10">
        <v>229</v>
      </c>
      <c r="AO7" s="10"/>
      <c r="AP7" s="10">
        <v>375</v>
      </c>
      <c r="AQ7" s="10">
        <v>780</v>
      </c>
      <c r="AR7" s="10">
        <v>180</v>
      </c>
      <c r="AS7" s="10">
        <v>230</v>
      </c>
      <c r="AT7" s="10">
        <v>109</v>
      </c>
      <c r="AU7" s="10"/>
      <c r="AV7" s="10">
        <v>801</v>
      </c>
      <c r="AW7" s="10">
        <v>334</v>
      </c>
      <c r="AX7" s="10">
        <v>155</v>
      </c>
      <c r="AY7" s="10">
        <v>275</v>
      </c>
      <c r="AZ7" s="10">
        <v>131</v>
      </c>
      <c r="BA7" s="10">
        <v>154</v>
      </c>
      <c r="BB7" s="10"/>
      <c r="BC7" s="10">
        <v>462</v>
      </c>
      <c r="BD7" s="10">
        <v>437</v>
      </c>
      <c r="BE7" s="10">
        <v>576</v>
      </c>
      <c r="BF7" s="10">
        <v>232</v>
      </c>
      <c r="BG7" s="10">
        <v>54</v>
      </c>
    </row>
    <row r="8" spans="2:59" ht="30" customHeight="1" x14ac:dyDescent="0.35">
      <c r="B8" s="11" t="s">
        <v>19</v>
      </c>
      <c r="C8" s="11">
        <v>2010</v>
      </c>
      <c r="D8" s="11">
        <v>990</v>
      </c>
      <c r="E8" s="11">
        <v>1015</v>
      </c>
      <c r="F8" s="11"/>
      <c r="G8" s="11">
        <v>282</v>
      </c>
      <c r="H8" s="11">
        <v>342</v>
      </c>
      <c r="I8" s="11">
        <v>341</v>
      </c>
      <c r="J8" s="11">
        <v>341</v>
      </c>
      <c r="K8" s="11">
        <v>283</v>
      </c>
      <c r="L8" s="11">
        <v>421</v>
      </c>
      <c r="M8" s="11"/>
      <c r="N8" s="11">
        <v>541</v>
      </c>
      <c r="O8" s="11">
        <v>521</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744</v>
      </c>
      <c r="AG8" s="11">
        <v>813</v>
      </c>
      <c r="AH8" s="11">
        <v>263</v>
      </c>
      <c r="AI8" s="11"/>
      <c r="AJ8" s="11">
        <v>682</v>
      </c>
      <c r="AK8" s="11">
        <v>605</v>
      </c>
      <c r="AL8" s="11">
        <v>146</v>
      </c>
      <c r="AM8" s="11">
        <v>25</v>
      </c>
      <c r="AN8" s="11">
        <v>237</v>
      </c>
      <c r="AO8" s="11"/>
      <c r="AP8" s="11">
        <v>367</v>
      </c>
      <c r="AQ8" s="11">
        <v>780</v>
      </c>
      <c r="AR8" s="11">
        <v>175</v>
      </c>
      <c r="AS8" s="11">
        <v>233</v>
      </c>
      <c r="AT8" s="11">
        <v>107</v>
      </c>
      <c r="AU8" s="11"/>
      <c r="AV8" s="11">
        <v>804</v>
      </c>
      <c r="AW8" s="11">
        <v>326</v>
      </c>
      <c r="AX8" s="11">
        <v>150</v>
      </c>
      <c r="AY8" s="11">
        <v>281</v>
      </c>
      <c r="AZ8" s="11">
        <v>131</v>
      </c>
      <c r="BA8" s="11">
        <v>157</v>
      </c>
      <c r="BB8" s="11"/>
      <c r="BC8" s="11">
        <v>483</v>
      </c>
      <c r="BD8" s="11">
        <v>449</v>
      </c>
      <c r="BE8" s="11">
        <v>561</v>
      </c>
      <c r="BF8" s="11">
        <v>222</v>
      </c>
      <c r="BG8" s="11">
        <v>43</v>
      </c>
    </row>
    <row r="9" spans="2:59" x14ac:dyDescent="0.35">
      <c r="B9" s="18" t="s">
        <v>82</v>
      </c>
      <c r="C9" s="17">
        <v>9.6374976274998803E-2</v>
      </c>
      <c r="D9" s="17">
        <v>0.11944348612014399</v>
      </c>
      <c r="E9" s="17">
        <v>7.4345488317845501E-2</v>
      </c>
      <c r="F9" s="17"/>
      <c r="G9" s="17">
        <v>0.12220622963901399</v>
      </c>
      <c r="H9" s="17">
        <v>0.170577389770175</v>
      </c>
      <c r="I9" s="17">
        <v>0.108016462468862</v>
      </c>
      <c r="J9" s="17">
        <v>8.2349778795423698E-2</v>
      </c>
      <c r="K9" s="17">
        <v>6.4939111113610601E-2</v>
      </c>
      <c r="L9" s="17">
        <v>4.1818935097775199E-2</v>
      </c>
      <c r="M9" s="17"/>
      <c r="N9" s="17">
        <v>9.1319310963780598E-2</v>
      </c>
      <c r="O9" s="17">
        <v>0.105016705321494</v>
      </c>
      <c r="P9" s="17">
        <v>8.7877892251809406E-2</v>
      </c>
      <c r="Q9" s="17">
        <v>0.101859958036096</v>
      </c>
      <c r="R9" s="17"/>
      <c r="S9" s="17">
        <v>0.13472124263999599</v>
      </c>
      <c r="T9" s="17">
        <v>8.9945968238191107E-2</v>
      </c>
      <c r="U9" s="17">
        <v>0.118119118412345</v>
      </c>
      <c r="V9" s="17">
        <v>8.3030654437248205E-2</v>
      </c>
      <c r="W9" s="17">
        <v>7.4682628941576304E-2</v>
      </c>
      <c r="X9" s="17">
        <v>9.0662695106859398E-2</v>
      </c>
      <c r="Y9" s="17">
        <v>6.4931269502574607E-2</v>
      </c>
      <c r="Z9" s="17">
        <v>2.13138811030824E-2</v>
      </c>
      <c r="AA9" s="17">
        <v>8.6737315031785694E-2</v>
      </c>
      <c r="AB9" s="17">
        <v>0.106822209701446</v>
      </c>
      <c r="AC9" s="17">
        <v>0.15150002222926101</v>
      </c>
      <c r="AD9" s="17">
        <v>9.0519999607817703E-2</v>
      </c>
      <c r="AE9" s="17"/>
      <c r="AF9" s="17">
        <v>8.3315657243370103E-2</v>
      </c>
      <c r="AG9" s="17">
        <v>0.107988196323868</v>
      </c>
      <c r="AH9" s="17">
        <v>0.10348065247068999</v>
      </c>
      <c r="AI9" s="17"/>
      <c r="AJ9" s="17">
        <v>7.7516204833720598E-2</v>
      </c>
      <c r="AK9" s="17">
        <v>0.14159476773358901</v>
      </c>
      <c r="AL9" s="17">
        <v>7.9600116668956694E-2</v>
      </c>
      <c r="AM9" s="17">
        <v>4.0615118103203902E-2</v>
      </c>
      <c r="AN9" s="17">
        <v>6.7423374072852801E-2</v>
      </c>
      <c r="AO9" s="17"/>
      <c r="AP9" s="17">
        <v>7.0835823064691494E-2</v>
      </c>
      <c r="AQ9" s="17">
        <v>0.121501910627084</v>
      </c>
      <c r="AR9" s="17">
        <v>9.7762005415423098E-2</v>
      </c>
      <c r="AS9" s="17">
        <v>6.3204775652186601E-2</v>
      </c>
      <c r="AT9" s="17">
        <v>0.1525560834861</v>
      </c>
      <c r="AU9" s="17"/>
      <c r="AV9" s="17">
        <v>0.12920749673082399</v>
      </c>
      <c r="AW9" s="17">
        <v>7.6167080147549401E-2</v>
      </c>
      <c r="AX9" s="17">
        <v>9.6259023626776394E-2</v>
      </c>
      <c r="AY9" s="17">
        <v>6.6278846788812601E-2</v>
      </c>
      <c r="AZ9" s="17">
        <v>0.12746133882690699</v>
      </c>
      <c r="BA9" s="17">
        <v>1.45304019863045E-2</v>
      </c>
      <c r="BB9" s="17"/>
      <c r="BC9" s="17">
        <v>8.6324342719783606E-2</v>
      </c>
      <c r="BD9" s="17">
        <v>6.48434977133618E-2</v>
      </c>
      <c r="BE9" s="17">
        <v>9.8282900036385401E-2</v>
      </c>
      <c r="BF9" s="17">
        <v>0.18260617159179299</v>
      </c>
      <c r="BG9" s="17">
        <v>0.21674413820091101</v>
      </c>
    </row>
    <row r="10" spans="2:59" x14ac:dyDescent="0.35">
      <c r="B10" s="18" t="s">
        <v>83</v>
      </c>
      <c r="C10" s="17">
        <v>0.228603894295652</v>
      </c>
      <c r="D10" s="17">
        <v>0.26049322890614102</v>
      </c>
      <c r="E10" s="17">
        <v>0.19578157630290399</v>
      </c>
      <c r="F10" s="17"/>
      <c r="G10" s="17">
        <v>0.28769975968462902</v>
      </c>
      <c r="H10" s="17">
        <v>0.26469791525807701</v>
      </c>
      <c r="I10" s="17">
        <v>0.26653524398189499</v>
      </c>
      <c r="J10" s="17">
        <v>0.19528320560201501</v>
      </c>
      <c r="K10" s="17">
        <v>0.17000022282795599</v>
      </c>
      <c r="L10" s="17">
        <v>0.195328575563017</v>
      </c>
      <c r="M10" s="17"/>
      <c r="N10" s="17">
        <v>0.22423776671131701</v>
      </c>
      <c r="O10" s="17">
        <v>0.23151265623429601</v>
      </c>
      <c r="P10" s="17">
        <v>0.22578333754017099</v>
      </c>
      <c r="Q10" s="17">
        <v>0.232352866683874</v>
      </c>
      <c r="R10" s="17"/>
      <c r="S10" s="17">
        <v>0.27889759106959</v>
      </c>
      <c r="T10" s="17">
        <v>0.255685600480549</v>
      </c>
      <c r="U10" s="17">
        <v>0.24263844234662801</v>
      </c>
      <c r="V10" s="17">
        <v>0.193983923924783</v>
      </c>
      <c r="W10" s="17">
        <v>0.25496921208510298</v>
      </c>
      <c r="X10" s="17">
        <v>0.24045978461536699</v>
      </c>
      <c r="Y10" s="17">
        <v>0.24798565955263199</v>
      </c>
      <c r="Z10" s="17">
        <v>0.23430400333979101</v>
      </c>
      <c r="AA10" s="17">
        <v>0.20089488922847401</v>
      </c>
      <c r="AB10" s="17">
        <v>0.16278819360330599</v>
      </c>
      <c r="AC10" s="17">
        <v>0.17804028104988801</v>
      </c>
      <c r="AD10" s="17">
        <v>0.17038472889904399</v>
      </c>
      <c r="AE10" s="17"/>
      <c r="AF10" s="17">
        <v>0.20354795490442601</v>
      </c>
      <c r="AG10" s="17">
        <v>0.25644235903145501</v>
      </c>
      <c r="AH10" s="17">
        <v>0.18959053198166401</v>
      </c>
      <c r="AI10" s="17"/>
      <c r="AJ10" s="17">
        <v>0.20936411956506501</v>
      </c>
      <c r="AK10" s="17">
        <v>0.28106022554314097</v>
      </c>
      <c r="AL10" s="17">
        <v>0.27378266368906701</v>
      </c>
      <c r="AM10" s="17">
        <v>0.15560931581464901</v>
      </c>
      <c r="AN10" s="17">
        <v>0.18321032512856</v>
      </c>
      <c r="AO10" s="17"/>
      <c r="AP10" s="17">
        <v>0.22034283187376799</v>
      </c>
      <c r="AQ10" s="17">
        <v>0.259097358148558</v>
      </c>
      <c r="AR10" s="17">
        <v>0.26326673692561697</v>
      </c>
      <c r="AS10" s="17">
        <v>0.18212975515043101</v>
      </c>
      <c r="AT10" s="17">
        <v>0.29150362359075999</v>
      </c>
      <c r="AU10" s="17"/>
      <c r="AV10" s="17">
        <v>0.26851602736729002</v>
      </c>
      <c r="AW10" s="17">
        <v>0.21438424261337699</v>
      </c>
      <c r="AX10" s="17">
        <v>0.25937298128868402</v>
      </c>
      <c r="AY10" s="17">
        <v>0.17904994251144399</v>
      </c>
      <c r="AZ10" s="17">
        <v>0.24633487959105899</v>
      </c>
      <c r="BA10" s="17">
        <v>0.20273895849055601</v>
      </c>
      <c r="BB10" s="17"/>
      <c r="BC10" s="17">
        <v>0.21312710250002501</v>
      </c>
      <c r="BD10" s="17">
        <v>0.24257793303248401</v>
      </c>
      <c r="BE10" s="17">
        <v>0.25228919085113899</v>
      </c>
      <c r="BF10" s="17">
        <v>0.23384210467475799</v>
      </c>
      <c r="BG10" s="17">
        <v>0.20054368646662599</v>
      </c>
    </row>
    <row r="11" spans="2:59" x14ac:dyDescent="0.35">
      <c r="B11" s="18" t="s">
        <v>84</v>
      </c>
      <c r="C11" s="17">
        <v>0.29471150675278301</v>
      </c>
      <c r="D11" s="17">
        <v>0.29610352329357897</v>
      </c>
      <c r="E11" s="17">
        <v>0.29480515330190499</v>
      </c>
      <c r="F11" s="17"/>
      <c r="G11" s="17">
        <v>0.30141526152531201</v>
      </c>
      <c r="H11" s="17">
        <v>0.26452330143542602</v>
      </c>
      <c r="I11" s="17">
        <v>0.25467927472954999</v>
      </c>
      <c r="J11" s="17">
        <v>0.30946100943626398</v>
      </c>
      <c r="K11" s="17">
        <v>0.31713073267539399</v>
      </c>
      <c r="L11" s="17">
        <v>0.320168845975905</v>
      </c>
      <c r="M11" s="17"/>
      <c r="N11" s="17">
        <v>0.32598507223821299</v>
      </c>
      <c r="O11" s="17">
        <v>0.25676145224560898</v>
      </c>
      <c r="P11" s="17">
        <v>0.32440369506112399</v>
      </c>
      <c r="Q11" s="17">
        <v>0.27484632190348801</v>
      </c>
      <c r="R11" s="17"/>
      <c r="S11" s="17">
        <v>0.30265648252657301</v>
      </c>
      <c r="T11" s="17">
        <v>0.27393796841002299</v>
      </c>
      <c r="U11" s="17">
        <v>0.29618444046769998</v>
      </c>
      <c r="V11" s="17">
        <v>0.319116293015832</v>
      </c>
      <c r="W11" s="17">
        <v>0.25479876840925503</v>
      </c>
      <c r="X11" s="17">
        <v>0.26311116331143602</v>
      </c>
      <c r="Y11" s="17">
        <v>0.32566838913141199</v>
      </c>
      <c r="Z11" s="17">
        <v>0.32475355148215201</v>
      </c>
      <c r="AA11" s="17">
        <v>0.31801560274353802</v>
      </c>
      <c r="AB11" s="17">
        <v>0.30169611289339798</v>
      </c>
      <c r="AC11" s="17">
        <v>0.26649554712469198</v>
      </c>
      <c r="AD11" s="17">
        <v>0.27688797746855798</v>
      </c>
      <c r="AE11" s="17"/>
      <c r="AF11" s="17">
        <v>0.26295612923966599</v>
      </c>
      <c r="AG11" s="17">
        <v>0.31335441040116602</v>
      </c>
      <c r="AH11" s="17">
        <v>0.29996452628908099</v>
      </c>
      <c r="AI11" s="17"/>
      <c r="AJ11" s="17">
        <v>0.28684499229726901</v>
      </c>
      <c r="AK11" s="17">
        <v>0.27664882360837101</v>
      </c>
      <c r="AL11" s="17">
        <v>0.35873417555640602</v>
      </c>
      <c r="AM11" s="17">
        <v>0.17569750877592299</v>
      </c>
      <c r="AN11" s="17">
        <v>0.32636235206917702</v>
      </c>
      <c r="AO11" s="17"/>
      <c r="AP11" s="17">
        <v>0.30299725517099502</v>
      </c>
      <c r="AQ11" s="17">
        <v>0.29559699432938702</v>
      </c>
      <c r="AR11" s="17">
        <v>0.35145534799273498</v>
      </c>
      <c r="AS11" s="17">
        <v>0.257999310183814</v>
      </c>
      <c r="AT11" s="17">
        <v>0.28683416143867801</v>
      </c>
      <c r="AU11" s="17"/>
      <c r="AV11" s="17">
        <v>0.30066723914824101</v>
      </c>
      <c r="AW11" s="17">
        <v>0.32332033660020199</v>
      </c>
      <c r="AX11" s="17">
        <v>0.32333656909567698</v>
      </c>
      <c r="AY11" s="17">
        <v>0.230806829511818</v>
      </c>
      <c r="AZ11" s="17">
        <v>0.30479674578016802</v>
      </c>
      <c r="BA11" s="17">
        <v>0.30763833497731802</v>
      </c>
      <c r="BB11" s="17"/>
      <c r="BC11" s="17">
        <v>0.28153752886602501</v>
      </c>
      <c r="BD11" s="17">
        <v>0.34333124267686699</v>
      </c>
      <c r="BE11" s="17">
        <v>0.30555507504384699</v>
      </c>
      <c r="BF11" s="17">
        <v>0.216871541771575</v>
      </c>
      <c r="BG11" s="17">
        <v>0.29784650076322799</v>
      </c>
    </row>
    <row r="12" spans="2:59" x14ac:dyDescent="0.35">
      <c r="B12" s="18" t="s">
        <v>85</v>
      </c>
      <c r="C12" s="17">
        <v>0.29770258110346198</v>
      </c>
      <c r="D12" s="17">
        <v>0.24843072550805101</v>
      </c>
      <c r="E12" s="17">
        <v>0.345149000658246</v>
      </c>
      <c r="F12" s="17"/>
      <c r="G12" s="17">
        <v>0.199437487705832</v>
      </c>
      <c r="H12" s="17">
        <v>0.232265835606456</v>
      </c>
      <c r="I12" s="17">
        <v>0.30918410837516502</v>
      </c>
      <c r="J12" s="17">
        <v>0.30380040784922702</v>
      </c>
      <c r="K12" s="17">
        <v>0.36455202504374401</v>
      </c>
      <c r="L12" s="17">
        <v>0.357547260425013</v>
      </c>
      <c r="M12" s="17"/>
      <c r="N12" s="17">
        <v>0.29053976683733201</v>
      </c>
      <c r="O12" s="17">
        <v>0.33166235891337797</v>
      </c>
      <c r="P12" s="17">
        <v>0.27860070902318901</v>
      </c>
      <c r="Q12" s="17">
        <v>0.28594999425596701</v>
      </c>
      <c r="R12" s="17"/>
      <c r="S12" s="17">
        <v>0.229451150119588</v>
      </c>
      <c r="T12" s="17">
        <v>0.32159627959724402</v>
      </c>
      <c r="U12" s="17">
        <v>0.23671551115259901</v>
      </c>
      <c r="V12" s="17">
        <v>0.31124757214751497</v>
      </c>
      <c r="W12" s="17">
        <v>0.33840766630193803</v>
      </c>
      <c r="X12" s="17">
        <v>0.33135910656346901</v>
      </c>
      <c r="Y12" s="17">
        <v>0.26775567878255302</v>
      </c>
      <c r="Z12" s="17">
        <v>0.34794096960570597</v>
      </c>
      <c r="AA12" s="17">
        <v>0.28023110226835002</v>
      </c>
      <c r="AB12" s="17">
        <v>0.333334627154037</v>
      </c>
      <c r="AC12" s="17">
        <v>0.33070959924140497</v>
      </c>
      <c r="AD12" s="17">
        <v>0.35370049150695898</v>
      </c>
      <c r="AE12" s="17"/>
      <c r="AF12" s="17">
        <v>0.37312788618204601</v>
      </c>
      <c r="AG12" s="17">
        <v>0.255937028487914</v>
      </c>
      <c r="AH12" s="17">
        <v>0.27081776635069099</v>
      </c>
      <c r="AI12" s="17"/>
      <c r="AJ12" s="17">
        <v>0.36338901087134901</v>
      </c>
      <c r="AK12" s="17">
        <v>0.22962087251719601</v>
      </c>
      <c r="AL12" s="17">
        <v>0.23120771128315701</v>
      </c>
      <c r="AM12" s="17">
        <v>0.47397439763802901</v>
      </c>
      <c r="AN12" s="17">
        <v>0.28657347714163001</v>
      </c>
      <c r="AO12" s="17"/>
      <c r="AP12" s="17">
        <v>0.37755904300190601</v>
      </c>
      <c r="AQ12" s="17">
        <v>0.245239901403072</v>
      </c>
      <c r="AR12" s="17">
        <v>0.206013882385014</v>
      </c>
      <c r="AS12" s="17">
        <v>0.40011714075066201</v>
      </c>
      <c r="AT12" s="17">
        <v>0.192483217822424</v>
      </c>
      <c r="AU12" s="17"/>
      <c r="AV12" s="17">
        <v>0.22399103270161</v>
      </c>
      <c r="AW12" s="17">
        <v>0.35189925435862601</v>
      </c>
      <c r="AX12" s="17">
        <v>0.25493944136208102</v>
      </c>
      <c r="AY12" s="17">
        <v>0.43837548244452101</v>
      </c>
      <c r="AZ12" s="17">
        <v>0.246132229277882</v>
      </c>
      <c r="BA12" s="17">
        <v>0.34184053100574202</v>
      </c>
      <c r="BB12" s="17"/>
      <c r="BC12" s="17">
        <v>0.32720038395753898</v>
      </c>
      <c r="BD12" s="17">
        <v>0.27277705300989702</v>
      </c>
      <c r="BE12" s="17">
        <v>0.26605898390728999</v>
      </c>
      <c r="BF12" s="17">
        <v>0.28124062358662399</v>
      </c>
      <c r="BG12" s="17">
        <v>0.26247398626570101</v>
      </c>
    </row>
    <row r="13" spans="2:59" x14ac:dyDescent="0.35">
      <c r="B13" s="18" t="s">
        <v>73</v>
      </c>
      <c r="C13" s="17">
        <v>8.2607041573103807E-2</v>
      </c>
      <c r="D13" s="17">
        <v>7.5529036172084799E-2</v>
      </c>
      <c r="E13" s="17">
        <v>8.9918781419098995E-2</v>
      </c>
      <c r="F13" s="17"/>
      <c r="G13" s="17">
        <v>8.9241261445212799E-2</v>
      </c>
      <c r="H13" s="17">
        <v>6.7935557929865997E-2</v>
      </c>
      <c r="I13" s="17">
        <v>6.15849104445284E-2</v>
      </c>
      <c r="J13" s="17">
        <v>0.10910559831706899</v>
      </c>
      <c r="K13" s="17">
        <v>8.3377908339296106E-2</v>
      </c>
      <c r="L13" s="17">
        <v>8.5136382938290303E-2</v>
      </c>
      <c r="M13" s="17"/>
      <c r="N13" s="17">
        <v>6.7918083249357206E-2</v>
      </c>
      <c r="O13" s="17">
        <v>7.5046827285223106E-2</v>
      </c>
      <c r="P13" s="17">
        <v>8.3334366123706802E-2</v>
      </c>
      <c r="Q13" s="17">
        <v>0.104990859120575</v>
      </c>
      <c r="R13" s="17"/>
      <c r="S13" s="17">
        <v>5.4273533644253198E-2</v>
      </c>
      <c r="T13" s="17">
        <v>5.8834183273993E-2</v>
      </c>
      <c r="U13" s="17">
        <v>0.106342487620728</v>
      </c>
      <c r="V13" s="17">
        <v>9.2621556474622002E-2</v>
      </c>
      <c r="W13" s="17">
        <v>7.7141724262127398E-2</v>
      </c>
      <c r="X13" s="17">
        <v>7.44072504028684E-2</v>
      </c>
      <c r="Y13" s="17">
        <v>9.3659003030829094E-2</v>
      </c>
      <c r="Z13" s="17">
        <v>7.1687594469269006E-2</v>
      </c>
      <c r="AA13" s="17">
        <v>0.11412109072785299</v>
      </c>
      <c r="AB13" s="17">
        <v>9.5358856647812199E-2</v>
      </c>
      <c r="AC13" s="17">
        <v>7.32545503547542E-2</v>
      </c>
      <c r="AD13" s="17">
        <v>0.108506802517621</v>
      </c>
      <c r="AE13" s="17"/>
      <c r="AF13" s="17">
        <v>7.7052372430492302E-2</v>
      </c>
      <c r="AG13" s="17">
        <v>6.6278005755596198E-2</v>
      </c>
      <c r="AH13" s="17">
        <v>0.13614652290787299</v>
      </c>
      <c r="AI13" s="17"/>
      <c r="AJ13" s="17">
        <v>6.2885672432596296E-2</v>
      </c>
      <c r="AK13" s="17">
        <v>7.1075310597703598E-2</v>
      </c>
      <c r="AL13" s="17">
        <v>5.6675332802413499E-2</v>
      </c>
      <c r="AM13" s="17">
        <v>0.154103659668195</v>
      </c>
      <c r="AN13" s="17">
        <v>0.13643047158777999</v>
      </c>
      <c r="AO13" s="17"/>
      <c r="AP13" s="17">
        <v>2.82650468886393E-2</v>
      </c>
      <c r="AQ13" s="17">
        <v>7.8563835491899603E-2</v>
      </c>
      <c r="AR13" s="17">
        <v>8.1502027281210601E-2</v>
      </c>
      <c r="AS13" s="17">
        <v>9.6549018262905503E-2</v>
      </c>
      <c r="AT13" s="17">
        <v>7.6622913662037107E-2</v>
      </c>
      <c r="AU13" s="17"/>
      <c r="AV13" s="17">
        <v>7.7618204052035206E-2</v>
      </c>
      <c r="AW13" s="17">
        <v>3.4229086280245499E-2</v>
      </c>
      <c r="AX13" s="17">
        <v>6.6091984626781702E-2</v>
      </c>
      <c r="AY13" s="17">
        <v>8.5488898743404498E-2</v>
      </c>
      <c r="AZ13" s="17">
        <v>7.5274806523983703E-2</v>
      </c>
      <c r="BA13" s="17">
        <v>0.13325177354008</v>
      </c>
      <c r="BB13" s="17"/>
      <c r="BC13" s="17">
        <v>9.18106419566279E-2</v>
      </c>
      <c r="BD13" s="17">
        <v>7.6470273567390806E-2</v>
      </c>
      <c r="BE13" s="17">
        <v>7.7813850161337905E-2</v>
      </c>
      <c r="BF13" s="17">
        <v>8.5439558375249899E-2</v>
      </c>
      <c r="BG13" s="17">
        <v>2.2391688303534E-2</v>
      </c>
    </row>
    <row r="14" spans="2:59" x14ac:dyDescent="0.35">
      <c r="B14" s="18" t="s">
        <v>86</v>
      </c>
      <c r="C14" s="21">
        <v>0.324978870570651</v>
      </c>
      <c r="D14" s="21">
        <v>0.37993671502628501</v>
      </c>
      <c r="E14" s="21">
        <v>0.27012706462074998</v>
      </c>
      <c r="F14" s="21"/>
      <c r="G14" s="21">
        <v>0.40990598932364303</v>
      </c>
      <c r="H14" s="21">
        <v>0.43527530502825201</v>
      </c>
      <c r="I14" s="21">
        <v>0.37455170645075703</v>
      </c>
      <c r="J14" s="21">
        <v>0.277632984397439</v>
      </c>
      <c r="K14" s="21">
        <v>0.23493933394156599</v>
      </c>
      <c r="L14" s="21">
        <v>0.23714751066079201</v>
      </c>
      <c r="M14" s="21"/>
      <c r="N14" s="21">
        <v>0.315557077675098</v>
      </c>
      <c r="O14" s="21">
        <v>0.33652936155579</v>
      </c>
      <c r="P14" s="21">
        <v>0.31366122979198002</v>
      </c>
      <c r="Q14" s="21">
        <v>0.33421282471996999</v>
      </c>
      <c r="R14" s="21"/>
      <c r="S14" s="21">
        <v>0.41361883370958602</v>
      </c>
      <c r="T14" s="21">
        <v>0.34563156871874001</v>
      </c>
      <c r="U14" s="21">
        <v>0.36075756075897297</v>
      </c>
      <c r="V14" s="21">
        <v>0.27701457836203103</v>
      </c>
      <c r="W14" s="21">
        <v>0.32965184102667899</v>
      </c>
      <c r="X14" s="21">
        <v>0.33112247972222603</v>
      </c>
      <c r="Y14" s="21">
        <v>0.31291692905520602</v>
      </c>
      <c r="Z14" s="21">
        <v>0.25561788444287298</v>
      </c>
      <c r="AA14" s="21">
        <v>0.28763220426025898</v>
      </c>
      <c r="AB14" s="21">
        <v>0.269610403304753</v>
      </c>
      <c r="AC14" s="21">
        <v>0.32954030327915002</v>
      </c>
      <c r="AD14" s="21">
        <v>0.26090472850686203</v>
      </c>
      <c r="AE14" s="21"/>
      <c r="AF14" s="21">
        <v>0.28686361214779599</v>
      </c>
      <c r="AG14" s="21">
        <v>0.36443055535532398</v>
      </c>
      <c r="AH14" s="21">
        <v>0.29307118445235503</v>
      </c>
      <c r="AI14" s="21"/>
      <c r="AJ14" s="21">
        <v>0.28688032439878602</v>
      </c>
      <c r="AK14" s="21">
        <v>0.42265499327673001</v>
      </c>
      <c r="AL14" s="21">
        <v>0.35338278035802401</v>
      </c>
      <c r="AM14" s="21">
        <v>0.19622443391785199</v>
      </c>
      <c r="AN14" s="21">
        <v>0.25063369920141298</v>
      </c>
      <c r="AO14" s="21"/>
      <c r="AP14" s="21">
        <v>0.29117865493846001</v>
      </c>
      <c r="AQ14" s="21">
        <v>0.38059926877564199</v>
      </c>
      <c r="AR14" s="21">
        <v>0.36102874234103999</v>
      </c>
      <c r="AS14" s="21">
        <v>0.24533453080261799</v>
      </c>
      <c r="AT14" s="21">
        <v>0.44405970707685999</v>
      </c>
      <c r="AU14" s="21"/>
      <c r="AV14" s="21">
        <v>0.39772352409811401</v>
      </c>
      <c r="AW14" s="21">
        <v>0.29055132276092699</v>
      </c>
      <c r="AX14" s="21">
        <v>0.35563200491545999</v>
      </c>
      <c r="AY14" s="21">
        <v>0.24532878930025601</v>
      </c>
      <c r="AZ14" s="21">
        <v>0.37379621841796601</v>
      </c>
      <c r="BA14" s="21">
        <v>0.21726936047685999</v>
      </c>
      <c r="BB14" s="21"/>
      <c r="BC14" s="21">
        <v>0.29945144521980899</v>
      </c>
      <c r="BD14" s="21">
        <v>0.30742143074584499</v>
      </c>
      <c r="BE14" s="21">
        <v>0.350572090887525</v>
      </c>
      <c r="BF14" s="21">
        <v>0.41644827626655101</v>
      </c>
      <c r="BG14" s="21">
        <v>0.417287824667537</v>
      </c>
    </row>
    <row r="15" spans="2:59" x14ac:dyDescent="0.35">
      <c r="B15" s="18" t="s">
        <v>87</v>
      </c>
      <c r="C15" s="21">
        <v>0.59241408785624505</v>
      </c>
      <c r="D15" s="21">
        <v>0.54453424880163004</v>
      </c>
      <c r="E15" s="21">
        <v>0.63995415396015098</v>
      </c>
      <c r="F15" s="21"/>
      <c r="G15" s="21">
        <v>0.50085274923114398</v>
      </c>
      <c r="H15" s="21">
        <v>0.49678913704188199</v>
      </c>
      <c r="I15" s="21">
        <v>0.56386338310471495</v>
      </c>
      <c r="J15" s="21">
        <v>0.61326141728549199</v>
      </c>
      <c r="K15" s="21">
        <v>0.681682757719138</v>
      </c>
      <c r="L15" s="21">
        <v>0.67771610640091795</v>
      </c>
      <c r="M15" s="21"/>
      <c r="N15" s="21">
        <v>0.61652483907554501</v>
      </c>
      <c r="O15" s="21">
        <v>0.58842381115898701</v>
      </c>
      <c r="P15" s="21">
        <v>0.60300440408431299</v>
      </c>
      <c r="Q15" s="21">
        <v>0.56079631615945502</v>
      </c>
      <c r="R15" s="21"/>
      <c r="S15" s="21">
        <v>0.53210763264616101</v>
      </c>
      <c r="T15" s="21">
        <v>0.59553424800726695</v>
      </c>
      <c r="U15" s="21">
        <v>0.53289995162029802</v>
      </c>
      <c r="V15" s="21">
        <v>0.63036386516334697</v>
      </c>
      <c r="W15" s="21">
        <v>0.59320643471119305</v>
      </c>
      <c r="X15" s="21">
        <v>0.59447026987490503</v>
      </c>
      <c r="Y15" s="21">
        <v>0.59342406791396496</v>
      </c>
      <c r="Z15" s="21">
        <v>0.67269452108785799</v>
      </c>
      <c r="AA15" s="21">
        <v>0.59824670501188704</v>
      </c>
      <c r="AB15" s="21">
        <v>0.63503074004743498</v>
      </c>
      <c r="AC15" s="21">
        <v>0.59720514636609601</v>
      </c>
      <c r="AD15" s="21">
        <v>0.63058846897551701</v>
      </c>
      <c r="AE15" s="21"/>
      <c r="AF15" s="21">
        <v>0.636084015421712</v>
      </c>
      <c r="AG15" s="21">
        <v>0.56929143888907996</v>
      </c>
      <c r="AH15" s="21">
        <v>0.57078229263977198</v>
      </c>
      <c r="AI15" s="21"/>
      <c r="AJ15" s="21">
        <v>0.65023400316861801</v>
      </c>
      <c r="AK15" s="21">
        <v>0.50626969612556705</v>
      </c>
      <c r="AL15" s="21">
        <v>0.58994188683956295</v>
      </c>
      <c r="AM15" s="21">
        <v>0.64967190641395201</v>
      </c>
      <c r="AN15" s="21">
        <v>0.61293582921080703</v>
      </c>
      <c r="AO15" s="21"/>
      <c r="AP15" s="21">
        <v>0.68055629817290098</v>
      </c>
      <c r="AQ15" s="21">
        <v>0.54083689573245897</v>
      </c>
      <c r="AR15" s="21">
        <v>0.55746923037774898</v>
      </c>
      <c r="AS15" s="21">
        <v>0.65811645093447702</v>
      </c>
      <c r="AT15" s="21">
        <v>0.47931737926110202</v>
      </c>
      <c r="AU15" s="21"/>
      <c r="AV15" s="21">
        <v>0.52465827184985103</v>
      </c>
      <c r="AW15" s="21">
        <v>0.675219590958828</v>
      </c>
      <c r="AX15" s="21">
        <v>0.57827601045775801</v>
      </c>
      <c r="AY15" s="21">
        <v>0.66918231195633904</v>
      </c>
      <c r="AZ15" s="21">
        <v>0.55092897505805005</v>
      </c>
      <c r="BA15" s="21">
        <v>0.64947886598306004</v>
      </c>
      <c r="BB15" s="21"/>
      <c r="BC15" s="21">
        <v>0.60873791282356304</v>
      </c>
      <c r="BD15" s="21">
        <v>0.61610829568676395</v>
      </c>
      <c r="BE15" s="21">
        <v>0.57161405895113704</v>
      </c>
      <c r="BF15" s="21">
        <v>0.49811216535819902</v>
      </c>
      <c r="BG15" s="21">
        <v>0.560320487028929</v>
      </c>
    </row>
    <row r="16" spans="2:59" x14ac:dyDescent="0.35">
      <c r="B16" s="18" t="s">
        <v>88</v>
      </c>
      <c r="C16" s="22">
        <v>-0.267435217285594</v>
      </c>
      <c r="D16" s="22">
        <v>-0.164597533775345</v>
      </c>
      <c r="E16" s="22">
        <v>-0.369827089339402</v>
      </c>
      <c r="F16" s="22"/>
      <c r="G16" s="22">
        <v>-9.0946759907500299E-2</v>
      </c>
      <c r="H16" s="22">
        <v>-6.15138320136299E-2</v>
      </c>
      <c r="I16" s="22">
        <v>-0.18931167665395801</v>
      </c>
      <c r="J16" s="22">
        <v>-0.335628432888053</v>
      </c>
      <c r="K16" s="22">
        <v>-0.44674342377757098</v>
      </c>
      <c r="L16" s="22">
        <v>-0.44056859574012602</v>
      </c>
      <c r="M16" s="22"/>
      <c r="N16" s="22">
        <v>-0.30096776140044701</v>
      </c>
      <c r="O16" s="22">
        <v>-0.25189444960319801</v>
      </c>
      <c r="P16" s="22">
        <v>-0.28934317429233303</v>
      </c>
      <c r="Q16" s="22">
        <v>-0.226583491439485</v>
      </c>
      <c r="R16" s="22"/>
      <c r="S16" s="22">
        <v>-0.118488798936576</v>
      </c>
      <c r="T16" s="22">
        <v>-0.249902679288528</v>
      </c>
      <c r="U16" s="22">
        <v>-0.17214239086132499</v>
      </c>
      <c r="V16" s="22">
        <v>-0.353349286801316</v>
      </c>
      <c r="W16" s="22">
        <v>-0.263554593684514</v>
      </c>
      <c r="X16" s="22">
        <v>-0.26334779015267901</v>
      </c>
      <c r="Y16" s="22">
        <v>-0.280507138858758</v>
      </c>
      <c r="Z16" s="22">
        <v>-0.41707663664498401</v>
      </c>
      <c r="AA16" s="22">
        <v>-0.310614500751628</v>
      </c>
      <c r="AB16" s="22">
        <v>-0.36542033674268198</v>
      </c>
      <c r="AC16" s="22">
        <v>-0.26766484308694699</v>
      </c>
      <c r="AD16" s="22">
        <v>-0.36968374046865499</v>
      </c>
      <c r="AE16" s="22"/>
      <c r="AF16" s="22">
        <v>-0.34922040327391601</v>
      </c>
      <c r="AG16" s="22">
        <v>-0.20486088353375601</v>
      </c>
      <c r="AH16" s="22">
        <v>-0.27771110818741801</v>
      </c>
      <c r="AI16" s="22"/>
      <c r="AJ16" s="22">
        <v>-0.36335367876983199</v>
      </c>
      <c r="AK16" s="22">
        <v>-8.3614702848837305E-2</v>
      </c>
      <c r="AL16" s="22">
        <v>-0.23655910648153899</v>
      </c>
      <c r="AM16" s="22">
        <v>-0.45344747249610001</v>
      </c>
      <c r="AN16" s="22">
        <v>-0.36230213000939399</v>
      </c>
      <c r="AO16" s="22"/>
      <c r="AP16" s="22">
        <v>-0.38937764323444102</v>
      </c>
      <c r="AQ16" s="22">
        <v>-0.16023762695681701</v>
      </c>
      <c r="AR16" s="22">
        <v>-0.19644048803670899</v>
      </c>
      <c r="AS16" s="22">
        <v>-0.41278192013185899</v>
      </c>
      <c r="AT16" s="22">
        <v>-3.5257672184242E-2</v>
      </c>
      <c r="AU16" s="22"/>
      <c r="AV16" s="22">
        <v>-0.12693474775173699</v>
      </c>
      <c r="AW16" s="22">
        <v>-0.38466826819790101</v>
      </c>
      <c r="AX16" s="22">
        <v>-0.22264400554229799</v>
      </c>
      <c r="AY16" s="22">
        <v>-0.423853522656083</v>
      </c>
      <c r="AZ16" s="22">
        <v>-0.17713275664008499</v>
      </c>
      <c r="BA16" s="22">
        <v>-0.43220950550620002</v>
      </c>
      <c r="BB16" s="22"/>
      <c r="BC16" s="22">
        <v>-0.309286467603755</v>
      </c>
      <c r="BD16" s="22">
        <v>-0.30868686494091802</v>
      </c>
      <c r="BE16" s="22">
        <v>-0.22104196806361301</v>
      </c>
      <c r="BF16" s="22">
        <v>-8.1663889091648095E-2</v>
      </c>
      <c r="BG16" s="22">
        <v>-0.143032662361393</v>
      </c>
    </row>
    <row r="17" spans="2:2" x14ac:dyDescent="0.35">
      <c r="B17" s="16"/>
    </row>
    <row r="18" spans="2:2" x14ac:dyDescent="0.35">
      <c r="B18" t="s">
        <v>76</v>
      </c>
    </row>
    <row r="19" spans="2:2" x14ac:dyDescent="0.35">
      <c r="B19" t="s">
        <v>77</v>
      </c>
    </row>
    <row r="21" spans="2:2" x14ac:dyDescent="0.35">
      <c r="B21"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BG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102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61</v>
      </c>
      <c r="E5" s="29"/>
      <c r="F5" s="15"/>
      <c r="G5" s="29" t="s">
        <v>62</v>
      </c>
      <c r="H5" s="29"/>
      <c r="I5" s="29"/>
      <c r="J5" s="29"/>
      <c r="K5" s="29"/>
      <c r="L5" s="29"/>
      <c r="M5" s="15"/>
      <c r="N5" s="29" t="s">
        <v>63</v>
      </c>
      <c r="O5" s="29"/>
      <c r="P5" s="29"/>
      <c r="Q5" s="29"/>
      <c r="R5" s="15"/>
      <c r="S5" s="29" t="s">
        <v>64</v>
      </c>
      <c r="T5" s="29"/>
      <c r="U5" s="29"/>
      <c r="V5" s="29"/>
      <c r="W5" s="29"/>
      <c r="X5" s="29"/>
      <c r="Y5" s="29"/>
      <c r="Z5" s="29"/>
      <c r="AA5" s="29"/>
      <c r="AB5" s="29"/>
      <c r="AC5" s="29"/>
      <c r="AD5" s="29"/>
      <c r="AE5" s="15"/>
      <c r="AF5" s="29" t="s">
        <v>65</v>
      </c>
      <c r="AG5" s="29"/>
      <c r="AH5" s="29"/>
      <c r="AI5" s="15"/>
      <c r="AJ5" s="29" t="s">
        <v>66</v>
      </c>
      <c r="AK5" s="29"/>
      <c r="AL5" s="29"/>
      <c r="AM5" s="29"/>
      <c r="AN5" s="29"/>
      <c r="AO5" s="15"/>
      <c r="AP5" s="29" t="s">
        <v>67</v>
      </c>
      <c r="AQ5" s="29"/>
      <c r="AR5" s="29"/>
      <c r="AS5" s="29"/>
      <c r="AT5" s="29"/>
      <c r="AU5" s="15"/>
      <c r="AV5" s="29" t="s">
        <v>68</v>
      </c>
      <c r="AW5" s="29"/>
      <c r="AX5" s="29"/>
      <c r="AY5" s="29"/>
      <c r="AZ5" s="29"/>
      <c r="BA5" s="29"/>
      <c r="BB5" s="15"/>
      <c r="BC5" s="29" t="s">
        <v>69</v>
      </c>
      <c r="BD5" s="29"/>
      <c r="BE5" s="29"/>
      <c r="BF5" s="29"/>
      <c r="BG5" s="29"/>
    </row>
    <row r="6" spans="2:59"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49</v>
      </c>
      <c r="AQ6" s="12" t="s">
        <v>50</v>
      </c>
      <c r="AR6" s="12" t="s">
        <v>51</v>
      </c>
      <c r="AS6" s="12" t="s">
        <v>52</v>
      </c>
      <c r="AT6" s="12" t="s">
        <v>53</v>
      </c>
      <c r="AV6" s="12" t="s">
        <v>46</v>
      </c>
      <c r="AW6" s="12" t="s">
        <v>45</v>
      </c>
      <c r="AX6" s="12" t="s">
        <v>51</v>
      </c>
      <c r="AY6" s="12" t="s">
        <v>52</v>
      </c>
      <c r="AZ6" s="12" t="s">
        <v>54</v>
      </c>
      <c r="BA6" s="12" t="s">
        <v>55</v>
      </c>
      <c r="BC6" s="12" t="s">
        <v>56</v>
      </c>
      <c r="BD6" s="12" t="s">
        <v>57</v>
      </c>
      <c r="BE6" s="12" t="s">
        <v>58</v>
      </c>
      <c r="BF6" s="12" t="s">
        <v>59</v>
      </c>
      <c r="BG6" s="12" t="s">
        <v>60</v>
      </c>
    </row>
    <row r="7" spans="2:59" ht="30" customHeight="1" x14ac:dyDescent="0.35">
      <c r="B7" s="10" t="s">
        <v>18</v>
      </c>
      <c r="C7" s="10">
        <v>2010</v>
      </c>
      <c r="D7" s="10">
        <v>999</v>
      </c>
      <c r="E7" s="10">
        <v>1006</v>
      </c>
      <c r="F7" s="10"/>
      <c r="G7" s="10">
        <v>295</v>
      </c>
      <c r="H7" s="10">
        <v>323</v>
      </c>
      <c r="I7" s="10">
        <v>329</v>
      </c>
      <c r="J7" s="10">
        <v>332</v>
      </c>
      <c r="K7" s="10">
        <v>292</v>
      </c>
      <c r="L7" s="10">
        <v>439</v>
      </c>
      <c r="M7" s="10"/>
      <c r="N7" s="10">
        <v>639</v>
      </c>
      <c r="O7" s="10">
        <v>496</v>
      </c>
      <c r="P7" s="10">
        <v>359</v>
      </c>
      <c r="Q7" s="10">
        <v>508</v>
      </c>
      <c r="R7" s="10"/>
      <c r="S7" s="10">
        <v>273</v>
      </c>
      <c r="T7" s="10">
        <v>265</v>
      </c>
      <c r="U7" s="10">
        <v>165</v>
      </c>
      <c r="V7" s="10">
        <v>186</v>
      </c>
      <c r="W7" s="10">
        <v>145</v>
      </c>
      <c r="X7" s="10">
        <v>175</v>
      </c>
      <c r="Y7" s="10">
        <v>163</v>
      </c>
      <c r="Z7" s="10">
        <v>85</v>
      </c>
      <c r="AA7" s="10">
        <v>219</v>
      </c>
      <c r="AB7" s="10">
        <v>162</v>
      </c>
      <c r="AC7" s="10">
        <v>107</v>
      </c>
      <c r="AD7" s="10">
        <v>65</v>
      </c>
      <c r="AE7" s="10"/>
      <c r="AF7" s="10">
        <v>732</v>
      </c>
      <c r="AG7" s="10">
        <v>823</v>
      </c>
      <c r="AH7" s="10">
        <v>255</v>
      </c>
      <c r="AI7" s="10"/>
      <c r="AJ7" s="10">
        <v>691</v>
      </c>
      <c r="AK7" s="10">
        <v>598</v>
      </c>
      <c r="AL7" s="10">
        <v>152</v>
      </c>
      <c r="AM7" s="10">
        <v>26</v>
      </c>
      <c r="AN7" s="10">
        <v>229</v>
      </c>
      <c r="AO7" s="10"/>
      <c r="AP7" s="10">
        <v>375</v>
      </c>
      <c r="AQ7" s="10">
        <v>780</v>
      </c>
      <c r="AR7" s="10">
        <v>180</v>
      </c>
      <c r="AS7" s="10">
        <v>230</v>
      </c>
      <c r="AT7" s="10">
        <v>109</v>
      </c>
      <c r="AU7" s="10"/>
      <c r="AV7" s="10">
        <v>801</v>
      </c>
      <c r="AW7" s="10">
        <v>334</v>
      </c>
      <c r="AX7" s="10">
        <v>155</v>
      </c>
      <c r="AY7" s="10">
        <v>275</v>
      </c>
      <c r="AZ7" s="10">
        <v>131</v>
      </c>
      <c r="BA7" s="10">
        <v>154</v>
      </c>
      <c r="BB7" s="10"/>
      <c r="BC7" s="10">
        <v>462</v>
      </c>
      <c r="BD7" s="10">
        <v>437</v>
      </c>
      <c r="BE7" s="10">
        <v>576</v>
      </c>
      <c r="BF7" s="10">
        <v>232</v>
      </c>
      <c r="BG7" s="10">
        <v>54</v>
      </c>
    </row>
    <row r="8" spans="2:59" ht="30" customHeight="1" x14ac:dyDescent="0.35">
      <c r="B8" s="11" t="s">
        <v>19</v>
      </c>
      <c r="C8" s="11">
        <v>2010</v>
      </c>
      <c r="D8" s="11">
        <v>990</v>
      </c>
      <c r="E8" s="11">
        <v>1015</v>
      </c>
      <c r="F8" s="11"/>
      <c r="G8" s="11">
        <v>282</v>
      </c>
      <c r="H8" s="11">
        <v>342</v>
      </c>
      <c r="I8" s="11">
        <v>341</v>
      </c>
      <c r="J8" s="11">
        <v>341</v>
      </c>
      <c r="K8" s="11">
        <v>283</v>
      </c>
      <c r="L8" s="11">
        <v>421</v>
      </c>
      <c r="M8" s="11"/>
      <c r="N8" s="11">
        <v>541</v>
      </c>
      <c r="O8" s="11">
        <v>521</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744</v>
      </c>
      <c r="AG8" s="11">
        <v>813</v>
      </c>
      <c r="AH8" s="11">
        <v>263</v>
      </c>
      <c r="AI8" s="11"/>
      <c r="AJ8" s="11">
        <v>682</v>
      </c>
      <c r="AK8" s="11">
        <v>605</v>
      </c>
      <c r="AL8" s="11">
        <v>146</v>
      </c>
      <c r="AM8" s="11">
        <v>25</v>
      </c>
      <c r="AN8" s="11">
        <v>237</v>
      </c>
      <c r="AO8" s="11"/>
      <c r="AP8" s="11">
        <v>367</v>
      </c>
      <c r="AQ8" s="11">
        <v>780</v>
      </c>
      <c r="AR8" s="11">
        <v>175</v>
      </c>
      <c r="AS8" s="11">
        <v>233</v>
      </c>
      <c r="AT8" s="11">
        <v>107</v>
      </c>
      <c r="AU8" s="11"/>
      <c r="AV8" s="11">
        <v>804</v>
      </c>
      <c r="AW8" s="11">
        <v>326</v>
      </c>
      <c r="AX8" s="11">
        <v>150</v>
      </c>
      <c r="AY8" s="11">
        <v>281</v>
      </c>
      <c r="AZ8" s="11">
        <v>131</v>
      </c>
      <c r="BA8" s="11">
        <v>157</v>
      </c>
      <c r="BB8" s="11"/>
      <c r="BC8" s="11">
        <v>483</v>
      </c>
      <c r="BD8" s="11">
        <v>449</v>
      </c>
      <c r="BE8" s="11">
        <v>561</v>
      </c>
      <c r="BF8" s="11">
        <v>222</v>
      </c>
      <c r="BG8" s="11">
        <v>43</v>
      </c>
    </row>
    <row r="9" spans="2:59" x14ac:dyDescent="0.35">
      <c r="B9" s="18" t="s">
        <v>82</v>
      </c>
      <c r="C9" s="17">
        <v>8.4354092523742694E-2</v>
      </c>
      <c r="D9" s="17">
        <v>0.10945117742483899</v>
      </c>
      <c r="E9" s="17">
        <v>6.0286445247878503E-2</v>
      </c>
      <c r="F9" s="17"/>
      <c r="G9" s="17">
        <v>9.6105844642013397E-2</v>
      </c>
      <c r="H9" s="17">
        <v>0.14129375182873799</v>
      </c>
      <c r="I9" s="17">
        <v>9.7802903362301005E-2</v>
      </c>
      <c r="J9" s="17">
        <v>7.0459645962893003E-2</v>
      </c>
      <c r="K9" s="17">
        <v>7.0840000119098606E-2</v>
      </c>
      <c r="L9" s="17">
        <v>3.9643712636017299E-2</v>
      </c>
      <c r="M9" s="17"/>
      <c r="N9" s="17">
        <v>9.1328633182859803E-2</v>
      </c>
      <c r="O9" s="17">
        <v>8.4674223782091704E-2</v>
      </c>
      <c r="P9" s="17">
        <v>7.2895914906109305E-2</v>
      </c>
      <c r="Q9" s="17">
        <v>8.7906924543275394E-2</v>
      </c>
      <c r="R9" s="17"/>
      <c r="S9" s="17">
        <v>0.106887766184592</v>
      </c>
      <c r="T9" s="17">
        <v>6.6268299469341999E-2</v>
      </c>
      <c r="U9" s="17">
        <v>9.9741379936904601E-2</v>
      </c>
      <c r="V9" s="17">
        <v>8.2056826243894307E-2</v>
      </c>
      <c r="W9" s="17">
        <v>6.5849505010222006E-2</v>
      </c>
      <c r="X9" s="17">
        <v>6.7185768516518904E-2</v>
      </c>
      <c r="Y9" s="17">
        <v>3.7126982610017498E-2</v>
      </c>
      <c r="Z9" s="17">
        <v>4.76304381558878E-2</v>
      </c>
      <c r="AA9" s="17">
        <v>8.2994528999243894E-2</v>
      </c>
      <c r="AB9" s="17">
        <v>0.117912856923162</v>
      </c>
      <c r="AC9" s="17">
        <v>0.13284528835170301</v>
      </c>
      <c r="AD9" s="17">
        <v>0.116262997474865</v>
      </c>
      <c r="AE9" s="17"/>
      <c r="AF9" s="17">
        <v>6.6286466403896099E-2</v>
      </c>
      <c r="AG9" s="17">
        <v>0.105472862526692</v>
      </c>
      <c r="AH9" s="17">
        <v>8.1794101168541203E-2</v>
      </c>
      <c r="AI9" s="17"/>
      <c r="AJ9" s="17">
        <v>5.9610486081234197E-2</v>
      </c>
      <c r="AK9" s="17">
        <v>0.13309384086779499</v>
      </c>
      <c r="AL9" s="17">
        <v>6.3923250670511897E-2</v>
      </c>
      <c r="AM9" s="17">
        <v>3.2664989226211E-2</v>
      </c>
      <c r="AN9" s="17">
        <v>7.1672930722443906E-2</v>
      </c>
      <c r="AO9" s="17"/>
      <c r="AP9" s="17">
        <v>5.3782250674346797E-2</v>
      </c>
      <c r="AQ9" s="17">
        <v>0.117727382564879</v>
      </c>
      <c r="AR9" s="17">
        <v>4.9608961149617901E-2</v>
      </c>
      <c r="AS9" s="17">
        <v>4.2911570484289001E-2</v>
      </c>
      <c r="AT9" s="17">
        <v>0.110980765715878</v>
      </c>
      <c r="AU9" s="17"/>
      <c r="AV9" s="17">
        <v>0.12800355406665301</v>
      </c>
      <c r="AW9" s="17">
        <v>5.93897991781656E-2</v>
      </c>
      <c r="AX9" s="17">
        <v>5.9461472935150902E-2</v>
      </c>
      <c r="AY9" s="17">
        <v>4.7648466971155899E-2</v>
      </c>
      <c r="AZ9" s="17">
        <v>7.1000126174192005E-2</v>
      </c>
      <c r="BA9" s="17">
        <v>1.7717515148296399E-2</v>
      </c>
      <c r="BB9" s="17"/>
      <c r="BC9" s="17">
        <v>7.4878928037097503E-2</v>
      </c>
      <c r="BD9" s="17">
        <v>4.93242695513402E-2</v>
      </c>
      <c r="BE9" s="17">
        <v>9.8409708809531996E-2</v>
      </c>
      <c r="BF9" s="17">
        <v>0.12424549250329001</v>
      </c>
      <c r="BG9" s="17">
        <v>0.16189629268206299</v>
      </c>
    </row>
    <row r="10" spans="2:59" x14ac:dyDescent="0.35">
      <c r="B10" s="18" t="s">
        <v>83</v>
      </c>
      <c r="C10" s="17">
        <v>0.215212768664125</v>
      </c>
      <c r="D10" s="17">
        <v>0.24194394297729099</v>
      </c>
      <c r="E10" s="17">
        <v>0.18836908931287699</v>
      </c>
      <c r="F10" s="17"/>
      <c r="G10" s="17">
        <v>0.23399284405266299</v>
      </c>
      <c r="H10" s="17">
        <v>0.232439813727185</v>
      </c>
      <c r="I10" s="17">
        <v>0.220951615552653</v>
      </c>
      <c r="J10" s="17">
        <v>0.248179115599304</v>
      </c>
      <c r="K10" s="17">
        <v>0.182858216296586</v>
      </c>
      <c r="L10" s="17">
        <v>0.17902858595653801</v>
      </c>
      <c r="M10" s="17"/>
      <c r="N10" s="17">
        <v>0.20385957138642599</v>
      </c>
      <c r="O10" s="17">
        <v>0.22411673415800301</v>
      </c>
      <c r="P10" s="17">
        <v>0.19898939125408799</v>
      </c>
      <c r="Q10" s="17">
        <v>0.23593897249343501</v>
      </c>
      <c r="R10" s="17"/>
      <c r="S10" s="17">
        <v>0.22026129151344301</v>
      </c>
      <c r="T10" s="17">
        <v>0.20845109649343099</v>
      </c>
      <c r="U10" s="17">
        <v>0.21628187663861101</v>
      </c>
      <c r="V10" s="17">
        <v>0.21497599001048801</v>
      </c>
      <c r="W10" s="17">
        <v>0.230375068403505</v>
      </c>
      <c r="X10" s="17">
        <v>0.20134473814722201</v>
      </c>
      <c r="Y10" s="17">
        <v>0.21043572303045499</v>
      </c>
      <c r="Z10" s="17">
        <v>0.137828010610169</v>
      </c>
      <c r="AA10" s="17">
        <v>0.238908679849824</v>
      </c>
      <c r="AB10" s="17">
        <v>0.24422760176839201</v>
      </c>
      <c r="AC10" s="17">
        <v>0.211851648036288</v>
      </c>
      <c r="AD10" s="17">
        <v>0.17189625917878401</v>
      </c>
      <c r="AE10" s="17"/>
      <c r="AF10" s="17">
        <v>0.195178535492602</v>
      </c>
      <c r="AG10" s="17">
        <v>0.24644149234724799</v>
      </c>
      <c r="AH10" s="17">
        <v>0.18260148461844999</v>
      </c>
      <c r="AI10" s="17"/>
      <c r="AJ10" s="17">
        <v>0.18680011369378999</v>
      </c>
      <c r="AK10" s="17">
        <v>0.26708392058591801</v>
      </c>
      <c r="AL10" s="17">
        <v>0.281359232614938</v>
      </c>
      <c r="AM10" s="17">
        <v>0.154681388407438</v>
      </c>
      <c r="AN10" s="17">
        <v>0.17802184331930801</v>
      </c>
      <c r="AO10" s="17"/>
      <c r="AP10" s="17">
        <v>0.215040155471068</v>
      </c>
      <c r="AQ10" s="17">
        <v>0.24398522613623899</v>
      </c>
      <c r="AR10" s="17">
        <v>0.24882082959586899</v>
      </c>
      <c r="AS10" s="17">
        <v>0.19493486888561601</v>
      </c>
      <c r="AT10" s="17">
        <v>0.242996661326075</v>
      </c>
      <c r="AU10" s="17"/>
      <c r="AV10" s="17">
        <v>0.24576336998735199</v>
      </c>
      <c r="AW10" s="17">
        <v>0.206440474625638</v>
      </c>
      <c r="AX10" s="17">
        <v>0.24126169483132101</v>
      </c>
      <c r="AY10" s="17">
        <v>0.18704864714576</v>
      </c>
      <c r="AZ10" s="17">
        <v>0.242138847435071</v>
      </c>
      <c r="BA10" s="17">
        <v>0.151994576650751</v>
      </c>
      <c r="BB10" s="17"/>
      <c r="BC10" s="17">
        <v>0.22415647488203899</v>
      </c>
      <c r="BD10" s="17">
        <v>0.233611848430407</v>
      </c>
      <c r="BE10" s="17">
        <v>0.211678280139424</v>
      </c>
      <c r="BF10" s="17">
        <v>0.218944064023779</v>
      </c>
      <c r="BG10" s="17">
        <v>0.23931529781500499</v>
      </c>
    </row>
    <row r="11" spans="2:59" x14ac:dyDescent="0.35">
      <c r="B11" s="18" t="s">
        <v>84</v>
      </c>
      <c r="C11" s="17">
        <v>0.30300281912528598</v>
      </c>
      <c r="D11" s="17">
        <v>0.29525523462726799</v>
      </c>
      <c r="E11" s="17">
        <v>0.312053324099551</v>
      </c>
      <c r="F11" s="17"/>
      <c r="G11" s="17">
        <v>0.32895990090310501</v>
      </c>
      <c r="H11" s="17">
        <v>0.307801175367933</v>
      </c>
      <c r="I11" s="17">
        <v>0.28079153564448001</v>
      </c>
      <c r="J11" s="17">
        <v>0.29474273754454899</v>
      </c>
      <c r="K11" s="17">
        <v>0.26994281657256503</v>
      </c>
      <c r="L11" s="17">
        <v>0.32862266109163801</v>
      </c>
      <c r="M11" s="17"/>
      <c r="N11" s="17">
        <v>0.32375506276987498</v>
      </c>
      <c r="O11" s="17">
        <v>0.281570465813333</v>
      </c>
      <c r="P11" s="17">
        <v>0.32893850488326798</v>
      </c>
      <c r="Q11" s="17">
        <v>0.27710941682141799</v>
      </c>
      <c r="R11" s="17"/>
      <c r="S11" s="17">
        <v>0.29479900457916097</v>
      </c>
      <c r="T11" s="17">
        <v>0.334365523793417</v>
      </c>
      <c r="U11" s="17">
        <v>0.309790129607738</v>
      </c>
      <c r="V11" s="17">
        <v>0.27152872698546698</v>
      </c>
      <c r="W11" s="17">
        <v>0.226968426119775</v>
      </c>
      <c r="X11" s="17">
        <v>0.32267132909087498</v>
      </c>
      <c r="Y11" s="17">
        <v>0.32499352593118003</v>
      </c>
      <c r="Z11" s="17">
        <v>0.36223899115004898</v>
      </c>
      <c r="AA11" s="17">
        <v>0.32337335534463302</v>
      </c>
      <c r="AB11" s="17">
        <v>0.30557187264729802</v>
      </c>
      <c r="AC11" s="17">
        <v>0.228183924831804</v>
      </c>
      <c r="AD11" s="17">
        <v>0.30624025882813</v>
      </c>
      <c r="AE11" s="17"/>
      <c r="AF11" s="17">
        <v>0.290321045713196</v>
      </c>
      <c r="AG11" s="17">
        <v>0.29131440308252299</v>
      </c>
      <c r="AH11" s="17">
        <v>0.32840249625845302</v>
      </c>
      <c r="AI11" s="17"/>
      <c r="AJ11" s="17">
        <v>0.31272614361173501</v>
      </c>
      <c r="AK11" s="17">
        <v>0.28479929833124801</v>
      </c>
      <c r="AL11" s="17">
        <v>0.32760872986070499</v>
      </c>
      <c r="AM11" s="17">
        <v>0.15538006788714501</v>
      </c>
      <c r="AN11" s="17">
        <v>0.28556309076279002</v>
      </c>
      <c r="AO11" s="17"/>
      <c r="AP11" s="17">
        <v>0.29446199246814603</v>
      </c>
      <c r="AQ11" s="17">
        <v>0.32251585749297701</v>
      </c>
      <c r="AR11" s="17">
        <v>0.34895853262680798</v>
      </c>
      <c r="AS11" s="17">
        <v>0.25182553832244498</v>
      </c>
      <c r="AT11" s="17">
        <v>0.23207464344429701</v>
      </c>
      <c r="AU11" s="17"/>
      <c r="AV11" s="17">
        <v>0.31626506388619202</v>
      </c>
      <c r="AW11" s="17">
        <v>0.29581447160513102</v>
      </c>
      <c r="AX11" s="17">
        <v>0.34076987584971302</v>
      </c>
      <c r="AY11" s="17">
        <v>0.24333339114249</v>
      </c>
      <c r="AZ11" s="17">
        <v>0.24897626897890199</v>
      </c>
      <c r="BA11" s="17">
        <v>0.34190408790785798</v>
      </c>
      <c r="BB11" s="17"/>
      <c r="BC11" s="17">
        <v>0.28110499279169998</v>
      </c>
      <c r="BD11" s="17">
        <v>0.301820194326197</v>
      </c>
      <c r="BE11" s="17">
        <v>0.33428943764703001</v>
      </c>
      <c r="BF11" s="17">
        <v>0.23241557119057599</v>
      </c>
      <c r="BG11" s="17">
        <v>0.26755153690480699</v>
      </c>
    </row>
    <row r="12" spans="2:59" x14ac:dyDescent="0.35">
      <c r="B12" s="18" t="s">
        <v>85</v>
      </c>
      <c r="C12" s="17">
        <v>0.32349428329366903</v>
      </c>
      <c r="D12" s="17">
        <v>0.29522109817602399</v>
      </c>
      <c r="E12" s="17">
        <v>0.35058275985202803</v>
      </c>
      <c r="F12" s="17"/>
      <c r="G12" s="17">
        <v>0.27020625059196102</v>
      </c>
      <c r="H12" s="17">
        <v>0.26994982073833002</v>
      </c>
      <c r="I12" s="17">
        <v>0.31203739526110202</v>
      </c>
      <c r="J12" s="17">
        <v>0.28629898522465302</v>
      </c>
      <c r="K12" s="17">
        <v>0.40975068860464298</v>
      </c>
      <c r="L12" s="17">
        <v>0.38413727442017498</v>
      </c>
      <c r="M12" s="17"/>
      <c r="N12" s="17">
        <v>0.31301913370372503</v>
      </c>
      <c r="O12" s="17">
        <v>0.34289873770553098</v>
      </c>
      <c r="P12" s="17">
        <v>0.330400055594819</v>
      </c>
      <c r="Q12" s="17">
        <v>0.30757345673840503</v>
      </c>
      <c r="R12" s="17"/>
      <c r="S12" s="17">
        <v>0.30783653779594999</v>
      </c>
      <c r="T12" s="17">
        <v>0.33802465761181799</v>
      </c>
      <c r="U12" s="17">
        <v>0.28963967619626402</v>
      </c>
      <c r="V12" s="17">
        <v>0.352166663131877</v>
      </c>
      <c r="W12" s="17">
        <v>0.41312736616212198</v>
      </c>
      <c r="X12" s="17">
        <v>0.33188095858475503</v>
      </c>
      <c r="Y12" s="17">
        <v>0.35029203662833602</v>
      </c>
      <c r="Z12" s="17">
        <v>0.36356138251129699</v>
      </c>
      <c r="AA12" s="17">
        <v>0.283229146164445</v>
      </c>
      <c r="AB12" s="17">
        <v>0.26584369901251498</v>
      </c>
      <c r="AC12" s="17">
        <v>0.34278380748683601</v>
      </c>
      <c r="AD12" s="17">
        <v>0.26643265448040798</v>
      </c>
      <c r="AE12" s="17"/>
      <c r="AF12" s="17">
        <v>0.38746409408084698</v>
      </c>
      <c r="AG12" s="17">
        <v>0.28255393316208299</v>
      </c>
      <c r="AH12" s="17">
        <v>0.29783860664865103</v>
      </c>
      <c r="AI12" s="17"/>
      <c r="AJ12" s="17">
        <v>0.39124680157851699</v>
      </c>
      <c r="AK12" s="17">
        <v>0.23081945156842601</v>
      </c>
      <c r="AL12" s="17">
        <v>0.25775025262429402</v>
      </c>
      <c r="AM12" s="17">
        <v>0.57857179823559801</v>
      </c>
      <c r="AN12" s="17">
        <v>0.35703050395557301</v>
      </c>
      <c r="AO12" s="17"/>
      <c r="AP12" s="17">
        <v>0.39776366824892001</v>
      </c>
      <c r="AQ12" s="17">
        <v>0.23861415714977999</v>
      </c>
      <c r="AR12" s="17">
        <v>0.28102087345038002</v>
      </c>
      <c r="AS12" s="17">
        <v>0.46463167892143298</v>
      </c>
      <c r="AT12" s="17">
        <v>0.32108312343218198</v>
      </c>
      <c r="AU12" s="17"/>
      <c r="AV12" s="17">
        <v>0.238939913479677</v>
      </c>
      <c r="AW12" s="17">
        <v>0.40488267198889599</v>
      </c>
      <c r="AX12" s="17">
        <v>0.30422195018895098</v>
      </c>
      <c r="AY12" s="17">
        <v>0.47904814827169401</v>
      </c>
      <c r="AZ12" s="17">
        <v>0.333832545098184</v>
      </c>
      <c r="BA12" s="17">
        <v>0.35011408791983301</v>
      </c>
      <c r="BB12" s="17"/>
      <c r="BC12" s="17">
        <v>0.33327230497730798</v>
      </c>
      <c r="BD12" s="17">
        <v>0.34627871396932303</v>
      </c>
      <c r="BE12" s="17">
        <v>0.28806815298405603</v>
      </c>
      <c r="BF12" s="17">
        <v>0.34725062176288601</v>
      </c>
      <c r="BG12" s="17">
        <v>0.30392093440545398</v>
      </c>
    </row>
    <row r="13" spans="2:59" x14ac:dyDescent="0.35">
      <c r="B13" s="18" t="s">
        <v>73</v>
      </c>
      <c r="C13" s="17">
        <v>7.3936036393177307E-2</v>
      </c>
      <c r="D13" s="17">
        <v>5.8128546794578399E-2</v>
      </c>
      <c r="E13" s="17">
        <v>8.8708381487665106E-2</v>
      </c>
      <c r="F13" s="17"/>
      <c r="G13" s="17">
        <v>7.07351598102577E-2</v>
      </c>
      <c r="H13" s="17">
        <v>4.8515438337814597E-2</v>
      </c>
      <c r="I13" s="17">
        <v>8.8416550179463996E-2</v>
      </c>
      <c r="J13" s="17">
        <v>0.10031951566860101</v>
      </c>
      <c r="K13" s="17">
        <v>6.6608278407106203E-2</v>
      </c>
      <c r="L13" s="17">
        <v>6.8567765895631794E-2</v>
      </c>
      <c r="M13" s="17"/>
      <c r="N13" s="17">
        <v>6.8037598957114406E-2</v>
      </c>
      <c r="O13" s="17">
        <v>6.6739838541041901E-2</v>
      </c>
      <c r="P13" s="17">
        <v>6.8776133361715605E-2</v>
      </c>
      <c r="Q13" s="17">
        <v>9.1471229403466595E-2</v>
      </c>
      <c r="R13" s="17"/>
      <c r="S13" s="17">
        <v>7.0215399926852995E-2</v>
      </c>
      <c r="T13" s="17">
        <v>5.2890422631992402E-2</v>
      </c>
      <c r="U13" s="17">
        <v>8.4546937620481794E-2</v>
      </c>
      <c r="V13" s="17">
        <v>7.9271793628273093E-2</v>
      </c>
      <c r="W13" s="17">
        <v>6.3679634304374705E-2</v>
      </c>
      <c r="X13" s="17">
        <v>7.6917205660628804E-2</v>
      </c>
      <c r="Y13" s="17">
        <v>7.7151731800011905E-2</v>
      </c>
      <c r="Z13" s="17">
        <v>8.8741177572597293E-2</v>
      </c>
      <c r="AA13" s="17">
        <v>7.1494289641853795E-2</v>
      </c>
      <c r="AB13" s="17">
        <v>6.6443969648632598E-2</v>
      </c>
      <c r="AC13" s="17">
        <v>8.4335331293370105E-2</v>
      </c>
      <c r="AD13" s="17">
        <v>0.13916783003781399</v>
      </c>
      <c r="AE13" s="17"/>
      <c r="AF13" s="17">
        <v>6.0749858309458303E-2</v>
      </c>
      <c r="AG13" s="17">
        <v>7.4217308881453906E-2</v>
      </c>
      <c r="AH13" s="17">
        <v>0.109363311305905</v>
      </c>
      <c r="AI13" s="17"/>
      <c r="AJ13" s="17">
        <v>4.9616455034724498E-2</v>
      </c>
      <c r="AK13" s="17">
        <v>8.4203488646612298E-2</v>
      </c>
      <c r="AL13" s="17">
        <v>6.9358534229550697E-2</v>
      </c>
      <c r="AM13" s="17">
        <v>7.8701756243606896E-2</v>
      </c>
      <c r="AN13" s="17">
        <v>0.107711631239885</v>
      </c>
      <c r="AO13" s="17"/>
      <c r="AP13" s="17">
        <v>3.89519331375194E-2</v>
      </c>
      <c r="AQ13" s="17">
        <v>7.7157376656124405E-2</v>
      </c>
      <c r="AR13" s="17">
        <v>7.1590803177324094E-2</v>
      </c>
      <c r="AS13" s="17">
        <v>4.5696343386217003E-2</v>
      </c>
      <c r="AT13" s="17">
        <v>9.28648060815674E-2</v>
      </c>
      <c r="AU13" s="17"/>
      <c r="AV13" s="17">
        <v>7.1028098580126403E-2</v>
      </c>
      <c r="AW13" s="17">
        <v>3.3472582602169697E-2</v>
      </c>
      <c r="AX13" s="17">
        <v>5.4285006194863698E-2</v>
      </c>
      <c r="AY13" s="17">
        <v>4.2921346468899599E-2</v>
      </c>
      <c r="AZ13" s="17">
        <v>0.104052212313651</v>
      </c>
      <c r="BA13" s="17">
        <v>0.13826973237326101</v>
      </c>
      <c r="BB13" s="17"/>
      <c r="BC13" s="17">
        <v>8.6587299311855506E-2</v>
      </c>
      <c r="BD13" s="17">
        <v>6.8964973722733899E-2</v>
      </c>
      <c r="BE13" s="17">
        <v>6.75544204199581E-2</v>
      </c>
      <c r="BF13" s="17">
        <v>7.7144250519468702E-2</v>
      </c>
      <c r="BG13" s="17">
        <v>2.7315938192670999E-2</v>
      </c>
    </row>
    <row r="14" spans="2:59" x14ac:dyDescent="0.35">
      <c r="B14" s="18" t="s">
        <v>86</v>
      </c>
      <c r="C14" s="21">
        <v>0.29956686118786802</v>
      </c>
      <c r="D14" s="21">
        <v>0.35139512040213</v>
      </c>
      <c r="E14" s="21">
        <v>0.24865553456075501</v>
      </c>
      <c r="F14" s="21"/>
      <c r="G14" s="21">
        <v>0.33009868869467601</v>
      </c>
      <c r="H14" s="21">
        <v>0.37373356555592302</v>
      </c>
      <c r="I14" s="21">
        <v>0.31875451891495399</v>
      </c>
      <c r="J14" s="21">
        <v>0.318638761562197</v>
      </c>
      <c r="K14" s="21">
        <v>0.25369821641568502</v>
      </c>
      <c r="L14" s="21">
        <v>0.21867229859255599</v>
      </c>
      <c r="M14" s="21"/>
      <c r="N14" s="21">
        <v>0.29518820456928602</v>
      </c>
      <c r="O14" s="21">
        <v>0.30879095794009398</v>
      </c>
      <c r="P14" s="21">
        <v>0.27188530616019702</v>
      </c>
      <c r="Q14" s="21">
        <v>0.32384589703671102</v>
      </c>
      <c r="R14" s="21"/>
      <c r="S14" s="21">
        <v>0.32714905769803498</v>
      </c>
      <c r="T14" s="21">
        <v>0.27471939596277301</v>
      </c>
      <c r="U14" s="21">
        <v>0.316023256575516</v>
      </c>
      <c r="V14" s="21">
        <v>0.29703281625438199</v>
      </c>
      <c r="W14" s="21">
        <v>0.29622457341372699</v>
      </c>
      <c r="X14" s="21">
        <v>0.26853050666374101</v>
      </c>
      <c r="Y14" s="21">
        <v>0.247562705640472</v>
      </c>
      <c r="Z14" s="21">
        <v>0.18545844876605699</v>
      </c>
      <c r="AA14" s="21">
        <v>0.32190320884906798</v>
      </c>
      <c r="AB14" s="21">
        <v>0.36214045869155398</v>
      </c>
      <c r="AC14" s="21">
        <v>0.34469693638799098</v>
      </c>
      <c r="AD14" s="21">
        <v>0.288159256653649</v>
      </c>
      <c r="AE14" s="21"/>
      <c r="AF14" s="21">
        <v>0.26146500189649902</v>
      </c>
      <c r="AG14" s="21">
        <v>0.35191435487394102</v>
      </c>
      <c r="AH14" s="21">
        <v>0.26439558578699102</v>
      </c>
      <c r="AI14" s="21"/>
      <c r="AJ14" s="21">
        <v>0.246410599775024</v>
      </c>
      <c r="AK14" s="21">
        <v>0.40017776145371298</v>
      </c>
      <c r="AL14" s="21">
        <v>0.34528248328545003</v>
      </c>
      <c r="AM14" s="21">
        <v>0.187346377633649</v>
      </c>
      <c r="AN14" s="21">
        <v>0.249694774041752</v>
      </c>
      <c r="AO14" s="21"/>
      <c r="AP14" s="21">
        <v>0.26882240614541503</v>
      </c>
      <c r="AQ14" s="21">
        <v>0.36171260870111799</v>
      </c>
      <c r="AR14" s="21">
        <v>0.29842979074548698</v>
      </c>
      <c r="AS14" s="21">
        <v>0.23784643936990499</v>
      </c>
      <c r="AT14" s="21">
        <v>0.35397742704195301</v>
      </c>
      <c r="AU14" s="21"/>
      <c r="AV14" s="21">
        <v>0.37376692405400502</v>
      </c>
      <c r="AW14" s="21">
        <v>0.26583027380380297</v>
      </c>
      <c r="AX14" s="21">
        <v>0.30072316776647201</v>
      </c>
      <c r="AY14" s="21">
        <v>0.23469711411691599</v>
      </c>
      <c r="AZ14" s="21">
        <v>0.31313897360926302</v>
      </c>
      <c r="BA14" s="21">
        <v>0.169712091799047</v>
      </c>
      <c r="BB14" s="21"/>
      <c r="BC14" s="21">
        <v>0.299035402919136</v>
      </c>
      <c r="BD14" s="21">
        <v>0.282936117981747</v>
      </c>
      <c r="BE14" s="21">
        <v>0.31008798894895601</v>
      </c>
      <c r="BF14" s="21">
        <v>0.34318955652707001</v>
      </c>
      <c r="BG14" s="21">
        <v>0.40121159049706701</v>
      </c>
    </row>
    <row r="15" spans="2:59" x14ac:dyDescent="0.35">
      <c r="B15" s="18" t="s">
        <v>87</v>
      </c>
      <c r="C15" s="21">
        <v>0.62649710241895495</v>
      </c>
      <c r="D15" s="21">
        <v>0.59047633280329204</v>
      </c>
      <c r="E15" s="21">
        <v>0.66263608395157902</v>
      </c>
      <c r="F15" s="21"/>
      <c r="G15" s="21">
        <v>0.59916615149506602</v>
      </c>
      <c r="H15" s="21">
        <v>0.57775099610626302</v>
      </c>
      <c r="I15" s="21">
        <v>0.59282893090558197</v>
      </c>
      <c r="J15" s="21">
        <v>0.58104172276920196</v>
      </c>
      <c r="K15" s="21">
        <v>0.67969350517720895</v>
      </c>
      <c r="L15" s="21">
        <v>0.71275993551181205</v>
      </c>
      <c r="M15" s="21"/>
      <c r="N15" s="21">
        <v>0.63677419647360001</v>
      </c>
      <c r="O15" s="21">
        <v>0.62446920351886404</v>
      </c>
      <c r="P15" s="21">
        <v>0.65933856047808703</v>
      </c>
      <c r="Q15" s="21">
        <v>0.58468287355982296</v>
      </c>
      <c r="R15" s="21"/>
      <c r="S15" s="21">
        <v>0.60263554237511197</v>
      </c>
      <c r="T15" s="21">
        <v>0.67239018140523499</v>
      </c>
      <c r="U15" s="21">
        <v>0.59942980580400196</v>
      </c>
      <c r="V15" s="21">
        <v>0.62369539011734498</v>
      </c>
      <c r="W15" s="21">
        <v>0.64009579228189795</v>
      </c>
      <c r="X15" s="21">
        <v>0.65455228767563001</v>
      </c>
      <c r="Y15" s="21">
        <v>0.67528556255951599</v>
      </c>
      <c r="Z15" s="21">
        <v>0.72580037366134598</v>
      </c>
      <c r="AA15" s="21">
        <v>0.60660250150907902</v>
      </c>
      <c r="AB15" s="21">
        <v>0.57141557165981305</v>
      </c>
      <c r="AC15" s="21">
        <v>0.57096773231863895</v>
      </c>
      <c r="AD15" s="21">
        <v>0.57267291330853698</v>
      </c>
      <c r="AE15" s="21"/>
      <c r="AF15" s="21">
        <v>0.67778513979404298</v>
      </c>
      <c r="AG15" s="21">
        <v>0.57386833624460598</v>
      </c>
      <c r="AH15" s="21">
        <v>0.626241102907104</v>
      </c>
      <c r="AI15" s="21"/>
      <c r="AJ15" s="21">
        <v>0.703972945190251</v>
      </c>
      <c r="AK15" s="21">
        <v>0.51561874989967404</v>
      </c>
      <c r="AL15" s="21">
        <v>0.58535898248499896</v>
      </c>
      <c r="AM15" s="21">
        <v>0.73395186612274399</v>
      </c>
      <c r="AN15" s="21">
        <v>0.64259359471836297</v>
      </c>
      <c r="AO15" s="21"/>
      <c r="AP15" s="21">
        <v>0.69222566071706604</v>
      </c>
      <c r="AQ15" s="21">
        <v>0.56113001464275702</v>
      </c>
      <c r="AR15" s="21">
        <v>0.62997940607718905</v>
      </c>
      <c r="AS15" s="21">
        <v>0.71645721724387801</v>
      </c>
      <c r="AT15" s="21">
        <v>0.553157766876479</v>
      </c>
      <c r="AU15" s="21"/>
      <c r="AV15" s="21">
        <v>0.55520497736586905</v>
      </c>
      <c r="AW15" s="21">
        <v>0.70069714359402702</v>
      </c>
      <c r="AX15" s="21">
        <v>0.64499182603866401</v>
      </c>
      <c r="AY15" s="21">
        <v>0.72238153941418404</v>
      </c>
      <c r="AZ15" s="21">
        <v>0.58280881407708596</v>
      </c>
      <c r="BA15" s="21">
        <v>0.69201817582769098</v>
      </c>
      <c r="BB15" s="21"/>
      <c r="BC15" s="21">
        <v>0.61437729776900796</v>
      </c>
      <c r="BD15" s="21">
        <v>0.64809890829551897</v>
      </c>
      <c r="BE15" s="21">
        <v>0.62235759063108598</v>
      </c>
      <c r="BF15" s="21">
        <v>0.579666192953461</v>
      </c>
      <c r="BG15" s="21">
        <v>0.57147247131026202</v>
      </c>
    </row>
    <row r="16" spans="2:59" x14ac:dyDescent="0.35">
      <c r="B16" s="18" t="s">
        <v>88</v>
      </c>
      <c r="C16" s="22">
        <v>-0.32693024123108699</v>
      </c>
      <c r="D16" s="22">
        <v>-0.23908121240116201</v>
      </c>
      <c r="E16" s="22">
        <v>-0.41398054939082402</v>
      </c>
      <c r="F16" s="22"/>
      <c r="G16" s="22">
        <v>-0.26906746280039001</v>
      </c>
      <c r="H16" s="22">
        <v>-0.20401743055034</v>
      </c>
      <c r="I16" s="22">
        <v>-0.27407441199062799</v>
      </c>
      <c r="J16" s="22">
        <v>-0.26240296120700501</v>
      </c>
      <c r="K16" s="22">
        <v>-0.42599528876152398</v>
      </c>
      <c r="L16" s="22">
        <v>-0.494087636919257</v>
      </c>
      <c r="M16" s="22"/>
      <c r="N16" s="22">
        <v>-0.34158599190431399</v>
      </c>
      <c r="O16" s="22">
        <v>-0.315678245578769</v>
      </c>
      <c r="P16" s="22">
        <v>-0.38745325431789002</v>
      </c>
      <c r="Q16" s="22">
        <v>-0.260836976523112</v>
      </c>
      <c r="R16" s="22"/>
      <c r="S16" s="22">
        <v>-0.27548648467707598</v>
      </c>
      <c r="T16" s="22">
        <v>-0.39767078544246198</v>
      </c>
      <c r="U16" s="22">
        <v>-0.28340654922848602</v>
      </c>
      <c r="V16" s="22">
        <v>-0.32666257386296199</v>
      </c>
      <c r="W16" s="22">
        <v>-0.34387121886817101</v>
      </c>
      <c r="X16" s="22">
        <v>-0.386021781011889</v>
      </c>
      <c r="Y16" s="22">
        <v>-0.42772285691904399</v>
      </c>
      <c r="Z16" s="22">
        <v>-0.54034192489528898</v>
      </c>
      <c r="AA16" s="22">
        <v>-0.28469929266001098</v>
      </c>
      <c r="AB16" s="22">
        <v>-0.20927511296825899</v>
      </c>
      <c r="AC16" s="22">
        <v>-0.226270795930649</v>
      </c>
      <c r="AD16" s="22">
        <v>-0.28451365665488798</v>
      </c>
      <c r="AE16" s="22"/>
      <c r="AF16" s="22">
        <v>-0.41632013789754402</v>
      </c>
      <c r="AG16" s="22">
        <v>-0.22195398137066499</v>
      </c>
      <c r="AH16" s="22">
        <v>-0.36184551712011298</v>
      </c>
      <c r="AI16" s="22"/>
      <c r="AJ16" s="22">
        <v>-0.457562345415227</v>
      </c>
      <c r="AK16" s="22">
        <v>-0.115440988445961</v>
      </c>
      <c r="AL16" s="22">
        <v>-0.24007649919954899</v>
      </c>
      <c r="AM16" s="22">
        <v>-0.54660548848909496</v>
      </c>
      <c r="AN16" s="22">
        <v>-0.39289882067661103</v>
      </c>
      <c r="AO16" s="22"/>
      <c r="AP16" s="22">
        <v>-0.42340325457165101</v>
      </c>
      <c r="AQ16" s="22">
        <v>-0.19941740594163901</v>
      </c>
      <c r="AR16" s="22">
        <v>-0.33154961533170102</v>
      </c>
      <c r="AS16" s="22">
        <v>-0.47861077787397399</v>
      </c>
      <c r="AT16" s="22">
        <v>-0.19918033983452599</v>
      </c>
      <c r="AU16" s="22"/>
      <c r="AV16" s="22">
        <v>-0.18143805331186399</v>
      </c>
      <c r="AW16" s="22">
        <v>-0.43486686979022299</v>
      </c>
      <c r="AX16" s="22">
        <v>-0.344268658272192</v>
      </c>
      <c r="AY16" s="22">
        <v>-0.48768442529726802</v>
      </c>
      <c r="AZ16" s="22">
        <v>-0.269669840467823</v>
      </c>
      <c r="BA16" s="22">
        <v>-0.52230608402864398</v>
      </c>
      <c r="BB16" s="22"/>
      <c r="BC16" s="22">
        <v>-0.31534189484987202</v>
      </c>
      <c r="BD16" s="22">
        <v>-0.36516279031377202</v>
      </c>
      <c r="BE16" s="22">
        <v>-0.31226960168213003</v>
      </c>
      <c r="BF16" s="22">
        <v>-0.236476636426392</v>
      </c>
      <c r="BG16" s="22">
        <v>-0.17026088081319399</v>
      </c>
    </row>
    <row r="17" spans="2:2" x14ac:dyDescent="0.35">
      <c r="B17" s="16"/>
    </row>
    <row r="18" spans="2:2" x14ac:dyDescent="0.35">
      <c r="B18" t="s">
        <v>76</v>
      </c>
    </row>
    <row r="19" spans="2:2" x14ac:dyDescent="0.35">
      <c r="B19" t="s">
        <v>77</v>
      </c>
    </row>
    <row r="21" spans="2:2" x14ac:dyDescent="0.35">
      <c r="B21"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2:BG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103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61</v>
      </c>
      <c r="E5" s="29"/>
      <c r="F5" s="15"/>
      <c r="G5" s="29" t="s">
        <v>62</v>
      </c>
      <c r="H5" s="29"/>
      <c r="I5" s="29"/>
      <c r="J5" s="29"/>
      <c r="K5" s="29"/>
      <c r="L5" s="29"/>
      <c r="M5" s="15"/>
      <c r="N5" s="29" t="s">
        <v>63</v>
      </c>
      <c r="O5" s="29"/>
      <c r="P5" s="29"/>
      <c r="Q5" s="29"/>
      <c r="R5" s="15"/>
      <c r="S5" s="29" t="s">
        <v>64</v>
      </c>
      <c r="T5" s="29"/>
      <c r="U5" s="29"/>
      <c r="V5" s="29"/>
      <c r="W5" s="29"/>
      <c r="X5" s="29"/>
      <c r="Y5" s="29"/>
      <c r="Z5" s="29"/>
      <c r="AA5" s="29"/>
      <c r="AB5" s="29"/>
      <c r="AC5" s="29"/>
      <c r="AD5" s="29"/>
      <c r="AE5" s="15"/>
      <c r="AF5" s="29" t="s">
        <v>65</v>
      </c>
      <c r="AG5" s="29"/>
      <c r="AH5" s="29"/>
      <c r="AI5" s="15"/>
      <c r="AJ5" s="29" t="s">
        <v>66</v>
      </c>
      <c r="AK5" s="29"/>
      <c r="AL5" s="29"/>
      <c r="AM5" s="29"/>
      <c r="AN5" s="29"/>
      <c r="AO5" s="15"/>
      <c r="AP5" s="29" t="s">
        <v>67</v>
      </c>
      <c r="AQ5" s="29"/>
      <c r="AR5" s="29"/>
      <c r="AS5" s="29"/>
      <c r="AT5" s="29"/>
      <c r="AU5" s="15"/>
      <c r="AV5" s="29" t="s">
        <v>68</v>
      </c>
      <c r="AW5" s="29"/>
      <c r="AX5" s="29"/>
      <c r="AY5" s="29"/>
      <c r="AZ5" s="29"/>
      <c r="BA5" s="29"/>
      <c r="BB5" s="15"/>
      <c r="BC5" s="29" t="s">
        <v>69</v>
      </c>
      <c r="BD5" s="29"/>
      <c r="BE5" s="29"/>
      <c r="BF5" s="29"/>
      <c r="BG5" s="29"/>
    </row>
    <row r="6" spans="2:59"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49</v>
      </c>
      <c r="AQ6" s="12" t="s">
        <v>50</v>
      </c>
      <c r="AR6" s="12" t="s">
        <v>51</v>
      </c>
      <c r="AS6" s="12" t="s">
        <v>52</v>
      </c>
      <c r="AT6" s="12" t="s">
        <v>53</v>
      </c>
      <c r="AV6" s="12" t="s">
        <v>46</v>
      </c>
      <c r="AW6" s="12" t="s">
        <v>45</v>
      </c>
      <c r="AX6" s="12" t="s">
        <v>51</v>
      </c>
      <c r="AY6" s="12" t="s">
        <v>52</v>
      </c>
      <c r="AZ6" s="12" t="s">
        <v>54</v>
      </c>
      <c r="BA6" s="12" t="s">
        <v>55</v>
      </c>
      <c r="BC6" s="12" t="s">
        <v>56</v>
      </c>
      <c r="BD6" s="12" t="s">
        <v>57</v>
      </c>
      <c r="BE6" s="12" t="s">
        <v>58</v>
      </c>
      <c r="BF6" s="12" t="s">
        <v>59</v>
      </c>
      <c r="BG6" s="12" t="s">
        <v>60</v>
      </c>
    </row>
    <row r="7" spans="2:59" ht="30" customHeight="1" x14ac:dyDescent="0.35">
      <c r="B7" s="10" t="s">
        <v>18</v>
      </c>
      <c r="C7" s="10">
        <v>2010</v>
      </c>
      <c r="D7" s="10">
        <v>999</v>
      </c>
      <c r="E7" s="10">
        <v>1006</v>
      </c>
      <c r="F7" s="10"/>
      <c r="G7" s="10">
        <v>295</v>
      </c>
      <c r="H7" s="10">
        <v>323</v>
      </c>
      <c r="I7" s="10">
        <v>329</v>
      </c>
      <c r="J7" s="10">
        <v>332</v>
      </c>
      <c r="K7" s="10">
        <v>292</v>
      </c>
      <c r="L7" s="10">
        <v>439</v>
      </c>
      <c r="M7" s="10"/>
      <c r="N7" s="10">
        <v>639</v>
      </c>
      <c r="O7" s="10">
        <v>496</v>
      </c>
      <c r="P7" s="10">
        <v>359</v>
      </c>
      <c r="Q7" s="10">
        <v>508</v>
      </c>
      <c r="R7" s="10"/>
      <c r="S7" s="10">
        <v>273</v>
      </c>
      <c r="T7" s="10">
        <v>265</v>
      </c>
      <c r="U7" s="10">
        <v>165</v>
      </c>
      <c r="V7" s="10">
        <v>186</v>
      </c>
      <c r="W7" s="10">
        <v>145</v>
      </c>
      <c r="X7" s="10">
        <v>175</v>
      </c>
      <c r="Y7" s="10">
        <v>163</v>
      </c>
      <c r="Z7" s="10">
        <v>85</v>
      </c>
      <c r="AA7" s="10">
        <v>219</v>
      </c>
      <c r="AB7" s="10">
        <v>162</v>
      </c>
      <c r="AC7" s="10">
        <v>107</v>
      </c>
      <c r="AD7" s="10">
        <v>65</v>
      </c>
      <c r="AE7" s="10"/>
      <c r="AF7" s="10">
        <v>732</v>
      </c>
      <c r="AG7" s="10">
        <v>823</v>
      </c>
      <c r="AH7" s="10">
        <v>255</v>
      </c>
      <c r="AI7" s="10"/>
      <c r="AJ7" s="10">
        <v>691</v>
      </c>
      <c r="AK7" s="10">
        <v>598</v>
      </c>
      <c r="AL7" s="10">
        <v>152</v>
      </c>
      <c r="AM7" s="10">
        <v>26</v>
      </c>
      <c r="AN7" s="10">
        <v>229</v>
      </c>
      <c r="AO7" s="10"/>
      <c r="AP7" s="10">
        <v>375</v>
      </c>
      <c r="AQ7" s="10">
        <v>780</v>
      </c>
      <c r="AR7" s="10">
        <v>180</v>
      </c>
      <c r="AS7" s="10">
        <v>230</v>
      </c>
      <c r="AT7" s="10">
        <v>109</v>
      </c>
      <c r="AU7" s="10"/>
      <c r="AV7" s="10">
        <v>801</v>
      </c>
      <c r="AW7" s="10">
        <v>334</v>
      </c>
      <c r="AX7" s="10">
        <v>155</v>
      </c>
      <c r="AY7" s="10">
        <v>275</v>
      </c>
      <c r="AZ7" s="10">
        <v>131</v>
      </c>
      <c r="BA7" s="10">
        <v>154</v>
      </c>
      <c r="BB7" s="10"/>
      <c r="BC7" s="10">
        <v>462</v>
      </c>
      <c r="BD7" s="10">
        <v>437</v>
      </c>
      <c r="BE7" s="10">
        <v>576</v>
      </c>
      <c r="BF7" s="10">
        <v>232</v>
      </c>
      <c r="BG7" s="10">
        <v>54</v>
      </c>
    </row>
    <row r="8" spans="2:59" ht="30" customHeight="1" x14ac:dyDescent="0.35">
      <c r="B8" s="11" t="s">
        <v>19</v>
      </c>
      <c r="C8" s="11">
        <v>2010</v>
      </c>
      <c r="D8" s="11">
        <v>990</v>
      </c>
      <c r="E8" s="11">
        <v>1015</v>
      </c>
      <c r="F8" s="11"/>
      <c r="G8" s="11">
        <v>282</v>
      </c>
      <c r="H8" s="11">
        <v>342</v>
      </c>
      <c r="I8" s="11">
        <v>341</v>
      </c>
      <c r="J8" s="11">
        <v>341</v>
      </c>
      <c r="K8" s="11">
        <v>283</v>
      </c>
      <c r="L8" s="11">
        <v>421</v>
      </c>
      <c r="M8" s="11"/>
      <c r="N8" s="11">
        <v>541</v>
      </c>
      <c r="O8" s="11">
        <v>521</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744</v>
      </c>
      <c r="AG8" s="11">
        <v>813</v>
      </c>
      <c r="AH8" s="11">
        <v>263</v>
      </c>
      <c r="AI8" s="11"/>
      <c r="AJ8" s="11">
        <v>682</v>
      </c>
      <c r="AK8" s="11">
        <v>605</v>
      </c>
      <c r="AL8" s="11">
        <v>146</v>
      </c>
      <c r="AM8" s="11">
        <v>25</v>
      </c>
      <c r="AN8" s="11">
        <v>237</v>
      </c>
      <c r="AO8" s="11"/>
      <c r="AP8" s="11">
        <v>367</v>
      </c>
      <c r="AQ8" s="11">
        <v>780</v>
      </c>
      <c r="AR8" s="11">
        <v>175</v>
      </c>
      <c r="AS8" s="11">
        <v>233</v>
      </c>
      <c r="AT8" s="11">
        <v>107</v>
      </c>
      <c r="AU8" s="11"/>
      <c r="AV8" s="11">
        <v>804</v>
      </c>
      <c r="AW8" s="11">
        <v>326</v>
      </c>
      <c r="AX8" s="11">
        <v>150</v>
      </c>
      <c r="AY8" s="11">
        <v>281</v>
      </c>
      <c r="AZ8" s="11">
        <v>131</v>
      </c>
      <c r="BA8" s="11">
        <v>157</v>
      </c>
      <c r="BB8" s="11"/>
      <c r="BC8" s="11">
        <v>483</v>
      </c>
      <c r="BD8" s="11">
        <v>449</v>
      </c>
      <c r="BE8" s="11">
        <v>561</v>
      </c>
      <c r="BF8" s="11">
        <v>222</v>
      </c>
      <c r="BG8" s="11">
        <v>43</v>
      </c>
    </row>
    <row r="9" spans="2:59" x14ac:dyDescent="0.35">
      <c r="B9" s="18" t="s">
        <v>82</v>
      </c>
      <c r="C9" s="17">
        <v>0.17148465287348</v>
      </c>
      <c r="D9" s="17">
        <v>0.21521910067952901</v>
      </c>
      <c r="E9" s="17">
        <v>0.12783826634464099</v>
      </c>
      <c r="F9" s="17"/>
      <c r="G9" s="17">
        <v>0.17782893273512501</v>
      </c>
      <c r="H9" s="17">
        <v>0.20108986743811899</v>
      </c>
      <c r="I9" s="17">
        <v>0.19326368945734601</v>
      </c>
      <c r="J9" s="17">
        <v>0.16370427786650699</v>
      </c>
      <c r="K9" s="17">
        <v>0.16142394120223799</v>
      </c>
      <c r="L9" s="17">
        <v>0.13859206542288799</v>
      </c>
      <c r="M9" s="17"/>
      <c r="N9" s="17">
        <v>0.17170183916090401</v>
      </c>
      <c r="O9" s="17">
        <v>0.18861758154463401</v>
      </c>
      <c r="P9" s="17">
        <v>0.12761329220284401</v>
      </c>
      <c r="Q9" s="17">
        <v>0.19289325481660799</v>
      </c>
      <c r="R9" s="17"/>
      <c r="S9" s="17">
        <v>0.244370515811663</v>
      </c>
      <c r="T9" s="17">
        <v>0.171992137728158</v>
      </c>
      <c r="U9" s="17">
        <v>0.18348579915023699</v>
      </c>
      <c r="V9" s="17">
        <v>0.15460196680052801</v>
      </c>
      <c r="W9" s="17">
        <v>0.136705103822233</v>
      </c>
      <c r="X9" s="17">
        <v>0.136750529584895</v>
      </c>
      <c r="Y9" s="17">
        <v>0.13870938573218999</v>
      </c>
      <c r="Z9" s="17">
        <v>0.17473216990347201</v>
      </c>
      <c r="AA9" s="17">
        <v>0.15194298469981801</v>
      </c>
      <c r="AB9" s="17">
        <v>0.18246170680097501</v>
      </c>
      <c r="AC9" s="17">
        <v>0.167789044074314</v>
      </c>
      <c r="AD9" s="17">
        <v>0.16186321443618901</v>
      </c>
      <c r="AE9" s="17"/>
      <c r="AF9" s="17">
        <v>0.13846490819003801</v>
      </c>
      <c r="AG9" s="17">
        <v>0.217704660595539</v>
      </c>
      <c r="AH9" s="17">
        <v>0.129181185686845</v>
      </c>
      <c r="AI9" s="17"/>
      <c r="AJ9" s="17">
        <v>0.12557377266167999</v>
      </c>
      <c r="AK9" s="17">
        <v>0.25965773762697097</v>
      </c>
      <c r="AL9" s="17">
        <v>0.20465839333639199</v>
      </c>
      <c r="AM9" s="17">
        <v>8.6234916097433598E-2</v>
      </c>
      <c r="AN9" s="17">
        <v>0.13219718082117099</v>
      </c>
      <c r="AO9" s="17"/>
      <c r="AP9" s="17">
        <v>0.10023044656286199</v>
      </c>
      <c r="AQ9" s="17">
        <v>0.217533861636585</v>
      </c>
      <c r="AR9" s="17">
        <v>0.210960347958419</v>
      </c>
      <c r="AS9" s="17">
        <v>0.12469017261672</v>
      </c>
      <c r="AT9" s="17">
        <v>0.28323689915935701</v>
      </c>
      <c r="AU9" s="17"/>
      <c r="AV9" s="17">
        <v>0.22873996224669099</v>
      </c>
      <c r="AW9" s="17">
        <v>0.11118854853558</v>
      </c>
      <c r="AX9" s="17">
        <v>0.168045670666051</v>
      </c>
      <c r="AY9" s="17">
        <v>0.114265893590102</v>
      </c>
      <c r="AZ9" s="17">
        <v>0.27270462114826199</v>
      </c>
      <c r="BA9" s="17">
        <v>6.06483672715721E-2</v>
      </c>
      <c r="BB9" s="17"/>
      <c r="BC9" s="17">
        <v>0.16267338065879</v>
      </c>
      <c r="BD9" s="17">
        <v>0.15127428832079401</v>
      </c>
      <c r="BE9" s="17">
        <v>0.17707782363115299</v>
      </c>
      <c r="BF9" s="17">
        <v>0.20877695163055601</v>
      </c>
      <c r="BG9" s="17">
        <v>0.222666456088703</v>
      </c>
    </row>
    <row r="10" spans="2:59" x14ac:dyDescent="0.35">
      <c r="B10" s="18" t="s">
        <v>83</v>
      </c>
      <c r="C10" s="17">
        <v>0.28125444269806898</v>
      </c>
      <c r="D10" s="17">
        <v>0.27682233184523802</v>
      </c>
      <c r="E10" s="17">
        <v>0.28595083745190703</v>
      </c>
      <c r="F10" s="17"/>
      <c r="G10" s="17">
        <v>0.32255150123119097</v>
      </c>
      <c r="H10" s="17">
        <v>0.30568100296502299</v>
      </c>
      <c r="I10" s="17">
        <v>0.29214212223330799</v>
      </c>
      <c r="J10" s="17">
        <v>0.26964374008900299</v>
      </c>
      <c r="K10" s="17">
        <v>0.27133872589054597</v>
      </c>
      <c r="L10" s="17">
        <v>0.240978924182431</v>
      </c>
      <c r="M10" s="17"/>
      <c r="N10" s="17">
        <v>0.29554487316546202</v>
      </c>
      <c r="O10" s="17">
        <v>0.27073137974419598</v>
      </c>
      <c r="P10" s="17">
        <v>0.30842927869897901</v>
      </c>
      <c r="Q10" s="17">
        <v>0.25165389179884201</v>
      </c>
      <c r="R10" s="17"/>
      <c r="S10" s="17">
        <v>0.245482101100397</v>
      </c>
      <c r="T10" s="17">
        <v>0.31016875444838998</v>
      </c>
      <c r="U10" s="17">
        <v>0.26108190460868103</v>
      </c>
      <c r="V10" s="17">
        <v>0.281362820951578</v>
      </c>
      <c r="W10" s="17">
        <v>0.32263740354869802</v>
      </c>
      <c r="X10" s="17">
        <v>0.242771502323161</v>
      </c>
      <c r="Y10" s="17">
        <v>0.33341495929875098</v>
      </c>
      <c r="Z10" s="17">
        <v>0.23849884956472001</v>
      </c>
      <c r="AA10" s="17">
        <v>0.31761544560664101</v>
      </c>
      <c r="AB10" s="17">
        <v>0.24880431798668001</v>
      </c>
      <c r="AC10" s="17">
        <v>0.275357020472488</v>
      </c>
      <c r="AD10" s="17">
        <v>0.286583861705481</v>
      </c>
      <c r="AE10" s="17"/>
      <c r="AF10" s="17">
        <v>0.226321251719102</v>
      </c>
      <c r="AG10" s="17">
        <v>0.315337419671948</v>
      </c>
      <c r="AH10" s="17">
        <v>0.296389785092185</v>
      </c>
      <c r="AI10" s="17"/>
      <c r="AJ10" s="17">
        <v>0.231754636427629</v>
      </c>
      <c r="AK10" s="17">
        <v>0.308829431386411</v>
      </c>
      <c r="AL10" s="17">
        <v>0.37852205647576997</v>
      </c>
      <c r="AM10" s="17">
        <v>0.19012434513683199</v>
      </c>
      <c r="AN10" s="17">
        <v>0.27518814804476799</v>
      </c>
      <c r="AO10" s="17"/>
      <c r="AP10" s="17">
        <v>0.239823889523468</v>
      </c>
      <c r="AQ10" s="17">
        <v>0.31923286113455501</v>
      </c>
      <c r="AR10" s="17">
        <v>0.37816837681041898</v>
      </c>
      <c r="AS10" s="17">
        <v>0.18739184871654299</v>
      </c>
      <c r="AT10" s="17">
        <v>0.27705850168013002</v>
      </c>
      <c r="AU10" s="17"/>
      <c r="AV10" s="17">
        <v>0.31294249912751498</v>
      </c>
      <c r="AW10" s="17">
        <v>0.24740369626314801</v>
      </c>
      <c r="AX10" s="17">
        <v>0.43962334630754701</v>
      </c>
      <c r="AY10" s="17">
        <v>0.18959633914471399</v>
      </c>
      <c r="AZ10" s="17">
        <v>0.277984487281346</v>
      </c>
      <c r="BA10" s="17">
        <v>0.301120482869145</v>
      </c>
      <c r="BB10" s="17"/>
      <c r="BC10" s="17">
        <v>0.27608918480527</v>
      </c>
      <c r="BD10" s="17">
        <v>0.29706921970657102</v>
      </c>
      <c r="BE10" s="17">
        <v>0.28315535460025398</v>
      </c>
      <c r="BF10" s="17">
        <v>0.31212871329103897</v>
      </c>
      <c r="BG10" s="17">
        <v>0.395049287996386</v>
      </c>
    </row>
    <row r="11" spans="2:59" x14ac:dyDescent="0.35">
      <c r="B11" s="18" t="s">
        <v>84</v>
      </c>
      <c r="C11" s="17">
        <v>0.23830379168024299</v>
      </c>
      <c r="D11" s="17">
        <v>0.212970543284598</v>
      </c>
      <c r="E11" s="17">
        <v>0.26419108614188203</v>
      </c>
      <c r="F11" s="17"/>
      <c r="G11" s="17">
        <v>0.25676679871619201</v>
      </c>
      <c r="H11" s="17">
        <v>0.21876888152901</v>
      </c>
      <c r="I11" s="17">
        <v>0.20120042858137799</v>
      </c>
      <c r="J11" s="17">
        <v>0.26904628032567302</v>
      </c>
      <c r="K11" s="17">
        <v>0.247095129737401</v>
      </c>
      <c r="L11" s="17">
        <v>0.241058376324016</v>
      </c>
      <c r="M11" s="17"/>
      <c r="N11" s="17">
        <v>0.25253578100831298</v>
      </c>
      <c r="O11" s="17">
        <v>0.23698873026306899</v>
      </c>
      <c r="P11" s="17">
        <v>0.25683193509928198</v>
      </c>
      <c r="Q11" s="17">
        <v>0.20762576549485801</v>
      </c>
      <c r="R11" s="17"/>
      <c r="S11" s="17">
        <v>0.24072717679667499</v>
      </c>
      <c r="T11" s="17">
        <v>0.23605076413951701</v>
      </c>
      <c r="U11" s="17">
        <v>0.18702299321993701</v>
      </c>
      <c r="V11" s="17">
        <v>0.28536989955841202</v>
      </c>
      <c r="W11" s="17">
        <v>0.24399741159211999</v>
      </c>
      <c r="X11" s="17">
        <v>0.26033322453428498</v>
      </c>
      <c r="Y11" s="17">
        <v>0.244859610502521</v>
      </c>
      <c r="Z11" s="17">
        <v>0.27256767667080101</v>
      </c>
      <c r="AA11" s="17">
        <v>0.25295777962983301</v>
      </c>
      <c r="AB11" s="17">
        <v>0.21788488933285299</v>
      </c>
      <c r="AC11" s="17">
        <v>0.20547487315073601</v>
      </c>
      <c r="AD11" s="17">
        <v>0.15214672360647299</v>
      </c>
      <c r="AE11" s="17"/>
      <c r="AF11" s="17">
        <v>0.27203023465738702</v>
      </c>
      <c r="AG11" s="17">
        <v>0.20341688037029801</v>
      </c>
      <c r="AH11" s="17">
        <v>0.23206058608522501</v>
      </c>
      <c r="AI11" s="17"/>
      <c r="AJ11" s="17">
        <v>0.27526859973508799</v>
      </c>
      <c r="AK11" s="17">
        <v>0.19571638789453499</v>
      </c>
      <c r="AL11" s="17">
        <v>0.19199791505928601</v>
      </c>
      <c r="AM11" s="17">
        <v>0.19641911996577799</v>
      </c>
      <c r="AN11" s="17">
        <v>0.237820926346093</v>
      </c>
      <c r="AO11" s="17"/>
      <c r="AP11" s="17">
        <v>0.284838508125696</v>
      </c>
      <c r="AQ11" s="17">
        <v>0.22178831561502599</v>
      </c>
      <c r="AR11" s="17">
        <v>0.179179763525912</v>
      </c>
      <c r="AS11" s="17">
        <v>0.290644729146458</v>
      </c>
      <c r="AT11" s="17">
        <v>0.19201676688236599</v>
      </c>
      <c r="AU11" s="17"/>
      <c r="AV11" s="17">
        <v>0.221704607472098</v>
      </c>
      <c r="AW11" s="17">
        <v>0.28065822486673803</v>
      </c>
      <c r="AX11" s="17">
        <v>0.18621020050551801</v>
      </c>
      <c r="AY11" s="17">
        <v>0.26904542861309799</v>
      </c>
      <c r="AZ11" s="17">
        <v>0.239641886690725</v>
      </c>
      <c r="BA11" s="17">
        <v>0.193379503558815</v>
      </c>
      <c r="BB11" s="17"/>
      <c r="BC11" s="17">
        <v>0.19775280928972999</v>
      </c>
      <c r="BD11" s="17">
        <v>0.237677862545292</v>
      </c>
      <c r="BE11" s="17">
        <v>0.25676256487078097</v>
      </c>
      <c r="BF11" s="17">
        <v>0.21981844681002499</v>
      </c>
      <c r="BG11" s="17">
        <v>0.24980045098272899</v>
      </c>
    </row>
    <row r="12" spans="2:59" x14ac:dyDescent="0.35">
      <c r="B12" s="18" t="s">
        <v>85</v>
      </c>
      <c r="C12" s="17">
        <v>0.208871698017142</v>
      </c>
      <c r="D12" s="17">
        <v>0.20880033750136301</v>
      </c>
      <c r="E12" s="17">
        <v>0.207883673219462</v>
      </c>
      <c r="F12" s="17"/>
      <c r="G12" s="17">
        <v>0.16033372248827801</v>
      </c>
      <c r="H12" s="17">
        <v>0.18363791249745801</v>
      </c>
      <c r="I12" s="17">
        <v>0.234068378827052</v>
      </c>
      <c r="J12" s="17">
        <v>0.167348462744809</v>
      </c>
      <c r="K12" s="17">
        <v>0.23826600421391</v>
      </c>
      <c r="L12" s="17">
        <v>0.25536206602713801</v>
      </c>
      <c r="M12" s="17"/>
      <c r="N12" s="17">
        <v>0.20009082553325899</v>
      </c>
      <c r="O12" s="17">
        <v>0.20904222064542499</v>
      </c>
      <c r="P12" s="17">
        <v>0.21256749903813599</v>
      </c>
      <c r="Q12" s="17">
        <v>0.21828455973583</v>
      </c>
      <c r="R12" s="17"/>
      <c r="S12" s="17">
        <v>0.18694605906578299</v>
      </c>
      <c r="T12" s="17">
        <v>0.20391443652319199</v>
      </c>
      <c r="U12" s="17">
        <v>0.23187131927333299</v>
      </c>
      <c r="V12" s="17">
        <v>0.178935217938817</v>
      </c>
      <c r="W12" s="17">
        <v>0.21131819035160501</v>
      </c>
      <c r="X12" s="17">
        <v>0.19778431899361701</v>
      </c>
      <c r="Y12" s="17">
        <v>0.197855235862786</v>
      </c>
      <c r="Z12" s="17">
        <v>0.223184928999481</v>
      </c>
      <c r="AA12" s="17">
        <v>0.17345400666719901</v>
      </c>
      <c r="AB12" s="17">
        <v>0.27574038281166102</v>
      </c>
      <c r="AC12" s="17">
        <v>0.28839070558973501</v>
      </c>
      <c r="AD12" s="17">
        <v>0.19478394649019801</v>
      </c>
      <c r="AE12" s="17"/>
      <c r="AF12" s="17">
        <v>0.26501390839398697</v>
      </c>
      <c r="AG12" s="17">
        <v>0.175513677174123</v>
      </c>
      <c r="AH12" s="17">
        <v>0.18194299934381999</v>
      </c>
      <c r="AI12" s="17"/>
      <c r="AJ12" s="17">
        <v>0.26830727220968398</v>
      </c>
      <c r="AK12" s="17">
        <v>0.15835251916276699</v>
      </c>
      <c r="AL12" s="17">
        <v>0.15570824903552699</v>
      </c>
      <c r="AM12" s="17">
        <v>0.40578294835797202</v>
      </c>
      <c r="AN12" s="17">
        <v>0.207011713431484</v>
      </c>
      <c r="AO12" s="17"/>
      <c r="AP12" s="17">
        <v>0.28348194369705598</v>
      </c>
      <c r="AQ12" s="17">
        <v>0.16092563012015801</v>
      </c>
      <c r="AR12" s="17">
        <v>0.16461632550680499</v>
      </c>
      <c r="AS12" s="17">
        <v>0.29794987671724499</v>
      </c>
      <c r="AT12" s="17">
        <v>0.134645590436862</v>
      </c>
      <c r="AU12" s="17"/>
      <c r="AV12" s="17">
        <v>0.160664457987131</v>
      </c>
      <c r="AW12" s="17">
        <v>0.267610278474809</v>
      </c>
      <c r="AX12" s="17">
        <v>0.154398349543966</v>
      </c>
      <c r="AY12" s="17">
        <v>0.34397932814315002</v>
      </c>
      <c r="AZ12" s="17">
        <v>8.6340616069277898E-2</v>
      </c>
      <c r="BA12" s="17">
        <v>0.23700914863063999</v>
      </c>
      <c r="BB12" s="17"/>
      <c r="BC12" s="17">
        <v>0.23290890589135099</v>
      </c>
      <c r="BD12" s="17">
        <v>0.209311631204188</v>
      </c>
      <c r="BE12" s="17">
        <v>0.20209612859717299</v>
      </c>
      <c r="BF12" s="17">
        <v>0.163802593292842</v>
      </c>
      <c r="BG12" s="17">
        <v>0.10652833003541699</v>
      </c>
    </row>
    <row r="13" spans="2:59" x14ac:dyDescent="0.35">
      <c r="B13" s="18" t="s">
        <v>73</v>
      </c>
      <c r="C13" s="17">
        <v>0.100085414731066</v>
      </c>
      <c r="D13" s="17">
        <v>8.6187686689272305E-2</v>
      </c>
      <c r="E13" s="17">
        <v>0.11413613684210901</v>
      </c>
      <c r="F13" s="17"/>
      <c r="G13" s="17">
        <v>8.2519044829214794E-2</v>
      </c>
      <c r="H13" s="17">
        <v>9.0822335570390197E-2</v>
      </c>
      <c r="I13" s="17">
        <v>7.9325380900916495E-2</v>
      </c>
      <c r="J13" s="17">
        <v>0.13025723897400701</v>
      </c>
      <c r="K13" s="17">
        <v>8.18761989559047E-2</v>
      </c>
      <c r="L13" s="17">
        <v>0.124008568043528</v>
      </c>
      <c r="M13" s="17"/>
      <c r="N13" s="17">
        <v>8.0126681132061894E-2</v>
      </c>
      <c r="O13" s="17">
        <v>9.4620087802675598E-2</v>
      </c>
      <c r="P13" s="17">
        <v>9.4557994960759298E-2</v>
      </c>
      <c r="Q13" s="17">
        <v>0.129542528153862</v>
      </c>
      <c r="R13" s="17"/>
      <c r="S13" s="17">
        <v>8.2474147225482602E-2</v>
      </c>
      <c r="T13" s="17">
        <v>7.7873907160742606E-2</v>
      </c>
      <c r="U13" s="17">
        <v>0.13653798374781201</v>
      </c>
      <c r="V13" s="17">
        <v>9.9730094750664605E-2</v>
      </c>
      <c r="W13" s="17">
        <v>8.5341890685344104E-2</v>
      </c>
      <c r="X13" s="17">
        <v>0.16236042456404301</v>
      </c>
      <c r="Y13" s="17">
        <v>8.5160808603752094E-2</v>
      </c>
      <c r="Z13" s="17">
        <v>9.1016374861525307E-2</v>
      </c>
      <c r="AA13" s="17">
        <v>0.10402978339651001</v>
      </c>
      <c r="AB13" s="17">
        <v>7.5108703067831906E-2</v>
      </c>
      <c r="AC13" s="17">
        <v>6.2988356712726803E-2</v>
      </c>
      <c r="AD13" s="17">
        <v>0.20462225376165999</v>
      </c>
      <c r="AE13" s="17"/>
      <c r="AF13" s="17">
        <v>9.8169697039485401E-2</v>
      </c>
      <c r="AG13" s="17">
        <v>8.8027362188091901E-2</v>
      </c>
      <c r="AH13" s="17">
        <v>0.160425443791926</v>
      </c>
      <c r="AI13" s="17"/>
      <c r="AJ13" s="17">
        <v>9.9095718965918997E-2</v>
      </c>
      <c r="AK13" s="17">
        <v>7.7443923929316594E-2</v>
      </c>
      <c r="AL13" s="17">
        <v>6.9113386093024906E-2</v>
      </c>
      <c r="AM13" s="17">
        <v>0.121438670441984</v>
      </c>
      <c r="AN13" s="17">
        <v>0.14778203135648399</v>
      </c>
      <c r="AO13" s="17"/>
      <c r="AP13" s="17">
        <v>9.1625212090918395E-2</v>
      </c>
      <c r="AQ13" s="17">
        <v>8.0519331493676002E-2</v>
      </c>
      <c r="AR13" s="17">
        <v>6.7075186198446005E-2</v>
      </c>
      <c r="AS13" s="17">
        <v>9.9323372803034202E-2</v>
      </c>
      <c r="AT13" s="17">
        <v>0.113042241841285</v>
      </c>
      <c r="AU13" s="17"/>
      <c r="AV13" s="17">
        <v>7.5948473166564695E-2</v>
      </c>
      <c r="AW13" s="17">
        <v>9.31392518597247E-2</v>
      </c>
      <c r="AX13" s="17">
        <v>5.1722432976918101E-2</v>
      </c>
      <c r="AY13" s="17">
        <v>8.3113010508935298E-2</v>
      </c>
      <c r="AZ13" s="17">
        <v>0.123328388810389</v>
      </c>
      <c r="BA13" s="17">
        <v>0.20784249766982801</v>
      </c>
      <c r="BB13" s="17"/>
      <c r="BC13" s="17">
        <v>0.13057571935485901</v>
      </c>
      <c r="BD13" s="17">
        <v>0.10466699822315501</v>
      </c>
      <c r="BE13" s="17">
        <v>8.0908128300638496E-2</v>
      </c>
      <c r="BF13" s="17">
        <v>9.5473294975538303E-2</v>
      </c>
      <c r="BG13" s="17">
        <v>2.5955474896765099E-2</v>
      </c>
    </row>
    <row r="14" spans="2:59" x14ac:dyDescent="0.35">
      <c r="B14" s="18" t="s">
        <v>86</v>
      </c>
      <c r="C14" s="21">
        <v>0.45273909557154901</v>
      </c>
      <c r="D14" s="21">
        <v>0.49204143252476701</v>
      </c>
      <c r="E14" s="21">
        <v>0.41378910379654799</v>
      </c>
      <c r="F14" s="21"/>
      <c r="G14" s="21">
        <v>0.50038043396631504</v>
      </c>
      <c r="H14" s="21">
        <v>0.50677087040314095</v>
      </c>
      <c r="I14" s="21">
        <v>0.485405811690654</v>
      </c>
      <c r="J14" s="21">
        <v>0.43334801795550998</v>
      </c>
      <c r="K14" s="21">
        <v>0.43276266709278399</v>
      </c>
      <c r="L14" s="21">
        <v>0.37957098960531899</v>
      </c>
      <c r="M14" s="21"/>
      <c r="N14" s="21">
        <v>0.467246712326366</v>
      </c>
      <c r="O14" s="21">
        <v>0.45934896128883002</v>
      </c>
      <c r="P14" s="21">
        <v>0.43604257090182302</v>
      </c>
      <c r="Q14" s="21">
        <v>0.44454714661544997</v>
      </c>
      <c r="R14" s="21"/>
      <c r="S14" s="21">
        <v>0.48985261691206</v>
      </c>
      <c r="T14" s="21">
        <v>0.48216089217654901</v>
      </c>
      <c r="U14" s="21">
        <v>0.44456770375891802</v>
      </c>
      <c r="V14" s="21">
        <v>0.43596478775210601</v>
      </c>
      <c r="W14" s="21">
        <v>0.45934250737093202</v>
      </c>
      <c r="X14" s="21">
        <v>0.379522031908056</v>
      </c>
      <c r="Y14" s="21">
        <v>0.47212434503094097</v>
      </c>
      <c r="Z14" s="21">
        <v>0.41323101946819302</v>
      </c>
      <c r="AA14" s="21">
        <v>0.469558430306459</v>
      </c>
      <c r="AB14" s="21">
        <v>0.43126602478765402</v>
      </c>
      <c r="AC14" s="21">
        <v>0.443146064546802</v>
      </c>
      <c r="AD14" s="21">
        <v>0.44844707614166901</v>
      </c>
      <c r="AE14" s="21"/>
      <c r="AF14" s="21">
        <v>0.36478615990913998</v>
      </c>
      <c r="AG14" s="21">
        <v>0.53304208026748701</v>
      </c>
      <c r="AH14" s="21">
        <v>0.42557097077903</v>
      </c>
      <c r="AI14" s="21"/>
      <c r="AJ14" s="21">
        <v>0.35732840908930902</v>
      </c>
      <c r="AK14" s="21">
        <v>0.56848716901338203</v>
      </c>
      <c r="AL14" s="21">
        <v>0.58318044981216199</v>
      </c>
      <c r="AM14" s="21">
        <v>0.27635926123426602</v>
      </c>
      <c r="AN14" s="21">
        <v>0.40738532886593898</v>
      </c>
      <c r="AO14" s="21"/>
      <c r="AP14" s="21">
        <v>0.34005433608633001</v>
      </c>
      <c r="AQ14" s="21">
        <v>0.53676672277114001</v>
      </c>
      <c r="AR14" s="21">
        <v>0.58912872476883704</v>
      </c>
      <c r="AS14" s="21">
        <v>0.31208202133326302</v>
      </c>
      <c r="AT14" s="21">
        <v>0.56029540083948803</v>
      </c>
      <c r="AU14" s="21"/>
      <c r="AV14" s="21">
        <v>0.54168246137420595</v>
      </c>
      <c r="AW14" s="21">
        <v>0.35859224479872798</v>
      </c>
      <c r="AX14" s="21">
        <v>0.60766901697359799</v>
      </c>
      <c r="AY14" s="21">
        <v>0.30386223273481699</v>
      </c>
      <c r="AZ14" s="21">
        <v>0.55068910842960805</v>
      </c>
      <c r="BA14" s="21">
        <v>0.36176885014071702</v>
      </c>
      <c r="BB14" s="21"/>
      <c r="BC14" s="21">
        <v>0.43876256546406001</v>
      </c>
      <c r="BD14" s="21">
        <v>0.448343508027364</v>
      </c>
      <c r="BE14" s="21">
        <v>0.46023317823140802</v>
      </c>
      <c r="BF14" s="21">
        <v>0.52090566492159496</v>
      </c>
      <c r="BG14" s="21">
        <v>0.617715744085089</v>
      </c>
    </row>
    <row r="15" spans="2:59" x14ac:dyDescent="0.35">
      <c r="B15" s="18" t="s">
        <v>87</v>
      </c>
      <c r="C15" s="21">
        <v>0.44717548969738502</v>
      </c>
      <c r="D15" s="21">
        <v>0.42177088078596098</v>
      </c>
      <c r="E15" s="21">
        <v>0.47207475936134302</v>
      </c>
      <c r="F15" s="21"/>
      <c r="G15" s="21">
        <v>0.41710052120447</v>
      </c>
      <c r="H15" s="21">
        <v>0.40240679402646801</v>
      </c>
      <c r="I15" s="21">
        <v>0.43526880740842999</v>
      </c>
      <c r="J15" s="21">
        <v>0.43639474307048198</v>
      </c>
      <c r="K15" s="21">
        <v>0.48536113395131097</v>
      </c>
      <c r="L15" s="21">
        <v>0.49642044235115401</v>
      </c>
      <c r="M15" s="21"/>
      <c r="N15" s="21">
        <v>0.452626606541572</v>
      </c>
      <c r="O15" s="21">
        <v>0.44603095090849398</v>
      </c>
      <c r="P15" s="21">
        <v>0.46939943413741803</v>
      </c>
      <c r="Q15" s="21">
        <v>0.425910325230688</v>
      </c>
      <c r="R15" s="21"/>
      <c r="S15" s="21">
        <v>0.42767323586245798</v>
      </c>
      <c r="T15" s="21">
        <v>0.439965200662708</v>
      </c>
      <c r="U15" s="21">
        <v>0.41889431249327003</v>
      </c>
      <c r="V15" s="21">
        <v>0.46430511749722903</v>
      </c>
      <c r="W15" s="21">
        <v>0.455315601943724</v>
      </c>
      <c r="X15" s="21">
        <v>0.45811754352790202</v>
      </c>
      <c r="Y15" s="21">
        <v>0.442714846365307</v>
      </c>
      <c r="Z15" s="21">
        <v>0.49575260567028201</v>
      </c>
      <c r="AA15" s="21">
        <v>0.42641178629703202</v>
      </c>
      <c r="AB15" s="21">
        <v>0.49362527214451402</v>
      </c>
      <c r="AC15" s="21">
        <v>0.49386557874047099</v>
      </c>
      <c r="AD15" s="21">
        <v>0.346930670096671</v>
      </c>
      <c r="AE15" s="21"/>
      <c r="AF15" s="21">
        <v>0.53704414305137405</v>
      </c>
      <c r="AG15" s="21">
        <v>0.37893055754442101</v>
      </c>
      <c r="AH15" s="21">
        <v>0.41400358542904397</v>
      </c>
      <c r="AI15" s="21"/>
      <c r="AJ15" s="21">
        <v>0.54357587194477197</v>
      </c>
      <c r="AK15" s="21">
        <v>0.35406890705730198</v>
      </c>
      <c r="AL15" s="21">
        <v>0.34770616409481298</v>
      </c>
      <c r="AM15" s="21">
        <v>0.60220206832375001</v>
      </c>
      <c r="AN15" s="21">
        <v>0.44483263977757698</v>
      </c>
      <c r="AO15" s="21"/>
      <c r="AP15" s="21">
        <v>0.56832045182275204</v>
      </c>
      <c r="AQ15" s="21">
        <v>0.38271394573518402</v>
      </c>
      <c r="AR15" s="21">
        <v>0.34379608903271602</v>
      </c>
      <c r="AS15" s="21">
        <v>0.58859460586370305</v>
      </c>
      <c r="AT15" s="21">
        <v>0.32666235731922699</v>
      </c>
      <c r="AU15" s="21"/>
      <c r="AV15" s="21">
        <v>0.38236906545923</v>
      </c>
      <c r="AW15" s="21">
        <v>0.54826850334154698</v>
      </c>
      <c r="AX15" s="21">
        <v>0.34060855004948398</v>
      </c>
      <c r="AY15" s="21">
        <v>0.61302475675624801</v>
      </c>
      <c r="AZ15" s="21">
        <v>0.32598250276000301</v>
      </c>
      <c r="BA15" s="21">
        <v>0.43038865218945499</v>
      </c>
      <c r="BB15" s="21"/>
      <c r="BC15" s="21">
        <v>0.43066171518108198</v>
      </c>
      <c r="BD15" s="21">
        <v>0.44698949374948099</v>
      </c>
      <c r="BE15" s="21">
        <v>0.45885869346795299</v>
      </c>
      <c r="BF15" s="21">
        <v>0.38362104010286702</v>
      </c>
      <c r="BG15" s="21">
        <v>0.35632878101814602</v>
      </c>
    </row>
    <row r="16" spans="2:59" x14ac:dyDescent="0.35">
      <c r="B16" s="18" t="s">
        <v>88</v>
      </c>
      <c r="C16" s="22">
        <v>5.5636058741640997E-3</v>
      </c>
      <c r="D16" s="22">
        <v>7.02705517388066E-2</v>
      </c>
      <c r="E16" s="22">
        <v>-5.8285655564795598E-2</v>
      </c>
      <c r="F16" s="22"/>
      <c r="G16" s="22">
        <v>8.3279912761845196E-2</v>
      </c>
      <c r="H16" s="22">
        <v>0.104364076376673</v>
      </c>
      <c r="I16" s="22">
        <v>5.01370042822245E-2</v>
      </c>
      <c r="J16" s="22">
        <v>-3.0467251149720602E-3</v>
      </c>
      <c r="K16" s="22">
        <v>-5.25984668585276E-2</v>
      </c>
      <c r="L16" s="22">
        <v>-0.116849452745835</v>
      </c>
      <c r="M16" s="22"/>
      <c r="N16" s="22">
        <v>1.46201057847939E-2</v>
      </c>
      <c r="O16" s="22">
        <v>1.3318010380336099E-2</v>
      </c>
      <c r="P16" s="22">
        <v>-3.3356863235595197E-2</v>
      </c>
      <c r="Q16" s="22">
        <v>1.86368213847617E-2</v>
      </c>
      <c r="R16" s="22"/>
      <c r="S16" s="22">
        <v>6.2179381049601898E-2</v>
      </c>
      <c r="T16" s="22">
        <v>4.2195691513840401E-2</v>
      </c>
      <c r="U16" s="22">
        <v>2.56733912656479E-2</v>
      </c>
      <c r="V16" s="22">
        <v>-2.8340329745122701E-2</v>
      </c>
      <c r="W16" s="22">
        <v>4.02690542720724E-3</v>
      </c>
      <c r="X16" s="22">
        <v>-7.85955116198465E-2</v>
      </c>
      <c r="Y16" s="22">
        <v>2.9409498665633499E-2</v>
      </c>
      <c r="Z16" s="22">
        <v>-8.25215862020892E-2</v>
      </c>
      <c r="AA16" s="22">
        <v>4.3146644009426902E-2</v>
      </c>
      <c r="AB16" s="22">
        <v>-6.2359247356859701E-2</v>
      </c>
      <c r="AC16" s="22">
        <v>-5.0719514193668401E-2</v>
      </c>
      <c r="AD16" s="22">
        <v>0.10151640604499899</v>
      </c>
      <c r="AE16" s="22"/>
      <c r="AF16" s="22">
        <v>-0.17225798314223401</v>
      </c>
      <c r="AG16" s="22">
        <v>0.154111522723066</v>
      </c>
      <c r="AH16" s="22">
        <v>1.1567385349985601E-2</v>
      </c>
      <c r="AI16" s="22"/>
      <c r="AJ16" s="22">
        <v>-0.18624746285546301</v>
      </c>
      <c r="AK16" s="22">
        <v>0.21441826195607999</v>
      </c>
      <c r="AL16" s="22">
        <v>0.23547428571734899</v>
      </c>
      <c r="AM16" s="22">
        <v>-0.32584280708948399</v>
      </c>
      <c r="AN16" s="22">
        <v>-3.7447310911637902E-2</v>
      </c>
      <c r="AO16" s="22"/>
      <c r="AP16" s="22">
        <v>-0.228266115736422</v>
      </c>
      <c r="AQ16" s="22">
        <v>0.15405277703595599</v>
      </c>
      <c r="AR16" s="22">
        <v>0.24533263573612099</v>
      </c>
      <c r="AS16" s="22">
        <v>-0.27651258453043998</v>
      </c>
      <c r="AT16" s="22">
        <v>0.23363304352026101</v>
      </c>
      <c r="AU16" s="22"/>
      <c r="AV16" s="22">
        <v>0.15931339591497601</v>
      </c>
      <c r="AW16" s="22">
        <v>-0.189676258542819</v>
      </c>
      <c r="AX16" s="22">
        <v>0.267060466924114</v>
      </c>
      <c r="AY16" s="22">
        <v>-0.30916252402143102</v>
      </c>
      <c r="AZ16" s="22">
        <v>0.22470660566960601</v>
      </c>
      <c r="BA16" s="22">
        <v>-6.8619802048737799E-2</v>
      </c>
      <c r="BB16" s="22"/>
      <c r="BC16" s="22">
        <v>8.1008502829783002E-3</v>
      </c>
      <c r="BD16" s="22">
        <v>1.3540142778836199E-3</v>
      </c>
      <c r="BE16" s="22">
        <v>1.37448476345448E-3</v>
      </c>
      <c r="BF16" s="22">
        <v>0.137284624818728</v>
      </c>
      <c r="BG16" s="22">
        <v>0.26138696306694298</v>
      </c>
    </row>
    <row r="17" spans="2:2" x14ac:dyDescent="0.35">
      <c r="B17" s="16"/>
    </row>
    <row r="18" spans="2:2" x14ac:dyDescent="0.35">
      <c r="B18" t="s">
        <v>76</v>
      </c>
    </row>
    <row r="19" spans="2:2" x14ac:dyDescent="0.35">
      <c r="B19" t="s">
        <v>77</v>
      </c>
    </row>
    <row r="21" spans="2:2" x14ac:dyDescent="0.35">
      <c r="B21"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2:BG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104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61</v>
      </c>
      <c r="E5" s="29"/>
      <c r="F5" s="15"/>
      <c r="G5" s="29" t="s">
        <v>62</v>
      </c>
      <c r="H5" s="29"/>
      <c r="I5" s="29"/>
      <c r="J5" s="29"/>
      <c r="K5" s="29"/>
      <c r="L5" s="29"/>
      <c r="M5" s="15"/>
      <c r="N5" s="29" t="s">
        <v>63</v>
      </c>
      <c r="O5" s="29"/>
      <c r="P5" s="29"/>
      <c r="Q5" s="29"/>
      <c r="R5" s="15"/>
      <c r="S5" s="29" t="s">
        <v>64</v>
      </c>
      <c r="T5" s="29"/>
      <c r="U5" s="29"/>
      <c r="V5" s="29"/>
      <c r="W5" s="29"/>
      <c r="X5" s="29"/>
      <c r="Y5" s="29"/>
      <c r="Z5" s="29"/>
      <c r="AA5" s="29"/>
      <c r="AB5" s="29"/>
      <c r="AC5" s="29"/>
      <c r="AD5" s="29"/>
      <c r="AE5" s="15"/>
      <c r="AF5" s="29" t="s">
        <v>65</v>
      </c>
      <c r="AG5" s="29"/>
      <c r="AH5" s="29"/>
      <c r="AI5" s="15"/>
      <c r="AJ5" s="29" t="s">
        <v>66</v>
      </c>
      <c r="AK5" s="29"/>
      <c r="AL5" s="29"/>
      <c r="AM5" s="29"/>
      <c r="AN5" s="29"/>
      <c r="AO5" s="15"/>
      <c r="AP5" s="29" t="s">
        <v>67</v>
      </c>
      <c r="AQ5" s="29"/>
      <c r="AR5" s="29"/>
      <c r="AS5" s="29"/>
      <c r="AT5" s="29"/>
      <c r="AU5" s="15"/>
      <c r="AV5" s="29" t="s">
        <v>68</v>
      </c>
      <c r="AW5" s="29"/>
      <c r="AX5" s="29"/>
      <c r="AY5" s="29"/>
      <c r="AZ5" s="29"/>
      <c r="BA5" s="29"/>
      <c r="BB5" s="15"/>
      <c r="BC5" s="29" t="s">
        <v>69</v>
      </c>
      <c r="BD5" s="29"/>
      <c r="BE5" s="29"/>
      <c r="BF5" s="29"/>
      <c r="BG5" s="29"/>
    </row>
    <row r="6" spans="2:59"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49</v>
      </c>
      <c r="AQ6" s="12" t="s">
        <v>50</v>
      </c>
      <c r="AR6" s="12" t="s">
        <v>51</v>
      </c>
      <c r="AS6" s="12" t="s">
        <v>52</v>
      </c>
      <c r="AT6" s="12" t="s">
        <v>53</v>
      </c>
      <c r="AV6" s="12" t="s">
        <v>46</v>
      </c>
      <c r="AW6" s="12" t="s">
        <v>45</v>
      </c>
      <c r="AX6" s="12" t="s">
        <v>51</v>
      </c>
      <c r="AY6" s="12" t="s">
        <v>52</v>
      </c>
      <c r="AZ6" s="12" t="s">
        <v>54</v>
      </c>
      <c r="BA6" s="12" t="s">
        <v>55</v>
      </c>
      <c r="BC6" s="12" t="s">
        <v>56</v>
      </c>
      <c r="BD6" s="12" t="s">
        <v>57</v>
      </c>
      <c r="BE6" s="12" t="s">
        <v>58</v>
      </c>
      <c r="BF6" s="12" t="s">
        <v>59</v>
      </c>
      <c r="BG6" s="12" t="s">
        <v>60</v>
      </c>
    </row>
    <row r="7" spans="2:59" ht="30" customHeight="1" x14ac:dyDescent="0.35">
      <c r="B7" s="10" t="s">
        <v>18</v>
      </c>
      <c r="C7" s="10">
        <v>2010</v>
      </c>
      <c r="D7" s="10">
        <v>999</v>
      </c>
      <c r="E7" s="10">
        <v>1006</v>
      </c>
      <c r="F7" s="10"/>
      <c r="G7" s="10">
        <v>295</v>
      </c>
      <c r="H7" s="10">
        <v>323</v>
      </c>
      <c r="I7" s="10">
        <v>329</v>
      </c>
      <c r="J7" s="10">
        <v>332</v>
      </c>
      <c r="K7" s="10">
        <v>292</v>
      </c>
      <c r="L7" s="10">
        <v>439</v>
      </c>
      <c r="M7" s="10"/>
      <c r="N7" s="10">
        <v>639</v>
      </c>
      <c r="O7" s="10">
        <v>496</v>
      </c>
      <c r="P7" s="10">
        <v>359</v>
      </c>
      <c r="Q7" s="10">
        <v>508</v>
      </c>
      <c r="R7" s="10"/>
      <c r="S7" s="10">
        <v>273</v>
      </c>
      <c r="T7" s="10">
        <v>265</v>
      </c>
      <c r="U7" s="10">
        <v>165</v>
      </c>
      <c r="V7" s="10">
        <v>186</v>
      </c>
      <c r="W7" s="10">
        <v>145</v>
      </c>
      <c r="X7" s="10">
        <v>175</v>
      </c>
      <c r="Y7" s="10">
        <v>163</v>
      </c>
      <c r="Z7" s="10">
        <v>85</v>
      </c>
      <c r="AA7" s="10">
        <v>219</v>
      </c>
      <c r="AB7" s="10">
        <v>162</v>
      </c>
      <c r="AC7" s="10">
        <v>107</v>
      </c>
      <c r="AD7" s="10">
        <v>65</v>
      </c>
      <c r="AE7" s="10"/>
      <c r="AF7" s="10">
        <v>732</v>
      </c>
      <c r="AG7" s="10">
        <v>823</v>
      </c>
      <c r="AH7" s="10">
        <v>255</v>
      </c>
      <c r="AI7" s="10"/>
      <c r="AJ7" s="10">
        <v>691</v>
      </c>
      <c r="AK7" s="10">
        <v>598</v>
      </c>
      <c r="AL7" s="10">
        <v>152</v>
      </c>
      <c r="AM7" s="10">
        <v>26</v>
      </c>
      <c r="AN7" s="10">
        <v>229</v>
      </c>
      <c r="AO7" s="10"/>
      <c r="AP7" s="10">
        <v>375</v>
      </c>
      <c r="AQ7" s="10">
        <v>780</v>
      </c>
      <c r="AR7" s="10">
        <v>180</v>
      </c>
      <c r="AS7" s="10">
        <v>230</v>
      </c>
      <c r="AT7" s="10">
        <v>109</v>
      </c>
      <c r="AU7" s="10"/>
      <c r="AV7" s="10">
        <v>801</v>
      </c>
      <c r="AW7" s="10">
        <v>334</v>
      </c>
      <c r="AX7" s="10">
        <v>155</v>
      </c>
      <c r="AY7" s="10">
        <v>275</v>
      </c>
      <c r="AZ7" s="10">
        <v>131</v>
      </c>
      <c r="BA7" s="10">
        <v>154</v>
      </c>
      <c r="BB7" s="10"/>
      <c r="BC7" s="10">
        <v>462</v>
      </c>
      <c r="BD7" s="10">
        <v>437</v>
      </c>
      <c r="BE7" s="10">
        <v>576</v>
      </c>
      <c r="BF7" s="10">
        <v>232</v>
      </c>
      <c r="BG7" s="10">
        <v>54</v>
      </c>
    </row>
    <row r="8" spans="2:59" ht="30" customHeight="1" x14ac:dyDescent="0.35">
      <c r="B8" s="11" t="s">
        <v>19</v>
      </c>
      <c r="C8" s="11">
        <v>2010</v>
      </c>
      <c r="D8" s="11">
        <v>990</v>
      </c>
      <c r="E8" s="11">
        <v>1015</v>
      </c>
      <c r="F8" s="11"/>
      <c r="G8" s="11">
        <v>282</v>
      </c>
      <c r="H8" s="11">
        <v>342</v>
      </c>
      <c r="I8" s="11">
        <v>341</v>
      </c>
      <c r="J8" s="11">
        <v>341</v>
      </c>
      <c r="K8" s="11">
        <v>283</v>
      </c>
      <c r="L8" s="11">
        <v>421</v>
      </c>
      <c r="M8" s="11"/>
      <c r="N8" s="11">
        <v>541</v>
      </c>
      <c r="O8" s="11">
        <v>521</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744</v>
      </c>
      <c r="AG8" s="11">
        <v>813</v>
      </c>
      <c r="AH8" s="11">
        <v>263</v>
      </c>
      <c r="AI8" s="11"/>
      <c r="AJ8" s="11">
        <v>682</v>
      </c>
      <c r="AK8" s="11">
        <v>605</v>
      </c>
      <c r="AL8" s="11">
        <v>146</v>
      </c>
      <c r="AM8" s="11">
        <v>25</v>
      </c>
      <c r="AN8" s="11">
        <v>237</v>
      </c>
      <c r="AO8" s="11"/>
      <c r="AP8" s="11">
        <v>367</v>
      </c>
      <c r="AQ8" s="11">
        <v>780</v>
      </c>
      <c r="AR8" s="11">
        <v>175</v>
      </c>
      <c r="AS8" s="11">
        <v>233</v>
      </c>
      <c r="AT8" s="11">
        <v>107</v>
      </c>
      <c r="AU8" s="11"/>
      <c r="AV8" s="11">
        <v>804</v>
      </c>
      <c r="AW8" s="11">
        <v>326</v>
      </c>
      <c r="AX8" s="11">
        <v>150</v>
      </c>
      <c r="AY8" s="11">
        <v>281</v>
      </c>
      <c r="AZ8" s="11">
        <v>131</v>
      </c>
      <c r="BA8" s="11">
        <v>157</v>
      </c>
      <c r="BB8" s="11"/>
      <c r="BC8" s="11">
        <v>483</v>
      </c>
      <c r="BD8" s="11">
        <v>449</v>
      </c>
      <c r="BE8" s="11">
        <v>561</v>
      </c>
      <c r="BF8" s="11">
        <v>222</v>
      </c>
      <c r="BG8" s="11">
        <v>43</v>
      </c>
    </row>
    <row r="9" spans="2:59" x14ac:dyDescent="0.35">
      <c r="B9" s="18" t="s">
        <v>82</v>
      </c>
      <c r="C9" s="17">
        <v>0.23990173905880099</v>
      </c>
      <c r="D9" s="17">
        <v>0.29721141592424599</v>
      </c>
      <c r="E9" s="17">
        <v>0.185175669782182</v>
      </c>
      <c r="F9" s="17"/>
      <c r="G9" s="17">
        <v>0.230294839079379</v>
      </c>
      <c r="H9" s="17">
        <v>0.24217783130978801</v>
      </c>
      <c r="I9" s="17">
        <v>0.182175466666679</v>
      </c>
      <c r="J9" s="17">
        <v>0.24327465368829601</v>
      </c>
      <c r="K9" s="17">
        <v>0.264061239842248</v>
      </c>
      <c r="L9" s="17">
        <v>0.27228132865513299</v>
      </c>
      <c r="M9" s="17"/>
      <c r="N9" s="17">
        <v>0.26402305767159601</v>
      </c>
      <c r="O9" s="17">
        <v>0.25974384839965697</v>
      </c>
      <c r="P9" s="17">
        <v>0.197776038558689</v>
      </c>
      <c r="Q9" s="17">
        <v>0.23180648133477799</v>
      </c>
      <c r="R9" s="17"/>
      <c r="S9" s="17">
        <v>0.256277492740284</v>
      </c>
      <c r="T9" s="17">
        <v>0.23830872803964601</v>
      </c>
      <c r="U9" s="17">
        <v>0.29357026842804601</v>
      </c>
      <c r="V9" s="17">
        <v>0.20183104506701399</v>
      </c>
      <c r="W9" s="17">
        <v>0.18857424139950599</v>
      </c>
      <c r="X9" s="17">
        <v>0.196072713726514</v>
      </c>
      <c r="Y9" s="17">
        <v>0.223739261917832</v>
      </c>
      <c r="Z9" s="17">
        <v>0.17967050012913599</v>
      </c>
      <c r="AA9" s="17">
        <v>0.28239741220339998</v>
      </c>
      <c r="AB9" s="17">
        <v>0.24855823172152899</v>
      </c>
      <c r="AC9" s="17">
        <v>0.26998509201534598</v>
      </c>
      <c r="AD9" s="17">
        <v>0.28421337037120997</v>
      </c>
      <c r="AE9" s="17"/>
      <c r="AF9" s="17">
        <v>0.22701398772287201</v>
      </c>
      <c r="AG9" s="17">
        <v>0.272885352562449</v>
      </c>
      <c r="AH9" s="17">
        <v>0.177462284267773</v>
      </c>
      <c r="AI9" s="17"/>
      <c r="AJ9" s="17">
        <v>0.23279181230616999</v>
      </c>
      <c r="AK9" s="17">
        <v>0.26484301918250103</v>
      </c>
      <c r="AL9" s="17">
        <v>0.33517248656827098</v>
      </c>
      <c r="AM9" s="17">
        <v>0.18898299258453899</v>
      </c>
      <c r="AN9" s="17">
        <v>0.15597556394316101</v>
      </c>
      <c r="AO9" s="17"/>
      <c r="AP9" s="17">
        <v>0.24802674408494499</v>
      </c>
      <c r="AQ9" s="17">
        <v>0.25124474506230299</v>
      </c>
      <c r="AR9" s="17">
        <v>0.28841632012709201</v>
      </c>
      <c r="AS9" s="17">
        <v>0.20468785954561999</v>
      </c>
      <c r="AT9" s="17">
        <v>0.27155754958151801</v>
      </c>
      <c r="AU9" s="17"/>
      <c r="AV9" s="17">
        <v>0.26041937505068602</v>
      </c>
      <c r="AW9" s="17">
        <v>0.225812393447543</v>
      </c>
      <c r="AX9" s="17">
        <v>0.30872664628667101</v>
      </c>
      <c r="AY9" s="17">
        <v>0.20609927701858699</v>
      </c>
      <c r="AZ9" s="17">
        <v>0.223132029316775</v>
      </c>
      <c r="BA9" s="17">
        <v>0.193338929164491</v>
      </c>
      <c r="BB9" s="17"/>
      <c r="BC9" s="17">
        <v>0.220461494220871</v>
      </c>
      <c r="BD9" s="17">
        <v>0.20962211434129399</v>
      </c>
      <c r="BE9" s="17">
        <v>0.24105141588055201</v>
      </c>
      <c r="BF9" s="17">
        <v>0.26829295715345802</v>
      </c>
      <c r="BG9" s="17">
        <v>0.40746923670945601</v>
      </c>
    </row>
    <row r="10" spans="2:59" x14ac:dyDescent="0.35">
      <c r="B10" s="18" t="s">
        <v>83</v>
      </c>
      <c r="C10" s="17">
        <v>0.37299714121058603</v>
      </c>
      <c r="D10" s="17">
        <v>0.36879161408502398</v>
      </c>
      <c r="E10" s="17">
        <v>0.37609791091048</v>
      </c>
      <c r="F10" s="17"/>
      <c r="G10" s="17">
        <v>0.35039548270750298</v>
      </c>
      <c r="H10" s="17">
        <v>0.32597956531481997</v>
      </c>
      <c r="I10" s="17">
        <v>0.36035449102794997</v>
      </c>
      <c r="J10" s="17">
        <v>0.374107748442778</v>
      </c>
      <c r="K10" s="17">
        <v>0.35468150657389802</v>
      </c>
      <c r="L10" s="17">
        <v>0.44801524878162802</v>
      </c>
      <c r="M10" s="17"/>
      <c r="N10" s="17">
        <v>0.39661882112514302</v>
      </c>
      <c r="O10" s="17">
        <v>0.393549456799478</v>
      </c>
      <c r="P10" s="17">
        <v>0.37054604302980398</v>
      </c>
      <c r="Q10" s="17">
        <v>0.328013565535756</v>
      </c>
      <c r="R10" s="17"/>
      <c r="S10" s="17">
        <v>0.37477575824537901</v>
      </c>
      <c r="T10" s="17">
        <v>0.37188608029506198</v>
      </c>
      <c r="U10" s="17">
        <v>0.377417704956655</v>
      </c>
      <c r="V10" s="17">
        <v>0.35962018645482602</v>
      </c>
      <c r="W10" s="17">
        <v>0.40021296937881801</v>
      </c>
      <c r="X10" s="17">
        <v>0.37675957217762801</v>
      </c>
      <c r="Y10" s="17">
        <v>0.38303769222033002</v>
      </c>
      <c r="Z10" s="17">
        <v>0.40748388056365498</v>
      </c>
      <c r="AA10" s="17">
        <v>0.36184088323830998</v>
      </c>
      <c r="AB10" s="17">
        <v>0.42028027564884402</v>
      </c>
      <c r="AC10" s="17">
        <v>0.29962479369405798</v>
      </c>
      <c r="AD10" s="17">
        <v>0.271732357426136</v>
      </c>
      <c r="AE10" s="17"/>
      <c r="AF10" s="17">
        <v>0.36725246463427402</v>
      </c>
      <c r="AG10" s="17">
        <v>0.40432984883909401</v>
      </c>
      <c r="AH10" s="17">
        <v>0.30719185076530597</v>
      </c>
      <c r="AI10" s="17"/>
      <c r="AJ10" s="17">
        <v>0.41025551288296802</v>
      </c>
      <c r="AK10" s="17">
        <v>0.37248835140568498</v>
      </c>
      <c r="AL10" s="17">
        <v>0.41463409523493699</v>
      </c>
      <c r="AM10" s="17">
        <v>0.33890429724021798</v>
      </c>
      <c r="AN10" s="17">
        <v>0.32973904042239399</v>
      </c>
      <c r="AO10" s="17"/>
      <c r="AP10" s="17">
        <v>0.39996017039126103</v>
      </c>
      <c r="AQ10" s="17">
        <v>0.38657825984699801</v>
      </c>
      <c r="AR10" s="17">
        <v>0.446023649061558</v>
      </c>
      <c r="AS10" s="17">
        <v>0.33393835891115198</v>
      </c>
      <c r="AT10" s="17">
        <v>0.34474678973189499</v>
      </c>
      <c r="AU10" s="17"/>
      <c r="AV10" s="17">
        <v>0.38403648851954397</v>
      </c>
      <c r="AW10" s="17">
        <v>0.416154846026771</v>
      </c>
      <c r="AX10" s="17">
        <v>0.41430919499199897</v>
      </c>
      <c r="AY10" s="17">
        <v>0.35170066973442599</v>
      </c>
      <c r="AZ10" s="17">
        <v>0.365438186834947</v>
      </c>
      <c r="BA10" s="17">
        <v>0.36113562950415301</v>
      </c>
      <c r="BB10" s="17"/>
      <c r="BC10" s="17">
        <v>0.37774343257161602</v>
      </c>
      <c r="BD10" s="17">
        <v>0.37043131211491898</v>
      </c>
      <c r="BE10" s="17">
        <v>0.404613014164108</v>
      </c>
      <c r="BF10" s="17">
        <v>0.346993654992449</v>
      </c>
      <c r="BG10" s="17">
        <v>0.29419947917474698</v>
      </c>
    </row>
    <row r="11" spans="2:59" x14ac:dyDescent="0.35">
      <c r="B11" s="18" t="s">
        <v>84</v>
      </c>
      <c r="C11" s="17">
        <v>0.17225389861887</v>
      </c>
      <c r="D11" s="17">
        <v>0.15223548380638499</v>
      </c>
      <c r="E11" s="17">
        <v>0.19160398982481999</v>
      </c>
      <c r="F11" s="17"/>
      <c r="G11" s="17">
        <v>0.21839819915827299</v>
      </c>
      <c r="H11" s="17">
        <v>0.18187756495981</v>
      </c>
      <c r="I11" s="17">
        <v>0.21310460638276499</v>
      </c>
      <c r="J11" s="17">
        <v>0.145432629073078</v>
      </c>
      <c r="K11" s="17">
        <v>0.165138121744067</v>
      </c>
      <c r="L11" s="17">
        <v>0.126924867989056</v>
      </c>
      <c r="M11" s="17"/>
      <c r="N11" s="17">
        <v>0.17125310253793499</v>
      </c>
      <c r="O11" s="17">
        <v>0.15511780935215999</v>
      </c>
      <c r="P11" s="17">
        <v>0.190076898827817</v>
      </c>
      <c r="Q11" s="17">
        <v>0.174693891581717</v>
      </c>
      <c r="R11" s="17"/>
      <c r="S11" s="17">
        <v>0.20247664202761101</v>
      </c>
      <c r="T11" s="17">
        <v>0.17826076449678699</v>
      </c>
      <c r="U11" s="17">
        <v>0.16001282122506599</v>
      </c>
      <c r="V11" s="17">
        <v>0.17802764308654501</v>
      </c>
      <c r="W11" s="17">
        <v>0.184392865664991</v>
      </c>
      <c r="X11" s="17">
        <v>0.17720208535658399</v>
      </c>
      <c r="Y11" s="17">
        <v>0.141867477691246</v>
      </c>
      <c r="Z11" s="17">
        <v>0.172450337153772</v>
      </c>
      <c r="AA11" s="17">
        <v>0.165348446759152</v>
      </c>
      <c r="AB11" s="17">
        <v>0.155084157983922</v>
      </c>
      <c r="AC11" s="17">
        <v>0.15742456157264501</v>
      </c>
      <c r="AD11" s="17">
        <v>0.16001698368965001</v>
      </c>
      <c r="AE11" s="17"/>
      <c r="AF11" s="17">
        <v>0.18385498678505299</v>
      </c>
      <c r="AG11" s="17">
        <v>0.148294034728011</v>
      </c>
      <c r="AH11" s="17">
        <v>0.18871102601576101</v>
      </c>
      <c r="AI11" s="17"/>
      <c r="AJ11" s="17">
        <v>0.147721558196552</v>
      </c>
      <c r="AK11" s="17">
        <v>0.17613715885501399</v>
      </c>
      <c r="AL11" s="17">
        <v>0.12665681878535601</v>
      </c>
      <c r="AM11" s="17">
        <v>0.22731423794588401</v>
      </c>
      <c r="AN11" s="17">
        <v>0.23194228029054201</v>
      </c>
      <c r="AO11" s="17"/>
      <c r="AP11" s="17">
        <v>0.14030315287856099</v>
      </c>
      <c r="AQ11" s="17">
        <v>0.18299615091984101</v>
      </c>
      <c r="AR11" s="17">
        <v>0.134395353838417</v>
      </c>
      <c r="AS11" s="17">
        <v>0.19168707717196101</v>
      </c>
      <c r="AT11" s="17">
        <v>0.15324237474069999</v>
      </c>
      <c r="AU11" s="17"/>
      <c r="AV11" s="17">
        <v>0.188799328767744</v>
      </c>
      <c r="AW11" s="17">
        <v>0.143178523966459</v>
      </c>
      <c r="AX11" s="17">
        <v>0.12669989059706399</v>
      </c>
      <c r="AY11" s="17">
        <v>0.17611990435323199</v>
      </c>
      <c r="AZ11" s="17">
        <v>0.204313908723469</v>
      </c>
      <c r="BA11" s="17">
        <v>0.14311094714421499</v>
      </c>
      <c r="BB11" s="17"/>
      <c r="BC11" s="17">
        <v>0.14956665340257499</v>
      </c>
      <c r="BD11" s="17">
        <v>0.19995974581515499</v>
      </c>
      <c r="BE11" s="17">
        <v>0.18148660505204101</v>
      </c>
      <c r="BF11" s="17">
        <v>0.170570674909443</v>
      </c>
      <c r="BG11" s="17">
        <v>0.13746824561740101</v>
      </c>
    </row>
    <row r="12" spans="2:59" x14ac:dyDescent="0.35">
      <c r="B12" s="18" t="s">
        <v>85</v>
      </c>
      <c r="C12" s="17">
        <v>0.109313710891602</v>
      </c>
      <c r="D12" s="17">
        <v>0.104934984938986</v>
      </c>
      <c r="E12" s="17">
        <v>0.113064360347779</v>
      </c>
      <c r="F12" s="17"/>
      <c r="G12" s="17">
        <v>9.0549390428111803E-2</v>
      </c>
      <c r="H12" s="17">
        <v>0.11851561877818401</v>
      </c>
      <c r="I12" s="17">
        <v>0.114732933850185</v>
      </c>
      <c r="J12" s="17">
        <v>0.11859796865488501</v>
      </c>
      <c r="K12" s="17">
        <v>0.144117400022932</v>
      </c>
      <c r="L12" s="17">
        <v>7.9097215223552494E-2</v>
      </c>
      <c r="M12" s="17"/>
      <c r="N12" s="17">
        <v>0.100179654871754</v>
      </c>
      <c r="O12" s="17">
        <v>0.10594285721079599</v>
      </c>
      <c r="P12" s="17">
        <v>0.12163868614954</v>
      </c>
      <c r="Q12" s="17">
        <v>0.113612230187758</v>
      </c>
      <c r="R12" s="17"/>
      <c r="S12" s="17">
        <v>9.1529701414512193E-2</v>
      </c>
      <c r="T12" s="17">
        <v>0.111492814377363</v>
      </c>
      <c r="U12" s="17">
        <v>6.5006936183912803E-2</v>
      </c>
      <c r="V12" s="17">
        <v>0.144685465552717</v>
      </c>
      <c r="W12" s="17">
        <v>0.11316450837179701</v>
      </c>
      <c r="X12" s="17">
        <v>0.121371616286319</v>
      </c>
      <c r="Y12" s="17">
        <v>0.126324352709236</v>
      </c>
      <c r="Z12" s="17">
        <v>0.10343736462395001</v>
      </c>
      <c r="AA12" s="17">
        <v>8.9018987696104696E-2</v>
      </c>
      <c r="AB12" s="17">
        <v>9.5573024547508698E-2</v>
      </c>
      <c r="AC12" s="17">
        <v>0.16379575568188501</v>
      </c>
      <c r="AD12" s="17">
        <v>0.136569802182403</v>
      </c>
      <c r="AE12" s="17"/>
      <c r="AF12" s="17">
        <v>0.12884986079044999</v>
      </c>
      <c r="AG12" s="17">
        <v>9.1929655980794805E-2</v>
      </c>
      <c r="AH12" s="17">
        <v>0.121702386196435</v>
      </c>
      <c r="AI12" s="17"/>
      <c r="AJ12" s="17">
        <v>0.12734677568549099</v>
      </c>
      <c r="AK12" s="17">
        <v>9.0901943865626902E-2</v>
      </c>
      <c r="AL12" s="17">
        <v>8.00328496671356E-2</v>
      </c>
      <c r="AM12" s="17">
        <v>8.8553166824728594E-2</v>
      </c>
      <c r="AN12" s="17">
        <v>0.109324488152432</v>
      </c>
      <c r="AO12" s="17"/>
      <c r="AP12" s="17">
        <v>0.135500060231039</v>
      </c>
      <c r="AQ12" s="17">
        <v>8.5287508646618507E-2</v>
      </c>
      <c r="AR12" s="17">
        <v>7.2082805718757095E-2</v>
      </c>
      <c r="AS12" s="17">
        <v>0.16584448172657901</v>
      </c>
      <c r="AT12" s="17">
        <v>0.148327788333598</v>
      </c>
      <c r="AU12" s="17"/>
      <c r="AV12" s="17">
        <v>7.5563996340841294E-2</v>
      </c>
      <c r="AW12" s="17">
        <v>0.143232025297761</v>
      </c>
      <c r="AX12" s="17">
        <v>9.5957179842745099E-2</v>
      </c>
      <c r="AY12" s="17">
        <v>0.16100702640853801</v>
      </c>
      <c r="AZ12" s="17">
        <v>0.113274420457791</v>
      </c>
      <c r="BA12" s="17">
        <v>8.9964372771104195E-2</v>
      </c>
      <c r="BB12" s="17"/>
      <c r="BC12" s="17">
        <v>0.11825586652815399</v>
      </c>
      <c r="BD12" s="17">
        <v>0.106788771478556</v>
      </c>
      <c r="BE12" s="17">
        <v>9.1914501691504197E-2</v>
      </c>
      <c r="BF12" s="17">
        <v>0.122073752285579</v>
      </c>
      <c r="BG12" s="17">
        <v>0.16086303849839501</v>
      </c>
    </row>
    <row r="13" spans="2:59" x14ac:dyDescent="0.35">
      <c r="B13" s="18" t="s">
        <v>73</v>
      </c>
      <c r="C13" s="17">
        <v>0.105533510220141</v>
      </c>
      <c r="D13" s="17">
        <v>7.6826501245357795E-2</v>
      </c>
      <c r="E13" s="17">
        <v>0.134058069134739</v>
      </c>
      <c r="F13" s="17"/>
      <c r="G13" s="17">
        <v>0.110362088626733</v>
      </c>
      <c r="H13" s="17">
        <v>0.13144941963739801</v>
      </c>
      <c r="I13" s="17">
        <v>0.129632502072421</v>
      </c>
      <c r="J13" s="17">
        <v>0.118587000140963</v>
      </c>
      <c r="K13" s="17">
        <v>7.2001731816854805E-2</v>
      </c>
      <c r="L13" s="17">
        <v>7.3681339350630703E-2</v>
      </c>
      <c r="M13" s="17"/>
      <c r="N13" s="17">
        <v>6.7925363793572294E-2</v>
      </c>
      <c r="O13" s="17">
        <v>8.56460282379084E-2</v>
      </c>
      <c r="P13" s="17">
        <v>0.11996233343415</v>
      </c>
      <c r="Q13" s="17">
        <v>0.151873831359991</v>
      </c>
      <c r="R13" s="17"/>
      <c r="S13" s="17">
        <v>7.4940405572214694E-2</v>
      </c>
      <c r="T13" s="17">
        <v>0.100051612791143</v>
      </c>
      <c r="U13" s="17">
        <v>0.10399226920632</v>
      </c>
      <c r="V13" s="17">
        <v>0.115835659838897</v>
      </c>
      <c r="W13" s="17">
        <v>0.113655415184888</v>
      </c>
      <c r="X13" s="17">
        <v>0.12859401245295499</v>
      </c>
      <c r="Y13" s="17">
        <v>0.12503121546135501</v>
      </c>
      <c r="Z13" s="17">
        <v>0.13695791752948699</v>
      </c>
      <c r="AA13" s="17">
        <v>0.10139427010303299</v>
      </c>
      <c r="AB13" s="17">
        <v>8.0504310098196502E-2</v>
      </c>
      <c r="AC13" s="17">
        <v>0.109169797036066</v>
      </c>
      <c r="AD13" s="17">
        <v>0.147467486330601</v>
      </c>
      <c r="AE13" s="17"/>
      <c r="AF13" s="17">
        <v>9.30287000673512E-2</v>
      </c>
      <c r="AG13" s="17">
        <v>8.2561107889650695E-2</v>
      </c>
      <c r="AH13" s="17">
        <v>0.20493245275472499</v>
      </c>
      <c r="AI13" s="17"/>
      <c r="AJ13" s="17">
        <v>8.1884340928819105E-2</v>
      </c>
      <c r="AK13" s="17">
        <v>9.5629526691173694E-2</v>
      </c>
      <c r="AL13" s="17">
        <v>4.35037497443009E-2</v>
      </c>
      <c r="AM13" s="17">
        <v>0.15624530540463</v>
      </c>
      <c r="AN13" s="17">
        <v>0.17301862719146999</v>
      </c>
      <c r="AO13" s="17"/>
      <c r="AP13" s="17">
        <v>7.6209872414193802E-2</v>
      </c>
      <c r="AQ13" s="17">
        <v>9.3893335524240298E-2</v>
      </c>
      <c r="AR13" s="17">
        <v>5.9081871254176299E-2</v>
      </c>
      <c r="AS13" s="17">
        <v>0.103842222644688</v>
      </c>
      <c r="AT13" s="17">
        <v>8.21254976122891E-2</v>
      </c>
      <c r="AU13" s="17"/>
      <c r="AV13" s="17">
        <v>9.1180811321184593E-2</v>
      </c>
      <c r="AW13" s="17">
        <v>7.1622211261466201E-2</v>
      </c>
      <c r="AX13" s="17">
        <v>5.4307088281520602E-2</v>
      </c>
      <c r="AY13" s="17">
        <v>0.105073122485216</v>
      </c>
      <c r="AZ13" s="17">
        <v>9.3841454667018404E-2</v>
      </c>
      <c r="BA13" s="17">
        <v>0.212450121416038</v>
      </c>
      <c r="BB13" s="17"/>
      <c r="BC13" s="17">
        <v>0.13397255327678401</v>
      </c>
      <c r="BD13" s="17">
        <v>0.11319805625007601</v>
      </c>
      <c r="BE13" s="17">
        <v>8.0934463211795302E-2</v>
      </c>
      <c r="BF13" s="17">
        <v>9.2068960659070706E-2</v>
      </c>
      <c r="BG13" s="17">
        <v>0</v>
      </c>
    </row>
    <row r="14" spans="2:59" x14ac:dyDescent="0.35">
      <c r="B14" s="18" t="s">
        <v>86</v>
      </c>
      <c r="C14" s="21">
        <v>0.61289888026938599</v>
      </c>
      <c r="D14" s="21">
        <v>0.66600303000927097</v>
      </c>
      <c r="E14" s="21">
        <v>0.56127358069266198</v>
      </c>
      <c r="F14" s="21"/>
      <c r="G14" s="21">
        <v>0.58069032178688196</v>
      </c>
      <c r="H14" s="21">
        <v>0.56815739662460796</v>
      </c>
      <c r="I14" s="21">
        <v>0.54252995769462897</v>
      </c>
      <c r="J14" s="21">
        <v>0.61738240213107298</v>
      </c>
      <c r="K14" s="21">
        <v>0.61874274641614602</v>
      </c>
      <c r="L14" s="21">
        <v>0.72029657743676101</v>
      </c>
      <c r="M14" s="21"/>
      <c r="N14" s="21">
        <v>0.66064187879673897</v>
      </c>
      <c r="O14" s="21">
        <v>0.65329330519913498</v>
      </c>
      <c r="P14" s="21">
        <v>0.56832208158849296</v>
      </c>
      <c r="Q14" s="21">
        <v>0.55982004687053499</v>
      </c>
      <c r="R14" s="21"/>
      <c r="S14" s="21">
        <v>0.63105325098566301</v>
      </c>
      <c r="T14" s="21">
        <v>0.61019480833470696</v>
      </c>
      <c r="U14" s="21">
        <v>0.67098797338470095</v>
      </c>
      <c r="V14" s="21">
        <v>0.56145123152184095</v>
      </c>
      <c r="W14" s="21">
        <v>0.58878721077832397</v>
      </c>
      <c r="X14" s="21">
        <v>0.57283228590414303</v>
      </c>
      <c r="Y14" s="21">
        <v>0.60677695413816202</v>
      </c>
      <c r="Z14" s="21">
        <v>0.58715438069279102</v>
      </c>
      <c r="AA14" s="21">
        <v>0.64423829544170996</v>
      </c>
      <c r="AB14" s="21">
        <v>0.66883850737037298</v>
      </c>
      <c r="AC14" s="21">
        <v>0.56960988570940396</v>
      </c>
      <c r="AD14" s="21">
        <v>0.55594572779734597</v>
      </c>
      <c r="AE14" s="21"/>
      <c r="AF14" s="21">
        <v>0.59426645235714604</v>
      </c>
      <c r="AG14" s="21">
        <v>0.67721520140154301</v>
      </c>
      <c r="AH14" s="21">
        <v>0.48465413503308002</v>
      </c>
      <c r="AI14" s="21"/>
      <c r="AJ14" s="21">
        <v>0.64304732518913799</v>
      </c>
      <c r="AK14" s="21">
        <v>0.63733137058818501</v>
      </c>
      <c r="AL14" s="21">
        <v>0.74980658180320803</v>
      </c>
      <c r="AM14" s="21">
        <v>0.52788728982475697</v>
      </c>
      <c r="AN14" s="21">
        <v>0.48571460436555502</v>
      </c>
      <c r="AO14" s="21"/>
      <c r="AP14" s="21">
        <v>0.64798691447620604</v>
      </c>
      <c r="AQ14" s="21">
        <v>0.63782300490930099</v>
      </c>
      <c r="AR14" s="21">
        <v>0.73443996918864995</v>
      </c>
      <c r="AS14" s="21">
        <v>0.53862621845677205</v>
      </c>
      <c r="AT14" s="21">
        <v>0.616304339313413</v>
      </c>
      <c r="AU14" s="21"/>
      <c r="AV14" s="21">
        <v>0.64445586357022999</v>
      </c>
      <c r="AW14" s="21">
        <v>0.641967239474314</v>
      </c>
      <c r="AX14" s="21">
        <v>0.72303584127867004</v>
      </c>
      <c r="AY14" s="21">
        <v>0.55779994675301303</v>
      </c>
      <c r="AZ14" s="21">
        <v>0.588570216151721</v>
      </c>
      <c r="BA14" s="21">
        <v>0.55447455866864304</v>
      </c>
      <c r="BB14" s="21"/>
      <c r="BC14" s="21">
        <v>0.59820492679248705</v>
      </c>
      <c r="BD14" s="21">
        <v>0.58005342645621305</v>
      </c>
      <c r="BE14" s="21">
        <v>0.64566443004466001</v>
      </c>
      <c r="BF14" s="21">
        <v>0.61528661214590696</v>
      </c>
      <c r="BG14" s="21">
        <v>0.70166871588420399</v>
      </c>
    </row>
    <row r="15" spans="2:59" x14ac:dyDescent="0.35">
      <c r="B15" s="18" t="s">
        <v>87</v>
      </c>
      <c r="C15" s="21">
        <v>0.28156760951047199</v>
      </c>
      <c r="D15" s="21">
        <v>0.25717046874537097</v>
      </c>
      <c r="E15" s="21">
        <v>0.30466835017259902</v>
      </c>
      <c r="F15" s="21"/>
      <c r="G15" s="21">
        <v>0.30894758958638502</v>
      </c>
      <c r="H15" s="21">
        <v>0.30039318373799301</v>
      </c>
      <c r="I15" s="21">
        <v>0.32783754023294998</v>
      </c>
      <c r="J15" s="21">
        <v>0.264030597727963</v>
      </c>
      <c r="K15" s="21">
        <v>0.309255521766999</v>
      </c>
      <c r="L15" s="21">
        <v>0.20602208321260801</v>
      </c>
      <c r="M15" s="21"/>
      <c r="N15" s="21">
        <v>0.27143275740968897</v>
      </c>
      <c r="O15" s="21">
        <v>0.26106066656295601</v>
      </c>
      <c r="P15" s="21">
        <v>0.31171558497735702</v>
      </c>
      <c r="Q15" s="21">
        <v>0.28830612176947401</v>
      </c>
      <c r="R15" s="21"/>
      <c r="S15" s="21">
        <v>0.29400634344212301</v>
      </c>
      <c r="T15" s="21">
        <v>0.28975357887414999</v>
      </c>
      <c r="U15" s="21">
        <v>0.225019757408979</v>
      </c>
      <c r="V15" s="21">
        <v>0.322713108639263</v>
      </c>
      <c r="W15" s="21">
        <v>0.297557374036788</v>
      </c>
      <c r="X15" s="21">
        <v>0.29857370164290198</v>
      </c>
      <c r="Y15" s="21">
        <v>0.268191830400483</v>
      </c>
      <c r="Z15" s="21">
        <v>0.27588770177772198</v>
      </c>
      <c r="AA15" s="21">
        <v>0.254367434455256</v>
      </c>
      <c r="AB15" s="21">
        <v>0.25065718253143099</v>
      </c>
      <c r="AC15" s="21">
        <v>0.32122031725452999</v>
      </c>
      <c r="AD15" s="21">
        <v>0.296586785872053</v>
      </c>
      <c r="AE15" s="21"/>
      <c r="AF15" s="21">
        <v>0.31270484757550299</v>
      </c>
      <c r="AG15" s="21">
        <v>0.240223690708806</v>
      </c>
      <c r="AH15" s="21">
        <v>0.31041341221219598</v>
      </c>
      <c r="AI15" s="21"/>
      <c r="AJ15" s="21">
        <v>0.27506833388204299</v>
      </c>
      <c r="AK15" s="21">
        <v>0.26703910272064102</v>
      </c>
      <c r="AL15" s="21">
        <v>0.20668966845249101</v>
      </c>
      <c r="AM15" s="21">
        <v>0.31586740477061298</v>
      </c>
      <c r="AN15" s="21">
        <v>0.34126676844297499</v>
      </c>
      <c r="AO15" s="21"/>
      <c r="AP15" s="21">
        <v>0.27580321310959999</v>
      </c>
      <c r="AQ15" s="21">
        <v>0.268283659566459</v>
      </c>
      <c r="AR15" s="21">
        <v>0.206478159557174</v>
      </c>
      <c r="AS15" s="21">
        <v>0.35753155889853999</v>
      </c>
      <c r="AT15" s="21">
        <v>0.30157016307429801</v>
      </c>
      <c r="AU15" s="21"/>
      <c r="AV15" s="21">
        <v>0.26436332510858501</v>
      </c>
      <c r="AW15" s="21">
        <v>0.28641054926421999</v>
      </c>
      <c r="AX15" s="21">
        <v>0.22265707043980901</v>
      </c>
      <c r="AY15" s="21">
        <v>0.33712693076177103</v>
      </c>
      <c r="AZ15" s="21">
        <v>0.31758832918126001</v>
      </c>
      <c r="BA15" s="21">
        <v>0.23307531991531899</v>
      </c>
      <c r="BB15" s="21"/>
      <c r="BC15" s="21">
        <v>0.26782251993072898</v>
      </c>
      <c r="BD15" s="21">
        <v>0.306748517293712</v>
      </c>
      <c r="BE15" s="21">
        <v>0.27340110674354501</v>
      </c>
      <c r="BF15" s="21">
        <v>0.29264442719502198</v>
      </c>
      <c r="BG15" s="21">
        <v>0.29833128411579601</v>
      </c>
    </row>
    <row r="16" spans="2:59" x14ac:dyDescent="0.35">
      <c r="B16" s="18" t="s">
        <v>88</v>
      </c>
      <c r="C16" s="22">
        <v>0.331331270758914</v>
      </c>
      <c r="D16" s="22">
        <v>0.4088325612639</v>
      </c>
      <c r="E16" s="22">
        <v>0.25660523052006301</v>
      </c>
      <c r="F16" s="22"/>
      <c r="G16" s="22">
        <v>0.27174273220049699</v>
      </c>
      <c r="H16" s="22">
        <v>0.26776421288661501</v>
      </c>
      <c r="I16" s="22">
        <v>0.214692417461679</v>
      </c>
      <c r="J16" s="22">
        <v>0.35335180440310998</v>
      </c>
      <c r="K16" s="22">
        <v>0.30948722464914802</v>
      </c>
      <c r="L16" s="22">
        <v>0.51427449422415294</v>
      </c>
      <c r="M16" s="22"/>
      <c r="N16" s="22">
        <v>0.389209121387049</v>
      </c>
      <c r="O16" s="22">
        <v>0.39223263863617902</v>
      </c>
      <c r="P16" s="22">
        <v>0.25660649661113499</v>
      </c>
      <c r="Q16" s="22">
        <v>0.27151392510105998</v>
      </c>
      <c r="R16" s="22"/>
      <c r="S16" s="22">
        <v>0.33704690754354</v>
      </c>
      <c r="T16" s="22">
        <v>0.32044122946055698</v>
      </c>
      <c r="U16" s="22">
        <v>0.445968215975722</v>
      </c>
      <c r="V16" s="22">
        <v>0.23873812288257801</v>
      </c>
      <c r="W16" s="22">
        <v>0.29122983674153602</v>
      </c>
      <c r="X16" s="22">
        <v>0.27425858426124</v>
      </c>
      <c r="Y16" s="22">
        <v>0.33858512373768002</v>
      </c>
      <c r="Z16" s="22">
        <v>0.31126667891506898</v>
      </c>
      <c r="AA16" s="22">
        <v>0.38987086098645402</v>
      </c>
      <c r="AB16" s="22">
        <v>0.41818132483894199</v>
      </c>
      <c r="AC16" s="22">
        <v>0.248389568454874</v>
      </c>
      <c r="AD16" s="22">
        <v>0.25935894192529302</v>
      </c>
      <c r="AE16" s="22"/>
      <c r="AF16" s="22">
        <v>0.28156160478164299</v>
      </c>
      <c r="AG16" s="22">
        <v>0.43699151069273701</v>
      </c>
      <c r="AH16" s="22">
        <v>0.17424072282088399</v>
      </c>
      <c r="AI16" s="22"/>
      <c r="AJ16" s="22">
        <v>0.36797899130709499</v>
      </c>
      <c r="AK16" s="22">
        <v>0.37029226786754499</v>
      </c>
      <c r="AL16" s="22">
        <v>0.54311691335071699</v>
      </c>
      <c r="AM16" s="22">
        <v>0.21201988505414401</v>
      </c>
      <c r="AN16" s="22">
        <v>0.14444783592258101</v>
      </c>
      <c r="AO16" s="22"/>
      <c r="AP16" s="22">
        <v>0.372183701366606</v>
      </c>
      <c r="AQ16" s="22">
        <v>0.369539345342842</v>
      </c>
      <c r="AR16" s="22">
        <v>0.52796180963147599</v>
      </c>
      <c r="AS16" s="22">
        <v>0.18109465955823201</v>
      </c>
      <c r="AT16" s="22">
        <v>0.31473417623911498</v>
      </c>
      <c r="AU16" s="22"/>
      <c r="AV16" s="22">
        <v>0.38009253846164498</v>
      </c>
      <c r="AW16" s="22">
        <v>0.35555669021009401</v>
      </c>
      <c r="AX16" s="22">
        <v>0.50037877083885995</v>
      </c>
      <c r="AY16" s="22">
        <v>0.220673015991243</v>
      </c>
      <c r="AZ16" s="22">
        <v>0.27098188697046099</v>
      </c>
      <c r="BA16" s="22">
        <v>0.32139923875332399</v>
      </c>
      <c r="BB16" s="22"/>
      <c r="BC16" s="22">
        <v>0.33038240686175802</v>
      </c>
      <c r="BD16" s="22">
        <v>0.273304909162501</v>
      </c>
      <c r="BE16" s="22">
        <v>0.372263323301115</v>
      </c>
      <c r="BF16" s="22">
        <v>0.32264218495088498</v>
      </c>
      <c r="BG16" s="22">
        <v>0.40333743176840697</v>
      </c>
    </row>
    <row r="17" spans="2:2" x14ac:dyDescent="0.35">
      <c r="B17" s="16"/>
    </row>
    <row r="18" spans="2:2" x14ac:dyDescent="0.35">
      <c r="B18" t="s">
        <v>76</v>
      </c>
    </row>
    <row r="19" spans="2:2" x14ac:dyDescent="0.35">
      <c r="B19" t="s">
        <v>77</v>
      </c>
    </row>
    <row r="21" spans="2:2" x14ac:dyDescent="0.35">
      <c r="B21"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2:J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0" width="20.7265625" customWidth="1"/>
  </cols>
  <sheetData>
    <row r="2" spans="2:10" ht="40" customHeight="1" x14ac:dyDescent="0.35">
      <c r="D2" s="30" t="s">
        <v>118</v>
      </c>
      <c r="E2" s="26"/>
      <c r="F2" s="26"/>
      <c r="G2" s="26"/>
      <c r="H2" s="26"/>
      <c r="I2" s="26"/>
      <c r="J2" s="26"/>
    </row>
    <row r="6" spans="2:10" ht="50" customHeight="1" x14ac:dyDescent="0.35">
      <c r="B6" s="20" t="s">
        <v>14</v>
      </c>
      <c r="C6" s="20" t="s">
        <v>105</v>
      </c>
      <c r="D6" s="20" t="s">
        <v>106</v>
      </c>
      <c r="E6" s="20" t="s">
        <v>107</v>
      </c>
      <c r="F6" s="20" t="s">
        <v>108</v>
      </c>
      <c r="G6" s="20" t="s">
        <v>109</v>
      </c>
      <c r="H6" s="20" t="s">
        <v>110</v>
      </c>
      <c r="I6" s="20" t="s">
        <v>111</v>
      </c>
    </row>
    <row r="7" spans="2:10" x14ac:dyDescent="0.35">
      <c r="B7" s="18" t="s">
        <v>112</v>
      </c>
      <c r="C7" s="17">
        <v>7.9238955199755101E-2</v>
      </c>
      <c r="D7" s="17">
        <v>7.1978757611155103E-2</v>
      </c>
      <c r="E7" s="17">
        <v>5.5198871565537801E-2</v>
      </c>
      <c r="F7" s="17">
        <v>4.2326913556817697E-2</v>
      </c>
      <c r="G7" s="17">
        <v>3.9313277246334599E-2</v>
      </c>
      <c r="H7" s="17">
        <v>4.6667025260524603E-2</v>
      </c>
      <c r="I7" s="17">
        <v>4.5973074174784703E-2</v>
      </c>
    </row>
    <row r="8" spans="2:10" x14ac:dyDescent="0.35">
      <c r="B8" s="18" t="s">
        <v>113</v>
      </c>
      <c r="C8" s="17">
        <v>0.33244997976198898</v>
      </c>
      <c r="D8" s="17">
        <v>0.26100257628290102</v>
      </c>
      <c r="E8" s="17">
        <v>0.19012132585043401</v>
      </c>
      <c r="F8" s="17">
        <v>0.15713635591292899</v>
      </c>
      <c r="G8" s="17">
        <v>0.13165724149889499</v>
      </c>
      <c r="H8" s="17">
        <v>0.15727653290964699</v>
      </c>
      <c r="I8" s="17">
        <v>0.10874551184086401</v>
      </c>
    </row>
    <row r="9" spans="2:10" x14ac:dyDescent="0.35">
      <c r="B9" s="18" t="s">
        <v>114</v>
      </c>
      <c r="C9" s="17">
        <v>0.32801461216296901</v>
      </c>
      <c r="D9" s="17">
        <v>0.31269716305239698</v>
      </c>
      <c r="E9" s="17">
        <v>0.38221412200756899</v>
      </c>
      <c r="F9" s="17">
        <v>0.376521152564673</v>
      </c>
      <c r="G9" s="17">
        <v>0.36588535213860202</v>
      </c>
      <c r="H9" s="17">
        <v>0.414686540577756</v>
      </c>
      <c r="I9" s="17">
        <v>0.307617446070303</v>
      </c>
    </row>
    <row r="10" spans="2:10" x14ac:dyDescent="0.35">
      <c r="B10" s="18" t="s">
        <v>115</v>
      </c>
      <c r="C10" s="17">
        <v>0.13584882102229601</v>
      </c>
      <c r="D10" s="17">
        <v>0.24846877592227601</v>
      </c>
      <c r="E10" s="17">
        <v>0.25886002835531302</v>
      </c>
      <c r="F10" s="17">
        <v>0.26751085505066702</v>
      </c>
      <c r="G10" s="17">
        <v>0.34665092439929102</v>
      </c>
      <c r="H10" s="17">
        <v>0.30454221421446898</v>
      </c>
      <c r="I10" s="17">
        <v>0.480905945936206</v>
      </c>
    </row>
    <row r="11" spans="2:10" x14ac:dyDescent="0.35">
      <c r="B11" s="18" t="s">
        <v>73</v>
      </c>
      <c r="C11" s="17">
        <v>0.124447631852991</v>
      </c>
      <c r="D11" s="17">
        <v>0.105852727131271</v>
      </c>
      <c r="E11" s="17">
        <v>0.11360565222114601</v>
      </c>
      <c r="F11" s="17">
        <v>0.15650472291491299</v>
      </c>
      <c r="G11" s="17">
        <v>0.116493204716878</v>
      </c>
      <c r="H11" s="17">
        <v>7.6827687037603301E-2</v>
      </c>
      <c r="I11" s="17">
        <v>5.6758021977841799E-2</v>
      </c>
    </row>
    <row r="12" spans="2:10" x14ac:dyDescent="0.35">
      <c r="B12" s="23" t="s">
        <v>116</v>
      </c>
      <c r="C12" s="21">
        <v>0.41168893496174402</v>
      </c>
      <c r="D12" s="21">
        <v>0.33298133389405599</v>
      </c>
      <c r="E12" s="21">
        <v>0.245320197415972</v>
      </c>
      <c r="F12" s="21">
        <v>0.19946326946974699</v>
      </c>
      <c r="G12" s="21">
        <v>0.17097051874523</v>
      </c>
      <c r="H12" s="21">
        <v>0.20394355817017201</v>
      </c>
      <c r="I12" s="21">
        <v>0.154718586015649</v>
      </c>
    </row>
    <row r="13" spans="2:10" x14ac:dyDescent="0.35">
      <c r="B13" s="23" t="s">
        <v>117</v>
      </c>
      <c r="C13" s="21">
        <v>0.46386343318526502</v>
      </c>
      <c r="D13" s="21">
        <v>0.56116593897467304</v>
      </c>
      <c r="E13" s="21">
        <v>0.64107415036288196</v>
      </c>
      <c r="F13" s="21">
        <v>0.64403200761533996</v>
      </c>
      <c r="G13" s="21">
        <v>0.71253627653789198</v>
      </c>
      <c r="H13" s="21">
        <v>0.71922875479222503</v>
      </c>
      <c r="I13" s="21">
        <v>0.78852339200650901</v>
      </c>
    </row>
    <row r="14" spans="2:10" x14ac:dyDescent="0.35">
      <c r="B14" s="23" t="s">
        <v>88</v>
      </c>
      <c r="C14" s="22">
        <v>-5.2174498223521097E-2</v>
      </c>
      <c r="D14" s="22">
        <v>-0.228184605080618</v>
      </c>
      <c r="E14" s="22">
        <v>-0.39575395294691001</v>
      </c>
      <c r="F14" s="22">
        <v>-0.444568738145593</v>
      </c>
      <c r="G14" s="22">
        <v>-0.54156575779266203</v>
      </c>
      <c r="H14" s="22">
        <v>-0.51528519662205297</v>
      </c>
      <c r="I14" s="22">
        <v>-0.63380480599085998</v>
      </c>
    </row>
    <row r="15" spans="2:10" x14ac:dyDescent="0.35">
      <c r="B15" s="16"/>
      <c r="C15" s="16"/>
      <c r="D15" s="16"/>
      <c r="E15" s="16"/>
      <c r="F15" s="16"/>
      <c r="G15" s="16"/>
      <c r="H15" s="16"/>
      <c r="I15" s="16"/>
    </row>
    <row r="16" spans="2:10" x14ac:dyDescent="0.35">
      <c r="B16" t="s">
        <v>76</v>
      </c>
    </row>
    <row r="17" spans="2:2" x14ac:dyDescent="0.35">
      <c r="B17" t="s">
        <v>77</v>
      </c>
    </row>
    <row r="21" spans="2:2" x14ac:dyDescent="0.35">
      <c r="B21" s="8" t="str">
        <f>HYPERLINK("#'Contents'!A1", "Return to Contents")</f>
        <v>Return to Contents</v>
      </c>
    </row>
  </sheetData>
  <mergeCells count="1">
    <mergeCell ref="D2:J2"/>
  </mergeCells>
  <pageMargins left="0.7" right="0.7" top="0.75" bottom="0.75" header="0.3" footer="0.3"/>
  <pageSetup paperSize="9" orientation="portrait" horizontalDpi="300" verticalDpi="30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2:BG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119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61</v>
      </c>
      <c r="E5" s="29"/>
      <c r="F5" s="15"/>
      <c r="G5" s="29" t="s">
        <v>62</v>
      </c>
      <c r="H5" s="29"/>
      <c r="I5" s="29"/>
      <c r="J5" s="29"/>
      <c r="K5" s="29"/>
      <c r="L5" s="29"/>
      <c r="M5" s="15"/>
      <c r="N5" s="29" t="s">
        <v>63</v>
      </c>
      <c r="O5" s="29"/>
      <c r="P5" s="29"/>
      <c r="Q5" s="29"/>
      <c r="R5" s="15"/>
      <c r="S5" s="29" t="s">
        <v>64</v>
      </c>
      <c r="T5" s="29"/>
      <c r="U5" s="29"/>
      <c r="V5" s="29"/>
      <c r="W5" s="29"/>
      <c r="X5" s="29"/>
      <c r="Y5" s="29"/>
      <c r="Z5" s="29"/>
      <c r="AA5" s="29"/>
      <c r="AB5" s="29"/>
      <c r="AC5" s="29"/>
      <c r="AD5" s="29"/>
      <c r="AE5" s="15"/>
      <c r="AF5" s="29" t="s">
        <v>65</v>
      </c>
      <c r="AG5" s="29"/>
      <c r="AH5" s="29"/>
      <c r="AI5" s="15"/>
      <c r="AJ5" s="29" t="s">
        <v>66</v>
      </c>
      <c r="AK5" s="29"/>
      <c r="AL5" s="29"/>
      <c r="AM5" s="29"/>
      <c r="AN5" s="29"/>
      <c r="AO5" s="15"/>
      <c r="AP5" s="29" t="s">
        <v>67</v>
      </c>
      <c r="AQ5" s="29"/>
      <c r="AR5" s="29"/>
      <c r="AS5" s="29"/>
      <c r="AT5" s="29"/>
      <c r="AU5" s="15"/>
      <c r="AV5" s="29" t="s">
        <v>68</v>
      </c>
      <c r="AW5" s="29"/>
      <c r="AX5" s="29"/>
      <c r="AY5" s="29"/>
      <c r="AZ5" s="29"/>
      <c r="BA5" s="29"/>
      <c r="BB5" s="15"/>
      <c r="BC5" s="29" t="s">
        <v>69</v>
      </c>
      <c r="BD5" s="29"/>
      <c r="BE5" s="29"/>
      <c r="BF5" s="29"/>
      <c r="BG5" s="29"/>
    </row>
    <row r="6" spans="2:59"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49</v>
      </c>
      <c r="AQ6" s="12" t="s">
        <v>50</v>
      </c>
      <c r="AR6" s="12" t="s">
        <v>51</v>
      </c>
      <c r="AS6" s="12" t="s">
        <v>52</v>
      </c>
      <c r="AT6" s="12" t="s">
        <v>53</v>
      </c>
      <c r="AV6" s="12" t="s">
        <v>46</v>
      </c>
      <c r="AW6" s="12" t="s">
        <v>45</v>
      </c>
      <c r="AX6" s="12" t="s">
        <v>51</v>
      </c>
      <c r="AY6" s="12" t="s">
        <v>52</v>
      </c>
      <c r="AZ6" s="12" t="s">
        <v>54</v>
      </c>
      <c r="BA6" s="12" t="s">
        <v>55</v>
      </c>
      <c r="BC6" s="12" t="s">
        <v>56</v>
      </c>
      <c r="BD6" s="12" t="s">
        <v>57</v>
      </c>
      <c r="BE6" s="12" t="s">
        <v>58</v>
      </c>
      <c r="BF6" s="12" t="s">
        <v>59</v>
      </c>
      <c r="BG6" s="12" t="s">
        <v>60</v>
      </c>
    </row>
    <row r="7" spans="2:59" ht="30" customHeight="1" x14ac:dyDescent="0.35">
      <c r="B7" s="10" t="s">
        <v>18</v>
      </c>
      <c r="C7" s="10">
        <v>2010</v>
      </c>
      <c r="D7" s="10">
        <v>999</v>
      </c>
      <c r="E7" s="10">
        <v>1006</v>
      </c>
      <c r="F7" s="10"/>
      <c r="G7" s="10">
        <v>295</v>
      </c>
      <c r="H7" s="10">
        <v>323</v>
      </c>
      <c r="I7" s="10">
        <v>329</v>
      </c>
      <c r="J7" s="10">
        <v>332</v>
      </c>
      <c r="K7" s="10">
        <v>292</v>
      </c>
      <c r="L7" s="10">
        <v>439</v>
      </c>
      <c r="M7" s="10"/>
      <c r="N7" s="10">
        <v>639</v>
      </c>
      <c r="O7" s="10">
        <v>496</v>
      </c>
      <c r="P7" s="10">
        <v>359</v>
      </c>
      <c r="Q7" s="10">
        <v>508</v>
      </c>
      <c r="R7" s="10"/>
      <c r="S7" s="10">
        <v>273</v>
      </c>
      <c r="T7" s="10">
        <v>265</v>
      </c>
      <c r="U7" s="10">
        <v>165</v>
      </c>
      <c r="V7" s="10">
        <v>186</v>
      </c>
      <c r="W7" s="10">
        <v>145</v>
      </c>
      <c r="X7" s="10">
        <v>175</v>
      </c>
      <c r="Y7" s="10">
        <v>163</v>
      </c>
      <c r="Z7" s="10">
        <v>85</v>
      </c>
      <c r="AA7" s="10">
        <v>219</v>
      </c>
      <c r="AB7" s="10">
        <v>162</v>
      </c>
      <c r="AC7" s="10">
        <v>107</v>
      </c>
      <c r="AD7" s="10">
        <v>65</v>
      </c>
      <c r="AE7" s="10"/>
      <c r="AF7" s="10">
        <v>732</v>
      </c>
      <c r="AG7" s="10">
        <v>823</v>
      </c>
      <c r="AH7" s="10">
        <v>255</v>
      </c>
      <c r="AI7" s="10"/>
      <c r="AJ7" s="10">
        <v>691</v>
      </c>
      <c r="AK7" s="10">
        <v>598</v>
      </c>
      <c r="AL7" s="10">
        <v>152</v>
      </c>
      <c r="AM7" s="10">
        <v>26</v>
      </c>
      <c r="AN7" s="10">
        <v>229</v>
      </c>
      <c r="AO7" s="10"/>
      <c r="AP7" s="10">
        <v>375</v>
      </c>
      <c r="AQ7" s="10">
        <v>780</v>
      </c>
      <c r="AR7" s="10">
        <v>180</v>
      </c>
      <c r="AS7" s="10">
        <v>230</v>
      </c>
      <c r="AT7" s="10">
        <v>109</v>
      </c>
      <c r="AU7" s="10"/>
      <c r="AV7" s="10">
        <v>801</v>
      </c>
      <c r="AW7" s="10">
        <v>334</v>
      </c>
      <c r="AX7" s="10">
        <v>155</v>
      </c>
      <c r="AY7" s="10">
        <v>275</v>
      </c>
      <c r="AZ7" s="10">
        <v>131</v>
      </c>
      <c r="BA7" s="10">
        <v>154</v>
      </c>
      <c r="BB7" s="10"/>
      <c r="BC7" s="10">
        <v>462</v>
      </c>
      <c r="BD7" s="10">
        <v>437</v>
      </c>
      <c r="BE7" s="10">
        <v>576</v>
      </c>
      <c r="BF7" s="10">
        <v>232</v>
      </c>
      <c r="BG7" s="10">
        <v>54</v>
      </c>
    </row>
    <row r="8" spans="2:59" ht="30" customHeight="1" x14ac:dyDescent="0.35">
      <c r="B8" s="11" t="s">
        <v>19</v>
      </c>
      <c r="C8" s="11">
        <v>2010</v>
      </c>
      <c r="D8" s="11">
        <v>990</v>
      </c>
      <c r="E8" s="11">
        <v>1015</v>
      </c>
      <c r="F8" s="11"/>
      <c r="G8" s="11">
        <v>282</v>
      </c>
      <c r="H8" s="11">
        <v>342</v>
      </c>
      <c r="I8" s="11">
        <v>341</v>
      </c>
      <c r="J8" s="11">
        <v>341</v>
      </c>
      <c r="K8" s="11">
        <v>283</v>
      </c>
      <c r="L8" s="11">
        <v>421</v>
      </c>
      <c r="M8" s="11"/>
      <c r="N8" s="11">
        <v>541</v>
      </c>
      <c r="O8" s="11">
        <v>521</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744</v>
      </c>
      <c r="AG8" s="11">
        <v>813</v>
      </c>
      <c r="AH8" s="11">
        <v>263</v>
      </c>
      <c r="AI8" s="11"/>
      <c r="AJ8" s="11">
        <v>682</v>
      </c>
      <c r="AK8" s="11">
        <v>605</v>
      </c>
      <c r="AL8" s="11">
        <v>146</v>
      </c>
      <c r="AM8" s="11">
        <v>25</v>
      </c>
      <c r="AN8" s="11">
        <v>237</v>
      </c>
      <c r="AO8" s="11"/>
      <c r="AP8" s="11">
        <v>367</v>
      </c>
      <c r="AQ8" s="11">
        <v>780</v>
      </c>
      <c r="AR8" s="11">
        <v>175</v>
      </c>
      <c r="AS8" s="11">
        <v>233</v>
      </c>
      <c r="AT8" s="11">
        <v>107</v>
      </c>
      <c r="AU8" s="11"/>
      <c r="AV8" s="11">
        <v>804</v>
      </c>
      <c r="AW8" s="11">
        <v>326</v>
      </c>
      <c r="AX8" s="11">
        <v>150</v>
      </c>
      <c r="AY8" s="11">
        <v>281</v>
      </c>
      <c r="AZ8" s="11">
        <v>131</v>
      </c>
      <c r="BA8" s="11">
        <v>157</v>
      </c>
      <c r="BB8" s="11"/>
      <c r="BC8" s="11">
        <v>483</v>
      </c>
      <c r="BD8" s="11">
        <v>449</v>
      </c>
      <c r="BE8" s="11">
        <v>561</v>
      </c>
      <c r="BF8" s="11">
        <v>222</v>
      </c>
      <c r="BG8" s="11">
        <v>43</v>
      </c>
    </row>
    <row r="9" spans="2:59" x14ac:dyDescent="0.35">
      <c r="B9" s="18" t="s">
        <v>112</v>
      </c>
      <c r="C9" s="17">
        <v>4.5973074174784703E-2</v>
      </c>
      <c r="D9" s="17">
        <v>5.39694651900346E-2</v>
      </c>
      <c r="E9" s="17">
        <v>3.83987403097997E-2</v>
      </c>
      <c r="F9" s="17"/>
      <c r="G9" s="17">
        <v>7.3810094956878805E-2</v>
      </c>
      <c r="H9" s="17">
        <v>8.8109451933518407E-2</v>
      </c>
      <c r="I9" s="17">
        <v>6.6706149444583293E-2</v>
      </c>
      <c r="J9" s="17">
        <v>2.79783878313846E-2</v>
      </c>
      <c r="K9" s="17">
        <v>2.4521863951596799E-2</v>
      </c>
      <c r="L9" s="17">
        <v>5.2726147118523003E-3</v>
      </c>
      <c r="M9" s="17"/>
      <c r="N9" s="17">
        <v>4.4257509003190497E-2</v>
      </c>
      <c r="O9" s="17">
        <v>4.0833100711660901E-2</v>
      </c>
      <c r="P9" s="17">
        <v>4.6911031663638601E-2</v>
      </c>
      <c r="Q9" s="17">
        <v>5.3095334635630001E-2</v>
      </c>
      <c r="R9" s="17"/>
      <c r="S9" s="17">
        <v>6.7527085574299497E-2</v>
      </c>
      <c r="T9" s="17">
        <v>4.08337027532358E-2</v>
      </c>
      <c r="U9" s="17">
        <v>4.4506542592924803E-2</v>
      </c>
      <c r="V9" s="17">
        <v>2.2879838056025701E-2</v>
      </c>
      <c r="W9" s="17">
        <v>2.13590728816558E-2</v>
      </c>
      <c r="X9" s="17">
        <v>4.4298056573887697E-2</v>
      </c>
      <c r="Y9" s="17">
        <v>2.0998094052864801E-2</v>
      </c>
      <c r="Z9" s="17">
        <v>6.6870421584776005E-2</v>
      </c>
      <c r="AA9" s="17">
        <v>5.38019809804215E-2</v>
      </c>
      <c r="AB9" s="17">
        <v>5.4321367011305501E-2</v>
      </c>
      <c r="AC9" s="17">
        <v>4.1396937513070602E-2</v>
      </c>
      <c r="AD9" s="17">
        <v>9.6710984504727704E-2</v>
      </c>
      <c r="AE9" s="17"/>
      <c r="AF9" s="17">
        <v>4.0966910278819997E-2</v>
      </c>
      <c r="AG9" s="17">
        <v>5.85162915031993E-2</v>
      </c>
      <c r="AH9" s="17">
        <v>3.8877907106416802E-2</v>
      </c>
      <c r="AI9" s="17"/>
      <c r="AJ9" s="17">
        <v>2.7897776104711801E-2</v>
      </c>
      <c r="AK9" s="17">
        <v>7.7699270222243599E-2</v>
      </c>
      <c r="AL9" s="17">
        <v>4.38732469797877E-2</v>
      </c>
      <c r="AM9" s="17">
        <v>4.2853528144961399E-2</v>
      </c>
      <c r="AN9" s="17">
        <v>3.1302766964875897E-2</v>
      </c>
      <c r="AO9" s="17"/>
      <c r="AP9" s="17">
        <v>3.57932196347149E-2</v>
      </c>
      <c r="AQ9" s="17">
        <v>6.2357951479197697E-2</v>
      </c>
      <c r="AR9" s="17">
        <v>4.3111889865616197E-2</v>
      </c>
      <c r="AS9" s="17">
        <v>4.0985237240674703E-2</v>
      </c>
      <c r="AT9" s="17">
        <v>5.1321859853377699E-2</v>
      </c>
      <c r="AU9" s="17"/>
      <c r="AV9" s="17">
        <v>6.4466562971498706E-2</v>
      </c>
      <c r="AW9" s="17">
        <v>3.92857206647306E-2</v>
      </c>
      <c r="AX9" s="17">
        <v>3.5436379857598801E-2</v>
      </c>
      <c r="AY9" s="17">
        <v>3.8196697024141302E-2</v>
      </c>
      <c r="AZ9" s="17">
        <v>2.6390864099239401E-2</v>
      </c>
      <c r="BA9" s="17">
        <v>2.01198982905543E-2</v>
      </c>
      <c r="BB9" s="17"/>
      <c r="BC9" s="17">
        <v>4.6124741640052203E-2</v>
      </c>
      <c r="BD9" s="17">
        <v>2.6393532390533402E-2</v>
      </c>
      <c r="BE9" s="17">
        <v>4.94730621678654E-2</v>
      </c>
      <c r="BF9" s="17">
        <v>7.1975585649602297E-2</v>
      </c>
      <c r="BG9" s="17">
        <v>0.19672676085051899</v>
      </c>
    </row>
    <row r="10" spans="2:59" x14ac:dyDescent="0.35">
      <c r="B10" s="18" t="s">
        <v>113</v>
      </c>
      <c r="C10" s="17">
        <v>0.10874551184086401</v>
      </c>
      <c r="D10" s="17">
        <v>0.11642948707299799</v>
      </c>
      <c r="E10" s="17">
        <v>0.10178513864135801</v>
      </c>
      <c r="F10" s="17"/>
      <c r="G10" s="17">
        <v>0.168412513203652</v>
      </c>
      <c r="H10" s="17">
        <v>0.18524043225137299</v>
      </c>
      <c r="I10" s="17">
        <v>0.13026336566222099</v>
      </c>
      <c r="J10" s="17">
        <v>6.0872639260095597E-2</v>
      </c>
      <c r="K10" s="17">
        <v>7.7778225245466001E-2</v>
      </c>
      <c r="L10" s="17">
        <v>4.8753098731759897E-2</v>
      </c>
      <c r="M10" s="17"/>
      <c r="N10" s="17">
        <v>0.13083292750588099</v>
      </c>
      <c r="O10" s="17">
        <v>0.11245512559671</v>
      </c>
      <c r="P10" s="17">
        <v>9.2378059641001403E-2</v>
      </c>
      <c r="Q10" s="17">
        <v>9.7124796683057998E-2</v>
      </c>
      <c r="R10" s="17"/>
      <c r="S10" s="17">
        <v>0.15142696119461699</v>
      </c>
      <c r="T10" s="17">
        <v>7.2771218919631897E-2</v>
      </c>
      <c r="U10" s="17">
        <v>0.116543461681046</v>
      </c>
      <c r="V10" s="17">
        <v>0.12613680517893699</v>
      </c>
      <c r="W10" s="17">
        <v>0.15054008749912601</v>
      </c>
      <c r="X10" s="17">
        <v>0.108116295346324</v>
      </c>
      <c r="Y10" s="17">
        <v>0.105295125790309</v>
      </c>
      <c r="Z10" s="17">
        <v>8.9328792793721898E-2</v>
      </c>
      <c r="AA10" s="17">
        <v>0.115976399480749</v>
      </c>
      <c r="AB10" s="17">
        <v>5.1164621839887403E-2</v>
      </c>
      <c r="AC10" s="17">
        <v>9.0737792924161606E-2</v>
      </c>
      <c r="AD10" s="17">
        <v>0.108145598581531</v>
      </c>
      <c r="AE10" s="17"/>
      <c r="AF10" s="17">
        <v>0.112730165873712</v>
      </c>
      <c r="AG10" s="17">
        <v>0.102625009889248</v>
      </c>
      <c r="AH10" s="17">
        <v>9.8229840062936599E-2</v>
      </c>
      <c r="AI10" s="17"/>
      <c r="AJ10" s="17">
        <v>0.113985694313276</v>
      </c>
      <c r="AK10" s="17">
        <v>0.147365995369547</v>
      </c>
      <c r="AL10" s="17">
        <v>6.75023313517501E-2</v>
      </c>
      <c r="AM10" s="17">
        <v>0.17973159153799201</v>
      </c>
      <c r="AN10" s="17">
        <v>8.0747779474115294E-2</v>
      </c>
      <c r="AO10" s="17"/>
      <c r="AP10" s="17">
        <v>0.14058918876130599</v>
      </c>
      <c r="AQ10" s="17">
        <v>0.132447903331812</v>
      </c>
      <c r="AR10" s="17">
        <v>7.1679027159366596E-2</v>
      </c>
      <c r="AS10" s="17">
        <v>6.9893379677435294E-2</v>
      </c>
      <c r="AT10" s="17">
        <v>0.113226697008733</v>
      </c>
      <c r="AU10" s="17"/>
      <c r="AV10" s="17">
        <v>0.12932464379599901</v>
      </c>
      <c r="AW10" s="17">
        <v>0.14194923364853401</v>
      </c>
      <c r="AX10" s="17">
        <v>7.9819923449302499E-2</v>
      </c>
      <c r="AY10" s="17">
        <v>8.7846322119418396E-2</v>
      </c>
      <c r="AZ10" s="17">
        <v>0.10149873557877601</v>
      </c>
      <c r="BA10" s="17">
        <v>3.9685122019971701E-2</v>
      </c>
      <c r="BB10" s="17"/>
      <c r="BC10" s="17">
        <v>8.2215999198310602E-2</v>
      </c>
      <c r="BD10" s="17">
        <v>9.7111914643270597E-2</v>
      </c>
      <c r="BE10" s="17">
        <v>0.124521607522278</v>
      </c>
      <c r="BF10" s="17">
        <v>0.149926022577061</v>
      </c>
      <c r="BG10" s="17">
        <v>0.144700393828056</v>
      </c>
    </row>
    <row r="11" spans="2:59" x14ac:dyDescent="0.35">
      <c r="B11" s="18" t="s">
        <v>114</v>
      </c>
      <c r="C11" s="17">
        <v>0.307617446070303</v>
      </c>
      <c r="D11" s="17">
        <v>0.313488739616198</v>
      </c>
      <c r="E11" s="17">
        <v>0.30340496058570698</v>
      </c>
      <c r="F11" s="17"/>
      <c r="G11" s="17">
        <v>0.27807462501638103</v>
      </c>
      <c r="H11" s="17">
        <v>0.30459847262138401</v>
      </c>
      <c r="I11" s="17">
        <v>0.31306242904023002</v>
      </c>
      <c r="J11" s="17">
        <v>0.27102355666899802</v>
      </c>
      <c r="K11" s="17">
        <v>0.33707927455669301</v>
      </c>
      <c r="L11" s="17">
        <v>0.33528756404613003</v>
      </c>
      <c r="M11" s="17"/>
      <c r="N11" s="17">
        <v>0.362846838008684</v>
      </c>
      <c r="O11" s="17">
        <v>0.273615002252589</v>
      </c>
      <c r="P11" s="17">
        <v>0.31175037419316298</v>
      </c>
      <c r="Q11" s="17">
        <v>0.28033528972721899</v>
      </c>
      <c r="R11" s="17"/>
      <c r="S11" s="17">
        <v>0.28789475945704501</v>
      </c>
      <c r="T11" s="17">
        <v>0.30228019310124299</v>
      </c>
      <c r="U11" s="17">
        <v>0.27617551853608302</v>
      </c>
      <c r="V11" s="17">
        <v>0.30921858761294602</v>
      </c>
      <c r="W11" s="17">
        <v>0.253115929979984</v>
      </c>
      <c r="X11" s="17">
        <v>0.28309723754466698</v>
      </c>
      <c r="Y11" s="17">
        <v>0.31035554022086898</v>
      </c>
      <c r="Z11" s="17">
        <v>0.37792884608914801</v>
      </c>
      <c r="AA11" s="17">
        <v>0.33371356788754802</v>
      </c>
      <c r="AB11" s="17">
        <v>0.40116380964043602</v>
      </c>
      <c r="AC11" s="17">
        <v>0.27208855201024301</v>
      </c>
      <c r="AD11" s="17">
        <v>0.28521044212644497</v>
      </c>
      <c r="AE11" s="17"/>
      <c r="AF11" s="17">
        <v>0.297197090136335</v>
      </c>
      <c r="AG11" s="17">
        <v>0.30893119591394003</v>
      </c>
      <c r="AH11" s="17">
        <v>0.349713627460018</v>
      </c>
      <c r="AI11" s="17"/>
      <c r="AJ11" s="17">
        <v>0.326286529645748</v>
      </c>
      <c r="AK11" s="17">
        <v>0.28604665935302598</v>
      </c>
      <c r="AL11" s="17">
        <v>0.36160884804752302</v>
      </c>
      <c r="AM11" s="17">
        <v>0.33981119587894598</v>
      </c>
      <c r="AN11" s="17">
        <v>0.315981199738534</v>
      </c>
      <c r="AO11" s="17"/>
      <c r="AP11" s="17">
        <v>0.34011912014693202</v>
      </c>
      <c r="AQ11" s="17">
        <v>0.31718254017744002</v>
      </c>
      <c r="AR11" s="17">
        <v>0.27126577344797198</v>
      </c>
      <c r="AS11" s="17">
        <v>0.31484484147124397</v>
      </c>
      <c r="AT11" s="17">
        <v>0.212745521879317</v>
      </c>
      <c r="AU11" s="17"/>
      <c r="AV11" s="17">
        <v>0.31120647809865098</v>
      </c>
      <c r="AW11" s="17">
        <v>0.35925395049252701</v>
      </c>
      <c r="AX11" s="17">
        <v>0.32262039638365198</v>
      </c>
      <c r="AY11" s="17">
        <v>0.29915445857165901</v>
      </c>
      <c r="AZ11" s="17">
        <v>0.248278750641625</v>
      </c>
      <c r="BA11" s="17">
        <v>0.223199734489129</v>
      </c>
      <c r="BB11" s="17"/>
      <c r="BC11" s="17">
        <v>0.32835570422853599</v>
      </c>
      <c r="BD11" s="17">
        <v>0.27089493350295901</v>
      </c>
      <c r="BE11" s="17">
        <v>0.32556145986921903</v>
      </c>
      <c r="BF11" s="17">
        <v>0.356108727902472</v>
      </c>
      <c r="BG11" s="17">
        <v>0.30690971842158399</v>
      </c>
    </row>
    <row r="12" spans="2:59" x14ac:dyDescent="0.35">
      <c r="B12" s="18" t="s">
        <v>115</v>
      </c>
      <c r="C12" s="17">
        <v>0.480905945936206</v>
      </c>
      <c r="D12" s="17">
        <v>0.46795955632763803</v>
      </c>
      <c r="E12" s="17">
        <v>0.49179266038591701</v>
      </c>
      <c r="F12" s="17"/>
      <c r="G12" s="17">
        <v>0.44528775640880502</v>
      </c>
      <c r="H12" s="17">
        <v>0.375201137317621</v>
      </c>
      <c r="I12" s="17">
        <v>0.42824429709962802</v>
      </c>
      <c r="J12" s="17">
        <v>0.58951439508142101</v>
      </c>
      <c r="K12" s="17">
        <v>0.52021067349596095</v>
      </c>
      <c r="L12" s="17">
        <v>0.51895697879080205</v>
      </c>
      <c r="M12" s="17"/>
      <c r="N12" s="17">
        <v>0.41127666427749998</v>
      </c>
      <c r="O12" s="17">
        <v>0.51868513685399198</v>
      </c>
      <c r="P12" s="17">
        <v>0.498166813862088</v>
      </c>
      <c r="Q12" s="17">
        <v>0.497623246227618</v>
      </c>
      <c r="R12" s="17"/>
      <c r="S12" s="17">
        <v>0.45608965050272499</v>
      </c>
      <c r="T12" s="17">
        <v>0.55012317928236898</v>
      </c>
      <c r="U12" s="17">
        <v>0.51385045035945998</v>
      </c>
      <c r="V12" s="17">
        <v>0.48454301315127501</v>
      </c>
      <c r="W12" s="17">
        <v>0.50515025941817304</v>
      </c>
      <c r="X12" s="17">
        <v>0.47920728553936898</v>
      </c>
      <c r="Y12" s="17">
        <v>0.486041400743218</v>
      </c>
      <c r="Z12" s="17">
        <v>0.39700364089792101</v>
      </c>
      <c r="AA12" s="17">
        <v>0.44306483223667398</v>
      </c>
      <c r="AB12" s="17">
        <v>0.42950422255556697</v>
      </c>
      <c r="AC12" s="17">
        <v>0.54047308722570098</v>
      </c>
      <c r="AD12" s="17">
        <v>0.43706614633304097</v>
      </c>
      <c r="AE12" s="17"/>
      <c r="AF12" s="17">
        <v>0.48210257802312401</v>
      </c>
      <c r="AG12" s="17">
        <v>0.486908607623457</v>
      </c>
      <c r="AH12" s="17">
        <v>0.424483841072962</v>
      </c>
      <c r="AI12" s="17"/>
      <c r="AJ12" s="17">
        <v>0.46281636864450498</v>
      </c>
      <c r="AK12" s="17">
        <v>0.45687473705131199</v>
      </c>
      <c r="AL12" s="17">
        <v>0.46911235776861099</v>
      </c>
      <c r="AM12" s="17">
        <v>0.37165706212662702</v>
      </c>
      <c r="AN12" s="17">
        <v>0.481783466999264</v>
      </c>
      <c r="AO12" s="17"/>
      <c r="AP12" s="17">
        <v>0.41588677241535299</v>
      </c>
      <c r="AQ12" s="17">
        <v>0.441353003111422</v>
      </c>
      <c r="AR12" s="17">
        <v>0.57693005498884498</v>
      </c>
      <c r="AS12" s="17">
        <v>0.53401596594506795</v>
      </c>
      <c r="AT12" s="17">
        <v>0.584269523125023</v>
      </c>
      <c r="AU12" s="17"/>
      <c r="AV12" s="17">
        <v>0.45106325870845099</v>
      </c>
      <c r="AW12" s="17">
        <v>0.40076775882521798</v>
      </c>
      <c r="AX12" s="17">
        <v>0.51959138888163203</v>
      </c>
      <c r="AY12" s="17">
        <v>0.53222824312871797</v>
      </c>
      <c r="AZ12" s="17">
        <v>0.59236891354811505</v>
      </c>
      <c r="BA12" s="17">
        <v>0.58504884754194297</v>
      </c>
      <c r="BB12" s="17"/>
      <c r="BC12" s="17">
        <v>0.47654888314962102</v>
      </c>
      <c r="BD12" s="17">
        <v>0.54697860114891805</v>
      </c>
      <c r="BE12" s="17">
        <v>0.45742572190021602</v>
      </c>
      <c r="BF12" s="17">
        <v>0.36786953859115001</v>
      </c>
      <c r="BG12" s="17">
        <v>0.31475668659431699</v>
      </c>
    </row>
    <row r="13" spans="2:59" x14ac:dyDescent="0.35">
      <c r="B13" s="18" t="s">
        <v>73</v>
      </c>
      <c r="C13" s="17">
        <v>5.6758021977841799E-2</v>
      </c>
      <c r="D13" s="17">
        <v>4.8152751793131998E-2</v>
      </c>
      <c r="E13" s="17">
        <v>6.4618500077218505E-2</v>
      </c>
      <c r="F13" s="17"/>
      <c r="G13" s="17">
        <v>3.4415010414283402E-2</v>
      </c>
      <c r="H13" s="17">
        <v>4.6850505876102497E-2</v>
      </c>
      <c r="I13" s="17">
        <v>6.17237587533375E-2</v>
      </c>
      <c r="J13" s="17">
        <v>5.0611021158100199E-2</v>
      </c>
      <c r="K13" s="17">
        <v>4.0409962750283697E-2</v>
      </c>
      <c r="L13" s="17">
        <v>9.1729743719455803E-2</v>
      </c>
      <c r="M13" s="17"/>
      <c r="N13" s="17">
        <v>5.0786061204744097E-2</v>
      </c>
      <c r="O13" s="17">
        <v>5.4411634585048503E-2</v>
      </c>
      <c r="P13" s="17">
        <v>5.07937206401083E-2</v>
      </c>
      <c r="Q13" s="17">
        <v>7.1821332726475104E-2</v>
      </c>
      <c r="R13" s="17"/>
      <c r="S13" s="17">
        <v>3.7061543271313897E-2</v>
      </c>
      <c r="T13" s="17">
        <v>3.3991705943520599E-2</v>
      </c>
      <c r="U13" s="17">
        <v>4.8924026830486203E-2</v>
      </c>
      <c r="V13" s="17">
        <v>5.7221756000815797E-2</v>
      </c>
      <c r="W13" s="17">
        <v>6.9834650221060807E-2</v>
      </c>
      <c r="X13" s="17">
        <v>8.5281124995752605E-2</v>
      </c>
      <c r="Y13" s="17">
        <v>7.7309839192738997E-2</v>
      </c>
      <c r="Z13" s="17">
        <v>6.8868298634432404E-2</v>
      </c>
      <c r="AA13" s="17">
        <v>5.3443219414608403E-2</v>
      </c>
      <c r="AB13" s="17">
        <v>6.3845978952804E-2</v>
      </c>
      <c r="AC13" s="17">
        <v>5.5303630326824803E-2</v>
      </c>
      <c r="AD13" s="17">
        <v>7.2866828454254906E-2</v>
      </c>
      <c r="AE13" s="17"/>
      <c r="AF13" s="17">
        <v>6.7003255688009397E-2</v>
      </c>
      <c r="AG13" s="17">
        <v>4.3018895070156597E-2</v>
      </c>
      <c r="AH13" s="17">
        <v>8.8694784297666807E-2</v>
      </c>
      <c r="AI13" s="17"/>
      <c r="AJ13" s="17">
        <v>6.9013631291758595E-2</v>
      </c>
      <c r="AK13" s="17">
        <v>3.2013338003870802E-2</v>
      </c>
      <c r="AL13" s="17">
        <v>5.7903215852328001E-2</v>
      </c>
      <c r="AM13" s="17">
        <v>6.5946622311473899E-2</v>
      </c>
      <c r="AN13" s="17">
        <v>9.01847868232101E-2</v>
      </c>
      <c r="AO13" s="17"/>
      <c r="AP13" s="17">
        <v>6.7611699041694007E-2</v>
      </c>
      <c r="AQ13" s="17">
        <v>4.6658601900127501E-2</v>
      </c>
      <c r="AR13" s="17">
        <v>3.7013254538201E-2</v>
      </c>
      <c r="AS13" s="17">
        <v>4.0260575665577898E-2</v>
      </c>
      <c r="AT13" s="17">
        <v>3.8436398133549397E-2</v>
      </c>
      <c r="AU13" s="17"/>
      <c r="AV13" s="17">
        <v>4.3939056425399997E-2</v>
      </c>
      <c r="AW13" s="17">
        <v>5.8743336368989499E-2</v>
      </c>
      <c r="AX13" s="17">
        <v>4.2531911427814199E-2</v>
      </c>
      <c r="AY13" s="17">
        <v>4.2574279156063002E-2</v>
      </c>
      <c r="AZ13" s="17">
        <v>3.1462736132244602E-2</v>
      </c>
      <c r="BA13" s="17">
        <v>0.13194639765840199</v>
      </c>
      <c r="BB13" s="17"/>
      <c r="BC13" s="17">
        <v>6.6754671783479699E-2</v>
      </c>
      <c r="BD13" s="17">
        <v>5.8621018314318103E-2</v>
      </c>
      <c r="BE13" s="17">
        <v>4.3018148540420999E-2</v>
      </c>
      <c r="BF13" s="17">
        <v>5.4120125279714403E-2</v>
      </c>
      <c r="BG13" s="17">
        <v>3.6906440305524403E-2</v>
      </c>
    </row>
    <row r="14" spans="2:59" x14ac:dyDescent="0.35">
      <c r="B14" s="18" t="s">
        <v>116</v>
      </c>
      <c r="C14" s="21">
        <v>0.154718586015649</v>
      </c>
      <c r="D14" s="21">
        <v>0.170398952263033</v>
      </c>
      <c r="E14" s="21">
        <v>0.140183878951157</v>
      </c>
      <c r="F14" s="21"/>
      <c r="G14" s="21">
        <v>0.24222260816053101</v>
      </c>
      <c r="H14" s="21">
        <v>0.27334988418489198</v>
      </c>
      <c r="I14" s="21">
        <v>0.19696951510680399</v>
      </c>
      <c r="J14" s="21">
        <v>8.8851027091480198E-2</v>
      </c>
      <c r="K14" s="21">
        <v>0.102300089197063</v>
      </c>
      <c r="L14" s="21">
        <v>5.4025713443612199E-2</v>
      </c>
      <c r="M14" s="21"/>
      <c r="N14" s="21">
        <v>0.17509043650907199</v>
      </c>
      <c r="O14" s="21">
        <v>0.153288226308371</v>
      </c>
      <c r="P14" s="21">
        <v>0.13928909130464001</v>
      </c>
      <c r="Q14" s="21">
        <v>0.150220131318688</v>
      </c>
      <c r="R14" s="21"/>
      <c r="S14" s="21">
        <v>0.218954046768916</v>
      </c>
      <c r="T14" s="21">
        <v>0.113604921672868</v>
      </c>
      <c r="U14" s="21">
        <v>0.16105000427397101</v>
      </c>
      <c r="V14" s="21">
        <v>0.149016643234963</v>
      </c>
      <c r="W14" s="21">
        <v>0.17189916038078201</v>
      </c>
      <c r="X14" s="21">
        <v>0.15241435192021199</v>
      </c>
      <c r="Y14" s="21">
        <v>0.12629321984317399</v>
      </c>
      <c r="Z14" s="21">
        <v>0.15619921437849801</v>
      </c>
      <c r="AA14" s="21">
        <v>0.16977838046117</v>
      </c>
      <c r="AB14" s="21">
        <v>0.10548598885119299</v>
      </c>
      <c r="AC14" s="21">
        <v>0.13213473043723201</v>
      </c>
      <c r="AD14" s="21">
        <v>0.20485658308625901</v>
      </c>
      <c r="AE14" s="21"/>
      <c r="AF14" s="21">
        <v>0.153697076152532</v>
      </c>
      <c r="AG14" s="21">
        <v>0.16114130139244701</v>
      </c>
      <c r="AH14" s="21">
        <v>0.13710774716935301</v>
      </c>
      <c r="AI14" s="21"/>
      <c r="AJ14" s="21">
        <v>0.14188347041798799</v>
      </c>
      <c r="AK14" s="21">
        <v>0.22506526559179099</v>
      </c>
      <c r="AL14" s="21">
        <v>0.11137557833153799</v>
      </c>
      <c r="AM14" s="21">
        <v>0.222585119682953</v>
      </c>
      <c r="AN14" s="21">
        <v>0.112050546438991</v>
      </c>
      <c r="AO14" s="21"/>
      <c r="AP14" s="21">
        <v>0.17638240839602101</v>
      </c>
      <c r="AQ14" s="21">
        <v>0.19480585481101001</v>
      </c>
      <c r="AR14" s="21">
        <v>0.11479091702498299</v>
      </c>
      <c r="AS14" s="21">
        <v>0.11087861691811</v>
      </c>
      <c r="AT14" s="21">
        <v>0.16454855686211001</v>
      </c>
      <c r="AU14" s="21"/>
      <c r="AV14" s="21">
        <v>0.193791206767498</v>
      </c>
      <c r="AW14" s="21">
        <v>0.181234954313265</v>
      </c>
      <c r="AX14" s="21">
        <v>0.115256303306901</v>
      </c>
      <c r="AY14" s="21">
        <v>0.12604301914356</v>
      </c>
      <c r="AZ14" s="21">
        <v>0.127889599678015</v>
      </c>
      <c r="BA14" s="21">
        <v>5.9805020310525897E-2</v>
      </c>
      <c r="BB14" s="21"/>
      <c r="BC14" s="21">
        <v>0.128340740838363</v>
      </c>
      <c r="BD14" s="21">
        <v>0.12350544703380401</v>
      </c>
      <c r="BE14" s="21">
        <v>0.17399466969014399</v>
      </c>
      <c r="BF14" s="21">
        <v>0.22190160822666299</v>
      </c>
      <c r="BG14" s="21">
        <v>0.34142715467857498</v>
      </c>
    </row>
    <row r="15" spans="2:59" x14ac:dyDescent="0.35">
      <c r="B15" s="18" t="s">
        <v>117</v>
      </c>
      <c r="C15" s="21">
        <v>0.78852339200650901</v>
      </c>
      <c r="D15" s="21">
        <v>0.78144829594383503</v>
      </c>
      <c r="E15" s="21">
        <v>0.79519762097162405</v>
      </c>
      <c r="F15" s="21"/>
      <c r="G15" s="21">
        <v>0.72336238142518505</v>
      </c>
      <c r="H15" s="21">
        <v>0.67979960993900601</v>
      </c>
      <c r="I15" s="21">
        <v>0.74130672613985904</v>
      </c>
      <c r="J15" s="21">
        <v>0.86053795175041903</v>
      </c>
      <c r="K15" s="21">
        <v>0.85728994805265302</v>
      </c>
      <c r="L15" s="21">
        <v>0.85424454283693196</v>
      </c>
      <c r="M15" s="21"/>
      <c r="N15" s="21">
        <v>0.77412350228618398</v>
      </c>
      <c r="O15" s="21">
        <v>0.79230013910658104</v>
      </c>
      <c r="P15" s="21">
        <v>0.80991718805525204</v>
      </c>
      <c r="Q15" s="21">
        <v>0.77795853595483699</v>
      </c>
      <c r="R15" s="21"/>
      <c r="S15" s="21">
        <v>0.74398440995977</v>
      </c>
      <c r="T15" s="21">
        <v>0.85240337238361197</v>
      </c>
      <c r="U15" s="21">
        <v>0.790025968895543</v>
      </c>
      <c r="V15" s="21">
        <v>0.79376160076422098</v>
      </c>
      <c r="W15" s="21">
        <v>0.75826618939815704</v>
      </c>
      <c r="X15" s="21">
        <v>0.76230452308403496</v>
      </c>
      <c r="Y15" s="21">
        <v>0.79639694096408697</v>
      </c>
      <c r="Z15" s="21">
        <v>0.77493248698706996</v>
      </c>
      <c r="AA15" s="21">
        <v>0.77677840012422095</v>
      </c>
      <c r="AB15" s="21">
        <v>0.83066803219600305</v>
      </c>
      <c r="AC15" s="21">
        <v>0.81256163923594305</v>
      </c>
      <c r="AD15" s="21">
        <v>0.72227658845948695</v>
      </c>
      <c r="AE15" s="21"/>
      <c r="AF15" s="21">
        <v>0.77929966815945795</v>
      </c>
      <c r="AG15" s="21">
        <v>0.79583980353739603</v>
      </c>
      <c r="AH15" s="21">
        <v>0.77419746853297999</v>
      </c>
      <c r="AI15" s="21"/>
      <c r="AJ15" s="21">
        <v>0.78910289829025304</v>
      </c>
      <c r="AK15" s="21">
        <v>0.74292139640433796</v>
      </c>
      <c r="AL15" s="21">
        <v>0.83072120581613396</v>
      </c>
      <c r="AM15" s="21">
        <v>0.71146825800557301</v>
      </c>
      <c r="AN15" s="21">
        <v>0.797764666737799</v>
      </c>
      <c r="AO15" s="21"/>
      <c r="AP15" s="21">
        <v>0.75600589256228501</v>
      </c>
      <c r="AQ15" s="21">
        <v>0.75853554328886297</v>
      </c>
      <c r="AR15" s="21">
        <v>0.84819582843681596</v>
      </c>
      <c r="AS15" s="21">
        <v>0.84886080741631198</v>
      </c>
      <c r="AT15" s="21">
        <v>0.79701504500433995</v>
      </c>
      <c r="AU15" s="21"/>
      <c r="AV15" s="21">
        <v>0.76226973680710197</v>
      </c>
      <c r="AW15" s="21">
        <v>0.76002170931774504</v>
      </c>
      <c r="AX15" s="21">
        <v>0.84221178526528395</v>
      </c>
      <c r="AY15" s="21">
        <v>0.83138270170037698</v>
      </c>
      <c r="AZ15" s="21">
        <v>0.84064766418974002</v>
      </c>
      <c r="BA15" s="21">
        <v>0.80824858203107197</v>
      </c>
      <c r="BB15" s="21"/>
      <c r="BC15" s="21">
        <v>0.80490458737815795</v>
      </c>
      <c r="BD15" s="21">
        <v>0.81787353465187795</v>
      </c>
      <c r="BE15" s="21">
        <v>0.78298718176943505</v>
      </c>
      <c r="BF15" s="21">
        <v>0.72397826649362196</v>
      </c>
      <c r="BG15" s="21">
        <v>0.62166640501590098</v>
      </c>
    </row>
    <row r="16" spans="2:59" x14ac:dyDescent="0.35">
      <c r="B16" s="18" t="s">
        <v>88</v>
      </c>
      <c r="C16" s="22">
        <v>-0.63380480599085998</v>
      </c>
      <c r="D16" s="22">
        <v>-0.61104934368080299</v>
      </c>
      <c r="E16" s="22">
        <v>-0.65501374202046703</v>
      </c>
      <c r="F16" s="22"/>
      <c r="G16" s="22">
        <v>-0.48113977326465401</v>
      </c>
      <c r="H16" s="22">
        <v>-0.40644972575411398</v>
      </c>
      <c r="I16" s="22">
        <v>-0.54433721103305499</v>
      </c>
      <c r="J16" s="22">
        <v>-0.77168692465893896</v>
      </c>
      <c r="K16" s="22">
        <v>-0.754989858855591</v>
      </c>
      <c r="L16" s="22">
        <v>-0.80021882939332001</v>
      </c>
      <c r="M16" s="22"/>
      <c r="N16" s="22">
        <v>-0.59903306577711302</v>
      </c>
      <c r="O16" s="22">
        <v>-0.63901191279821001</v>
      </c>
      <c r="P16" s="22">
        <v>-0.67062809675061197</v>
      </c>
      <c r="Q16" s="22">
        <v>-0.62773840463614905</v>
      </c>
      <c r="R16" s="22"/>
      <c r="S16" s="22">
        <v>-0.52503036319085306</v>
      </c>
      <c r="T16" s="22">
        <v>-0.73879845071074401</v>
      </c>
      <c r="U16" s="22">
        <v>-0.62897596462157301</v>
      </c>
      <c r="V16" s="22">
        <v>-0.64474495752925798</v>
      </c>
      <c r="W16" s="22">
        <v>-0.58636702901737503</v>
      </c>
      <c r="X16" s="22">
        <v>-0.60989017116382305</v>
      </c>
      <c r="Y16" s="22">
        <v>-0.67010372112091399</v>
      </c>
      <c r="Z16" s="22">
        <v>-0.61873327260857203</v>
      </c>
      <c r="AA16" s="22">
        <v>-0.60700001966305095</v>
      </c>
      <c r="AB16" s="22">
        <v>-0.72518204334480996</v>
      </c>
      <c r="AC16" s="22">
        <v>-0.68042690879871104</v>
      </c>
      <c r="AD16" s="22">
        <v>-0.51742000537322796</v>
      </c>
      <c r="AE16" s="22"/>
      <c r="AF16" s="22">
        <v>-0.62560259200692603</v>
      </c>
      <c r="AG16" s="22">
        <v>-0.63469850214494905</v>
      </c>
      <c r="AH16" s="22">
        <v>-0.63708972136362696</v>
      </c>
      <c r="AI16" s="22"/>
      <c r="AJ16" s="22">
        <v>-0.64721942787226505</v>
      </c>
      <c r="AK16" s="22">
        <v>-0.517856130812547</v>
      </c>
      <c r="AL16" s="22">
        <v>-0.71934562748459596</v>
      </c>
      <c r="AM16" s="22">
        <v>-0.48888313832261898</v>
      </c>
      <c r="AN16" s="22">
        <v>-0.68571412029880796</v>
      </c>
      <c r="AO16" s="22"/>
      <c r="AP16" s="22">
        <v>-0.57962348416626397</v>
      </c>
      <c r="AQ16" s="22">
        <v>-0.56372968847785299</v>
      </c>
      <c r="AR16" s="22">
        <v>-0.73340491141183395</v>
      </c>
      <c r="AS16" s="22">
        <v>-0.73798219049820202</v>
      </c>
      <c r="AT16" s="22">
        <v>-0.63246648814223005</v>
      </c>
      <c r="AU16" s="22"/>
      <c r="AV16" s="22">
        <v>-0.56847853003960402</v>
      </c>
      <c r="AW16" s="22">
        <v>-0.57878675500448096</v>
      </c>
      <c r="AX16" s="22">
        <v>-0.726955481958383</v>
      </c>
      <c r="AY16" s="22">
        <v>-0.705339682556817</v>
      </c>
      <c r="AZ16" s="22">
        <v>-0.71275806451172496</v>
      </c>
      <c r="BA16" s="22">
        <v>-0.74844356172054605</v>
      </c>
      <c r="BB16" s="22"/>
      <c r="BC16" s="22">
        <v>-0.67656384653979496</v>
      </c>
      <c r="BD16" s="22">
        <v>-0.694368087618074</v>
      </c>
      <c r="BE16" s="22">
        <v>-0.60899251207929195</v>
      </c>
      <c r="BF16" s="22">
        <v>-0.50207665826695902</v>
      </c>
      <c r="BG16" s="22">
        <v>-0.280239250337326</v>
      </c>
    </row>
    <row r="17" spans="2:2" x14ac:dyDescent="0.35">
      <c r="B17" s="16"/>
    </row>
    <row r="18" spans="2:2" x14ac:dyDescent="0.35">
      <c r="B18" t="s">
        <v>76</v>
      </c>
    </row>
    <row r="19" spans="2:2" x14ac:dyDescent="0.35">
      <c r="B19" t="s">
        <v>77</v>
      </c>
    </row>
    <row r="21" spans="2:2" x14ac:dyDescent="0.35">
      <c r="B21"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BG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120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61</v>
      </c>
      <c r="E5" s="29"/>
      <c r="F5" s="15"/>
      <c r="G5" s="29" t="s">
        <v>62</v>
      </c>
      <c r="H5" s="29"/>
      <c r="I5" s="29"/>
      <c r="J5" s="29"/>
      <c r="K5" s="29"/>
      <c r="L5" s="29"/>
      <c r="M5" s="15"/>
      <c r="N5" s="29" t="s">
        <v>63</v>
      </c>
      <c r="O5" s="29"/>
      <c r="P5" s="29"/>
      <c r="Q5" s="29"/>
      <c r="R5" s="15"/>
      <c r="S5" s="29" t="s">
        <v>64</v>
      </c>
      <c r="T5" s="29"/>
      <c r="U5" s="29"/>
      <c r="V5" s="29"/>
      <c r="W5" s="29"/>
      <c r="X5" s="29"/>
      <c r="Y5" s="29"/>
      <c r="Z5" s="29"/>
      <c r="AA5" s="29"/>
      <c r="AB5" s="29"/>
      <c r="AC5" s="29"/>
      <c r="AD5" s="29"/>
      <c r="AE5" s="15"/>
      <c r="AF5" s="29" t="s">
        <v>65</v>
      </c>
      <c r="AG5" s="29"/>
      <c r="AH5" s="29"/>
      <c r="AI5" s="15"/>
      <c r="AJ5" s="29" t="s">
        <v>66</v>
      </c>
      <c r="AK5" s="29"/>
      <c r="AL5" s="29"/>
      <c r="AM5" s="29"/>
      <c r="AN5" s="29"/>
      <c r="AO5" s="15"/>
      <c r="AP5" s="29" t="s">
        <v>67</v>
      </c>
      <c r="AQ5" s="29"/>
      <c r="AR5" s="29"/>
      <c r="AS5" s="29"/>
      <c r="AT5" s="29"/>
      <c r="AU5" s="15"/>
      <c r="AV5" s="29" t="s">
        <v>68</v>
      </c>
      <c r="AW5" s="29"/>
      <c r="AX5" s="29"/>
      <c r="AY5" s="29"/>
      <c r="AZ5" s="29"/>
      <c r="BA5" s="29"/>
      <c r="BB5" s="15"/>
      <c r="BC5" s="29" t="s">
        <v>69</v>
      </c>
      <c r="BD5" s="29"/>
      <c r="BE5" s="29"/>
      <c r="BF5" s="29"/>
      <c r="BG5" s="29"/>
    </row>
    <row r="6" spans="2:59"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49</v>
      </c>
      <c r="AQ6" s="12" t="s">
        <v>50</v>
      </c>
      <c r="AR6" s="12" t="s">
        <v>51</v>
      </c>
      <c r="AS6" s="12" t="s">
        <v>52</v>
      </c>
      <c r="AT6" s="12" t="s">
        <v>53</v>
      </c>
      <c r="AV6" s="12" t="s">
        <v>46</v>
      </c>
      <c r="AW6" s="12" t="s">
        <v>45</v>
      </c>
      <c r="AX6" s="12" t="s">
        <v>51</v>
      </c>
      <c r="AY6" s="12" t="s">
        <v>52</v>
      </c>
      <c r="AZ6" s="12" t="s">
        <v>54</v>
      </c>
      <c r="BA6" s="12" t="s">
        <v>55</v>
      </c>
      <c r="BC6" s="12" t="s">
        <v>56</v>
      </c>
      <c r="BD6" s="12" t="s">
        <v>57</v>
      </c>
      <c r="BE6" s="12" t="s">
        <v>58</v>
      </c>
      <c r="BF6" s="12" t="s">
        <v>59</v>
      </c>
      <c r="BG6" s="12" t="s">
        <v>60</v>
      </c>
    </row>
    <row r="7" spans="2:59" ht="30" customHeight="1" x14ac:dyDescent="0.35">
      <c r="B7" s="10" t="s">
        <v>18</v>
      </c>
      <c r="C7" s="10">
        <v>2010</v>
      </c>
      <c r="D7" s="10">
        <v>999</v>
      </c>
      <c r="E7" s="10">
        <v>1006</v>
      </c>
      <c r="F7" s="10"/>
      <c r="G7" s="10">
        <v>295</v>
      </c>
      <c r="H7" s="10">
        <v>323</v>
      </c>
      <c r="I7" s="10">
        <v>329</v>
      </c>
      <c r="J7" s="10">
        <v>332</v>
      </c>
      <c r="K7" s="10">
        <v>292</v>
      </c>
      <c r="L7" s="10">
        <v>439</v>
      </c>
      <c r="M7" s="10"/>
      <c r="N7" s="10">
        <v>639</v>
      </c>
      <c r="O7" s="10">
        <v>496</v>
      </c>
      <c r="P7" s="10">
        <v>359</v>
      </c>
      <c r="Q7" s="10">
        <v>508</v>
      </c>
      <c r="R7" s="10"/>
      <c r="S7" s="10">
        <v>273</v>
      </c>
      <c r="T7" s="10">
        <v>265</v>
      </c>
      <c r="U7" s="10">
        <v>165</v>
      </c>
      <c r="V7" s="10">
        <v>186</v>
      </c>
      <c r="W7" s="10">
        <v>145</v>
      </c>
      <c r="X7" s="10">
        <v>175</v>
      </c>
      <c r="Y7" s="10">
        <v>163</v>
      </c>
      <c r="Z7" s="10">
        <v>85</v>
      </c>
      <c r="AA7" s="10">
        <v>219</v>
      </c>
      <c r="AB7" s="10">
        <v>162</v>
      </c>
      <c r="AC7" s="10">
        <v>107</v>
      </c>
      <c r="AD7" s="10">
        <v>65</v>
      </c>
      <c r="AE7" s="10"/>
      <c r="AF7" s="10">
        <v>732</v>
      </c>
      <c r="AG7" s="10">
        <v>823</v>
      </c>
      <c r="AH7" s="10">
        <v>255</v>
      </c>
      <c r="AI7" s="10"/>
      <c r="AJ7" s="10">
        <v>691</v>
      </c>
      <c r="AK7" s="10">
        <v>598</v>
      </c>
      <c r="AL7" s="10">
        <v>152</v>
      </c>
      <c r="AM7" s="10">
        <v>26</v>
      </c>
      <c r="AN7" s="10">
        <v>229</v>
      </c>
      <c r="AO7" s="10"/>
      <c r="AP7" s="10">
        <v>375</v>
      </c>
      <c r="AQ7" s="10">
        <v>780</v>
      </c>
      <c r="AR7" s="10">
        <v>180</v>
      </c>
      <c r="AS7" s="10">
        <v>230</v>
      </c>
      <c r="AT7" s="10">
        <v>109</v>
      </c>
      <c r="AU7" s="10"/>
      <c r="AV7" s="10">
        <v>801</v>
      </c>
      <c r="AW7" s="10">
        <v>334</v>
      </c>
      <c r="AX7" s="10">
        <v>155</v>
      </c>
      <c r="AY7" s="10">
        <v>275</v>
      </c>
      <c r="AZ7" s="10">
        <v>131</v>
      </c>
      <c r="BA7" s="10">
        <v>154</v>
      </c>
      <c r="BB7" s="10"/>
      <c r="BC7" s="10">
        <v>462</v>
      </c>
      <c r="BD7" s="10">
        <v>437</v>
      </c>
      <c r="BE7" s="10">
        <v>576</v>
      </c>
      <c r="BF7" s="10">
        <v>232</v>
      </c>
      <c r="BG7" s="10">
        <v>54</v>
      </c>
    </row>
    <row r="8" spans="2:59" ht="30" customHeight="1" x14ac:dyDescent="0.35">
      <c r="B8" s="11" t="s">
        <v>19</v>
      </c>
      <c r="C8" s="11">
        <v>2010</v>
      </c>
      <c r="D8" s="11">
        <v>990</v>
      </c>
      <c r="E8" s="11">
        <v>1015</v>
      </c>
      <c r="F8" s="11"/>
      <c r="G8" s="11">
        <v>282</v>
      </c>
      <c r="H8" s="11">
        <v>342</v>
      </c>
      <c r="I8" s="11">
        <v>341</v>
      </c>
      <c r="J8" s="11">
        <v>341</v>
      </c>
      <c r="K8" s="11">
        <v>283</v>
      </c>
      <c r="L8" s="11">
        <v>421</v>
      </c>
      <c r="M8" s="11"/>
      <c r="N8" s="11">
        <v>541</v>
      </c>
      <c r="O8" s="11">
        <v>521</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744</v>
      </c>
      <c r="AG8" s="11">
        <v>813</v>
      </c>
      <c r="AH8" s="11">
        <v>263</v>
      </c>
      <c r="AI8" s="11"/>
      <c r="AJ8" s="11">
        <v>682</v>
      </c>
      <c r="AK8" s="11">
        <v>605</v>
      </c>
      <c r="AL8" s="11">
        <v>146</v>
      </c>
      <c r="AM8" s="11">
        <v>25</v>
      </c>
      <c r="AN8" s="11">
        <v>237</v>
      </c>
      <c r="AO8" s="11"/>
      <c r="AP8" s="11">
        <v>367</v>
      </c>
      <c r="AQ8" s="11">
        <v>780</v>
      </c>
      <c r="AR8" s="11">
        <v>175</v>
      </c>
      <c r="AS8" s="11">
        <v>233</v>
      </c>
      <c r="AT8" s="11">
        <v>107</v>
      </c>
      <c r="AU8" s="11"/>
      <c r="AV8" s="11">
        <v>804</v>
      </c>
      <c r="AW8" s="11">
        <v>326</v>
      </c>
      <c r="AX8" s="11">
        <v>150</v>
      </c>
      <c r="AY8" s="11">
        <v>281</v>
      </c>
      <c r="AZ8" s="11">
        <v>131</v>
      </c>
      <c r="BA8" s="11">
        <v>157</v>
      </c>
      <c r="BB8" s="11"/>
      <c r="BC8" s="11">
        <v>483</v>
      </c>
      <c r="BD8" s="11">
        <v>449</v>
      </c>
      <c r="BE8" s="11">
        <v>561</v>
      </c>
      <c r="BF8" s="11">
        <v>222</v>
      </c>
      <c r="BG8" s="11">
        <v>43</v>
      </c>
    </row>
    <row r="9" spans="2:59" x14ac:dyDescent="0.35">
      <c r="B9" s="18" t="s">
        <v>112</v>
      </c>
      <c r="C9" s="17">
        <v>4.6667025260524603E-2</v>
      </c>
      <c r="D9" s="17">
        <v>5.8965919971336503E-2</v>
      </c>
      <c r="E9" s="17">
        <v>3.4898857763351297E-2</v>
      </c>
      <c r="F9" s="17"/>
      <c r="G9" s="17">
        <v>6.59783588014108E-2</v>
      </c>
      <c r="H9" s="17">
        <v>0.101395643269757</v>
      </c>
      <c r="I9" s="17">
        <v>7.2852252906810702E-2</v>
      </c>
      <c r="J9" s="17">
        <v>1.4944392150487099E-2</v>
      </c>
      <c r="K9" s="17">
        <v>2.62057856539025E-2</v>
      </c>
      <c r="L9" s="17">
        <v>7.48107089006699E-3</v>
      </c>
      <c r="M9" s="17"/>
      <c r="N9" s="17">
        <v>5.2695609006185799E-2</v>
      </c>
      <c r="O9" s="17">
        <v>3.4833454870441198E-2</v>
      </c>
      <c r="P9" s="17">
        <v>4.6888906614985203E-2</v>
      </c>
      <c r="Q9" s="17">
        <v>5.3026094806429003E-2</v>
      </c>
      <c r="R9" s="17"/>
      <c r="S9" s="17">
        <v>7.3143055772011398E-2</v>
      </c>
      <c r="T9" s="17">
        <v>2.8615867873390301E-2</v>
      </c>
      <c r="U9" s="17">
        <v>3.2487167905237001E-2</v>
      </c>
      <c r="V9" s="17">
        <v>6.1398007977703298E-2</v>
      </c>
      <c r="W9" s="17">
        <v>3.7282286269553898E-2</v>
      </c>
      <c r="X9" s="17">
        <v>4.0531798945571303E-2</v>
      </c>
      <c r="Y9" s="17">
        <v>5.4960892509691196E-3</v>
      </c>
      <c r="Z9" s="17">
        <v>8.9658569259675996E-2</v>
      </c>
      <c r="AA9" s="17">
        <v>4.6047344834684797E-2</v>
      </c>
      <c r="AB9" s="17">
        <v>5.9399683827146998E-2</v>
      </c>
      <c r="AC9" s="17">
        <v>5.8927479292566497E-2</v>
      </c>
      <c r="AD9" s="17">
        <v>3.1756892167517502E-2</v>
      </c>
      <c r="AE9" s="17"/>
      <c r="AF9" s="17">
        <v>4.2505036054006101E-2</v>
      </c>
      <c r="AG9" s="17">
        <v>5.5376574060993E-2</v>
      </c>
      <c r="AH9" s="17">
        <v>4.5889974668227002E-2</v>
      </c>
      <c r="AI9" s="17"/>
      <c r="AJ9" s="17">
        <v>3.7997131079913302E-2</v>
      </c>
      <c r="AK9" s="17">
        <v>6.6009595572794594E-2</v>
      </c>
      <c r="AL9" s="17">
        <v>4.76240527084991E-2</v>
      </c>
      <c r="AM9" s="17">
        <v>8.8175320037790994E-2</v>
      </c>
      <c r="AN9" s="17">
        <v>3.5435342994391598E-2</v>
      </c>
      <c r="AO9" s="17"/>
      <c r="AP9" s="17">
        <v>3.3261761840653201E-2</v>
      </c>
      <c r="AQ9" s="17">
        <v>5.7093214284716302E-2</v>
      </c>
      <c r="AR9" s="17">
        <v>3.3094361913211502E-2</v>
      </c>
      <c r="AS9" s="17">
        <v>3.3595952919322901E-2</v>
      </c>
      <c r="AT9" s="17">
        <v>6.6097109944221896E-2</v>
      </c>
      <c r="AU9" s="17"/>
      <c r="AV9" s="17">
        <v>6.1815304521901503E-2</v>
      </c>
      <c r="AW9" s="17">
        <v>4.0037314949576297E-2</v>
      </c>
      <c r="AX9" s="17">
        <v>1.96400747585544E-2</v>
      </c>
      <c r="AY9" s="17">
        <v>3.6129932415807003E-2</v>
      </c>
      <c r="AZ9" s="17">
        <v>3.9669657923802198E-2</v>
      </c>
      <c r="BA9" s="17">
        <v>1.3638584291316499E-2</v>
      </c>
      <c r="BB9" s="17"/>
      <c r="BC9" s="17">
        <v>4.4533006984280497E-2</v>
      </c>
      <c r="BD9" s="17">
        <v>3.1494894966538199E-2</v>
      </c>
      <c r="BE9" s="17">
        <v>4.1046641761560199E-2</v>
      </c>
      <c r="BF9" s="17">
        <v>8.7744415307624807E-2</v>
      </c>
      <c r="BG9" s="17">
        <v>0.153320481786336</v>
      </c>
    </row>
    <row r="10" spans="2:59" x14ac:dyDescent="0.35">
      <c r="B10" s="18" t="s">
        <v>113</v>
      </c>
      <c r="C10" s="17">
        <v>0.15727653290964699</v>
      </c>
      <c r="D10" s="17">
        <v>0.16239128987465601</v>
      </c>
      <c r="E10" s="17">
        <v>0.153061568266394</v>
      </c>
      <c r="F10" s="17"/>
      <c r="G10" s="17">
        <v>0.23165618000285801</v>
      </c>
      <c r="H10" s="17">
        <v>0.23429243327876201</v>
      </c>
      <c r="I10" s="17">
        <v>0.17804663177072899</v>
      </c>
      <c r="J10" s="17">
        <v>0.116839358592845</v>
      </c>
      <c r="K10" s="17">
        <v>0.126528084478706</v>
      </c>
      <c r="L10" s="17">
        <v>8.1438012459863304E-2</v>
      </c>
      <c r="M10" s="17"/>
      <c r="N10" s="17">
        <v>0.18242779244316801</v>
      </c>
      <c r="O10" s="17">
        <v>0.13949682306874001</v>
      </c>
      <c r="P10" s="17">
        <v>0.15225997521102999</v>
      </c>
      <c r="Q10" s="17">
        <v>0.15552032304994001</v>
      </c>
      <c r="R10" s="17"/>
      <c r="S10" s="17">
        <v>0.18378429894009499</v>
      </c>
      <c r="T10" s="17">
        <v>0.123876944691653</v>
      </c>
      <c r="U10" s="17">
        <v>0.13941887352320501</v>
      </c>
      <c r="V10" s="17">
        <v>0.13305773828402701</v>
      </c>
      <c r="W10" s="17">
        <v>0.155853433691228</v>
      </c>
      <c r="X10" s="17">
        <v>0.21739324905688501</v>
      </c>
      <c r="Y10" s="17">
        <v>0.136937434815149</v>
      </c>
      <c r="Z10" s="17">
        <v>0.14987846500606</v>
      </c>
      <c r="AA10" s="17">
        <v>0.18804632032103399</v>
      </c>
      <c r="AB10" s="17">
        <v>0.117671824790003</v>
      </c>
      <c r="AC10" s="17">
        <v>0.164758079592455</v>
      </c>
      <c r="AD10" s="17">
        <v>0.179356534178954</v>
      </c>
      <c r="AE10" s="17"/>
      <c r="AF10" s="17">
        <v>0.15190998041808401</v>
      </c>
      <c r="AG10" s="17">
        <v>0.157548380021063</v>
      </c>
      <c r="AH10" s="17">
        <v>0.137412652167967</v>
      </c>
      <c r="AI10" s="17"/>
      <c r="AJ10" s="17">
        <v>0.14381708720645001</v>
      </c>
      <c r="AK10" s="17">
        <v>0.19880040941683499</v>
      </c>
      <c r="AL10" s="17">
        <v>0.121628934169962</v>
      </c>
      <c r="AM10" s="17">
        <v>0.28330648938629599</v>
      </c>
      <c r="AN10" s="17">
        <v>0.14259685879991499</v>
      </c>
      <c r="AO10" s="17"/>
      <c r="AP10" s="17">
        <v>0.16813254933569899</v>
      </c>
      <c r="AQ10" s="17">
        <v>0.197629433353012</v>
      </c>
      <c r="AR10" s="17">
        <v>8.6322786647561101E-2</v>
      </c>
      <c r="AS10" s="17">
        <v>0.13444137696574299</v>
      </c>
      <c r="AT10" s="17">
        <v>0.140832000917015</v>
      </c>
      <c r="AU10" s="17"/>
      <c r="AV10" s="17">
        <v>0.18492306448670201</v>
      </c>
      <c r="AW10" s="17">
        <v>0.178378290463823</v>
      </c>
      <c r="AX10" s="17">
        <v>0.102011652550968</v>
      </c>
      <c r="AY10" s="17">
        <v>0.15354531411917399</v>
      </c>
      <c r="AZ10" s="17">
        <v>0.166187045636639</v>
      </c>
      <c r="BA10" s="17">
        <v>8.3544328338225393E-2</v>
      </c>
      <c r="BB10" s="17"/>
      <c r="BC10" s="17">
        <v>0.13286090358202299</v>
      </c>
      <c r="BD10" s="17">
        <v>0.152265280733723</v>
      </c>
      <c r="BE10" s="17">
        <v>0.168207426544522</v>
      </c>
      <c r="BF10" s="17">
        <v>0.17833760326741399</v>
      </c>
      <c r="BG10" s="17">
        <v>0.240935199996098</v>
      </c>
    </row>
    <row r="11" spans="2:59" x14ac:dyDescent="0.35">
      <c r="B11" s="18" t="s">
        <v>114</v>
      </c>
      <c r="C11" s="17">
        <v>0.414686540577756</v>
      </c>
      <c r="D11" s="17">
        <v>0.41482543625351997</v>
      </c>
      <c r="E11" s="17">
        <v>0.41349452955939903</v>
      </c>
      <c r="F11" s="17"/>
      <c r="G11" s="17">
        <v>0.42395133610560798</v>
      </c>
      <c r="H11" s="17">
        <v>0.349593895366138</v>
      </c>
      <c r="I11" s="17">
        <v>0.38906229015048699</v>
      </c>
      <c r="J11" s="17">
        <v>0.42761358140587302</v>
      </c>
      <c r="K11" s="17">
        <v>0.46221298401512401</v>
      </c>
      <c r="L11" s="17">
        <v>0.439720628017989</v>
      </c>
      <c r="M11" s="17"/>
      <c r="N11" s="17">
        <v>0.43744302489581499</v>
      </c>
      <c r="O11" s="17">
        <v>0.42542960362673399</v>
      </c>
      <c r="P11" s="17">
        <v>0.43004575052197103</v>
      </c>
      <c r="Q11" s="17">
        <v>0.36220181039256</v>
      </c>
      <c r="R11" s="17"/>
      <c r="S11" s="17">
        <v>0.383797301891593</v>
      </c>
      <c r="T11" s="17">
        <v>0.41560331368480802</v>
      </c>
      <c r="U11" s="17">
        <v>0.38224484207503001</v>
      </c>
      <c r="V11" s="17">
        <v>0.451150342116308</v>
      </c>
      <c r="W11" s="17">
        <v>0.45087253026760399</v>
      </c>
      <c r="X11" s="17">
        <v>0.38470564430540199</v>
      </c>
      <c r="Y11" s="17">
        <v>0.41599285797346502</v>
      </c>
      <c r="Z11" s="17">
        <v>0.38688684239344001</v>
      </c>
      <c r="AA11" s="17">
        <v>0.40030276741364201</v>
      </c>
      <c r="AB11" s="17">
        <v>0.48252043048466497</v>
      </c>
      <c r="AC11" s="17">
        <v>0.364755597225637</v>
      </c>
      <c r="AD11" s="17">
        <v>0.50381135661544496</v>
      </c>
      <c r="AE11" s="17"/>
      <c r="AF11" s="17">
        <v>0.39575164836899801</v>
      </c>
      <c r="AG11" s="17">
        <v>0.42692836567762998</v>
      </c>
      <c r="AH11" s="17">
        <v>0.40232542431143398</v>
      </c>
      <c r="AI11" s="17"/>
      <c r="AJ11" s="17">
        <v>0.44349726125348499</v>
      </c>
      <c r="AK11" s="17">
        <v>0.365828336227706</v>
      </c>
      <c r="AL11" s="17">
        <v>0.48577593832128402</v>
      </c>
      <c r="AM11" s="17">
        <v>0.26979371573125299</v>
      </c>
      <c r="AN11" s="17">
        <v>0.36117064286353401</v>
      </c>
      <c r="AO11" s="17"/>
      <c r="AP11" s="17">
        <v>0.43553870309026699</v>
      </c>
      <c r="AQ11" s="17">
        <v>0.40726149183892302</v>
      </c>
      <c r="AR11" s="17">
        <v>0.42699874841118901</v>
      </c>
      <c r="AS11" s="17">
        <v>0.38689701805211002</v>
      </c>
      <c r="AT11" s="17">
        <v>0.44451617796040999</v>
      </c>
      <c r="AU11" s="17"/>
      <c r="AV11" s="17">
        <v>0.40191448371533001</v>
      </c>
      <c r="AW11" s="17">
        <v>0.45672200368105198</v>
      </c>
      <c r="AX11" s="17">
        <v>0.44264695785416203</v>
      </c>
      <c r="AY11" s="17">
        <v>0.36828126339990203</v>
      </c>
      <c r="AZ11" s="17">
        <v>0.46916872890867201</v>
      </c>
      <c r="BA11" s="17">
        <v>0.40320989370531202</v>
      </c>
      <c r="BB11" s="17"/>
      <c r="BC11" s="17">
        <v>0.39742107335729898</v>
      </c>
      <c r="BD11" s="17">
        <v>0.41801682204547502</v>
      </c>
      <c r="BE11" s="17">
        <v>0.43585468949545197</v>
      </c>
      <c r="BF11" s="17">
        <v>0.43944993754890399</v>
      </c>
      <c r="BG11" s="17">
        <v>0.33997438162935301</v>
      </c>
    </row>
    <row r="12" spans="2:59" x14ac:dyDescent="0.35">
      <c r="B12" s="18" t="s">
        <v>115</v>
      </c>
      <c r="C12" s="17">
        <v>0.30454221421446898</v>
      </c>
      <c r="D12" s="17">
        <v>0.29594045281731901</v>
      </c>
      <c r="E12" s="17">
        <v>0.31342096211475501</v>
      </c>
      <c r="F12" s="17"/>
      <c r="G12" s="17">
        <v>0.209806272248969</v>
      </c>
      <c r="H12" s="17">
        <v>0.26025958467315302</v>
      </c>
      <c r="I12" s="17">
        <v>0.29035248646406497</v>
      </c>
      <c r="J12" s="17">
        <v>0.36469363744697098</v>
      </c>
      <c r="K12" s="17">
        <v>0.318439186243275</v>
      </c>
      <c r="L12" s="17">
        <v>0.35744609038352598</v>
      </c>
      <c r="M12" s="17"/>
      <c r="N12" s="17">
        <v>0.25266266919448199</v>
      </c>
      <c r="O12" s="17">
        <v>0.325374311813315</v>
      </c>
      <c r="P12" s="17">
        <v>0.32334833432097798</v>
      </c>
      <c r="Q12" s="17">
        <v>0.32107894831615802</v>
      </c>
      <c r="R12" s="17"/>
      <c r="S12" s="17">
        <v>0.309283894110505</v>
      </c>
      <c r="T12" s="17">
        <v>0.38537229441805998</v>
      </c>
      <c r="U12" s="17">
        <v>0.37189331226317501</v>
      </c>
      <c r="V12" s="17">
        <v>0.258976501582592</v>
      </c>
      <c r="W12" s="17">
        <v>0.26706463061722102</v>
      </c>
      <c r="X12" s="17">
        <v>0.26219514526040799</v>
      </c>
      <c r="Y12" s="17">
        <v>0.35962436325506297</v>
      </c>
      <c r="Z12" s="17">
        <v>0.228650935961103</v>
      </c>
      <c r="AA12" s="17">
        <v>0.29815767716151997</v>
      </c>
      <c r="AB12" s="17">
        <v>0.24486646548434901</v>
      </c>
      <c r="AC12" s="17">
        <v>0.34915779037014999</v>
      </c>
      <c r="AD12" s="17">
        <v>0.18507459312574201</v>
      </c>
      <c r="AE12" s="17"/>
      <c r="AF12" s="17">
        <v>0.318594812174949</v>
      </c>
      <c r="AG12" s="17">
        <v>0.30193552806205998</v>
      </c>
      <c r="AH12" s="17">
        <v>0.30876010649213798</v>
      </c>
      <c r="AI12" s="17"/>
      <c r="AJ12" s="17">
        <v>0.29338970545076398</v>
      </c>
      <c r="AK12" s="17">
        <v>0.31487603008170101</v>
      </c>
      <c r="AL12" s="17">
        <v>0.267473875456399</v>
      </c>
      <c r="AM12" s="17">
        <v>0.292777852533186</v>
      </c>
      <c r="AN12" s="17">
        <v>0.33126039901322002</v>
      </c>
      <c r="AO12" s="17"/>
      <c r="AP12" s="17">
        <v>0.25325179407623599</v>
      </c>
      <c r="AQ12" s="17">
        <v>0.287790431998587</v>
      </c>
      <c r="AR12" s="17">
        <v>0.40732172424565199</v>
      </c>
      <c r="AS12" s="17">
        <v>0.389709063815662</v>
      </c>
      <c r="AT12" s="17">
        <v>0.24383878895811401</v>
      </c>
      <c r="AU12" s="17"/>
      <c r="AV12" s="17">
        <v>0.30202954582688002</v>
      </c>
      <c r="AW12" s="17">
        <v>0.22713589846750101</v>
      </c>
      <c r="AX12" s="17">
        <v>0.37602708252021</v>
      </c>
      <c r="AY12" s="17">
        <v>0.38891635208981701</v>
      </c>
      <c r="AZ12" s="17">
        <v>0.239257653625152</v>
      </c>
      <c r="BA12" s="17">
        <v>0.34271420927313401</v>
      </c>
      <c r="BB12" s="17"/>
      <c r="BC12" s="17">
        <v>0.33276418560733301</v>
      </c>
      <c r="BD12" s="17">
        <v>0.32560663596295603</v>
      </c>
      <c r="BE12" s="17">
        <v>0.290641724426427</v>
      </c>
      <c r="BF12" s="17">
        <v>0.236118582764167</v>
      </c>
      <c r="BG12" s="17">
        <v>0.22886349628268801</v>
      </c>
    </row>
    <row r="13" spans="2:59" x14ac:dyDescent="0.35">
      <c r="B13" s="18" t="s">
        <v>73</v>
      </c>
      <c r="C13" s="17">
        <v>7.6827687037603301E-2</v>
      </c>
      <c r="D13" s="17">
        <v>6.7876901083168198E-2</v>
      </c>
      <c r="E13" s="17">
        <v>8.51240822961008E-2</v>
      </c>
      <c r="F13" s="17"/>
      <c r="G13" s="17">
        <v>6.8607852841153796E-2</v>
      </c>
      <c r="H13" s="17">
        <v>5.4458443412189098E-2</v>
      </c>
      <c r="I13" s="17">
        <v>6.9686338707908496E-2</v>
      </c>
      <c r="J13" s="17">
        <v>7.5909030403823699E-2</v>
      </c>
      <c r="K13" s="17">
        <v>6.6613959608992898E-2</v>
      </c>
      <c r="L13" s="17">
        <v>0.113914198248555</v>
      </c>
      <c r="M13" s="17"/>
      <c r="N13" s="17">
        <v>7.4770904460350202E-2</v>
      </c>
      <c r="O13" s="17">
        <v>7.4865806620769304E-2</v>
      </c>
      <c r="P13" s="17">
        <v>4.7457033331035597E-2</v>
      </c>
      <c r="Q13" s="17">
        <v>0.10817282343491399</v>
      </c>
      <c r="R13" s="17"/>
      <c r="S13" s="17">
        <v>4.9991449285796401E-2</v>
      </c>
      <c r="T13" s="17">
        <v>4.6531579332088201E-2</v>
      </c>
      <c r="U13" s="17">
        <v>7.3955804233353795E-2</v>
      </c>
      <c r="V13" s="17">
        <v>9.5417410039370001E-2</v>
      </c>
      <c r="W13" s="17">
        <v>8.8927119154392401E-2</v>
      </c>
      <c r="X13" s="17">
        <v>9.51741624317341E-2</v>
      </c>
      <c r="Y13" s="17">
        <v>8.1949254705353802E-2</v>
      </c>
      <c r="Z13" s="17">
        <v>0.14492518737972099</v>
      </c>
      <c r="AA13" s="17">
        <v>6.74458902691185E-2</v>
      </c>
      <c r="AB13" s="17">
        <v>9.55415954138365E-2</v>
      </c>
      <c r="AC13" s="17">
        <v>6.2401053519191098E-2</v>
      </c>
      <c r="AD13" s="17">
        <v>0.10000062391234101</v>
      </c>
      <c r="AE13" s="17"/>
      <c r="AF13" s="17">
        <v>9.1238522983962594E-2</v>
      </c>
      <c r="AG13" s="17">
        <v>5.82111521782539E-2</v>
      </c>
      <c r="AH13" s="17">
        <v>0.10561184236023401</v>
      </c>
      <c r="AI13" s="17"/>
      <c r="AJ13" s="17">
        <v>8.1298815009388001E-2</v>
      </c>
      <c r="AK13" s="17">
        <v>5.4485628700963497E-2</v>
      </c>
      <c r="AL13" s="17">
        <v>7.7497199343855405E-2</v>
      </c>
      <c r="AM13" s="17">
        <v>6.5946622311473899E-2</v>
      </c>
      <c r="AN13" s="17">
        <v>0.12953675632893899</v>
      </c>
      <c r="AO13" s="17"/>
      <c r="AP13" s="17">
        <v>0.109815191657145</v>
      </c>
      <c r="AQ13" s="17">
        <v>5.0225428524761598E-2</v>
      </c>
      <c r="AR13" s="17">
        <v>4.6262378782386301E-2</v>
      </c>
      <c r="AS13" s="17">
        <v>5.5356588247162303E-2</v>
      </c>
      <c r="AT13" s="17">
        <v>0.104715922220239</v>
      </c>
      <c r="AU13" s="17"/>
      <c r="AV13" s="17">
        <v>4.93176014491866E-2</v>
      </c>
      <c r="AW13" s="17">
        <v>9.7726492438047805E-2</v>
      </c>
      <c r="AX13" s="17">
        <v>5.96742323161049E-2</v>
      </c>
      <c r="AY13" s="17">
        <v>5.3127137975299402E-2</v>
      </c>
      <c r="AZ13" s="17">
        <v>8.5716913905735603E-2</v>
      </c>
      <c r="BA13" s="17">
        <v>0.15689298439201099</v>
      </c>
      <c r="BB13" s="17"/>
      <c r="BC13" s="17">
        <v>9.2420830469064796E-2</v>
      </c>
      <c r="BD13" s="17">
        <v>7.2616366291307494E-2</v>
      </c>
      <c r="BE13" s="17">
        <v>6.4249517772038606E-2</v>
      </c>
      <c r="BF13" s="17">
        <v>5.8349461111889898E-2</v>
      </c>
      <c r="BG13" s="17">
        <v>3.6906440305524403E-2</v>
      </c>
    </row>
    <row r="14" spans="2:59" x14ac:dyDescent="0.35">
      <c r="B14" s="18" t="s">
        <v>116</v>
      </c>
      <c r="C14" s="21">
        <v>0.20394355817017201</v>
      </c>
      <c r="D14" s="21">
        <v>0.221357209845993</v>
      </c>
      <c r="E14" s="21">
        <v>0.187960426029745</v>
      </c>
      <c r="F14" s="21"/>
      <c r="G14" s="21">
        <v>0.29763453880426799</v>
      </c>
      <c r="H14" s="21">
        <v>0.33568807654852001</v>
      </c>
      <c r="I14" s="21">
        <v>0.25089888467754001</v>
      </c>
      <c r="J14" s="21">
        <v>0.13178375074333201</v>
      </c>
      <c r="K14" s="21">
        <v>0.152733870132608</v>
      </c>
      <c r="L14" s="21">
        <v>8.8919083349930303E-2</v>
      </c>
      <c r="M14" s="21"/>
      <c r="N14" s="21">
        <v>0.23512340144935301</v>
      </c>
      <c r="O14" s="21">
        <v>0.17433027793918099</v>
      </c>
      <c r="P14" s="21">
        <v>0.19914888182601601</v>
      </c>
      <c r="Q14" s="21">
        <v>0.20854641785636899</v>
      </c>
      <c r="R14" s="21"/>
      <c r="S14" s="21">
        <v>0.25692735471210598</v>
      </c>
      <c r="T14" s="21">
        <v>0.15249281256504399</v>
      </c>
      <c r="U14" s="21">
        <v>0.17190604142844201</v>
      </c>
      <c r="V14" s="21">
        <v>0.19445574626173001</v>
      </c>
      <c r="W14" s="21">
        <v>0.19313571996078199</v>
      </c>
      <c r="X14" s="21">
        <v>0.25792504800245603</v>
      </c>
      <c r="Y14" s="21">
        <v>0.14243352406611801</v>
      </c>
      <c r="Z14" s="21">
        <v>0.239537034265736</v>
      </c>
      <c r="AA14" s="21">
        <v>0.234093665155719</v>
      </c>
      <c r="AB14" s="21">
        <v>0.17707150861714999</v>
      </c>
      <c r="AC14" s="21">
        <v>0.22368555888502201</v>
      </c>
      <c r="AD14" s="21">
        <v>0.21111342634647201</v>
      </c>
      <c r="AE14" s="21"/>
      <c r="AF14" s="21">
        <v>0.19441501647209</v>
      </c>
      <c r="AG14" s="21">
        <v>0.212924954082056</v>
      </c>
      <c r="AH14" s="21">
        <v>0.183302626836194</v>
      </c>
      <c r="AI14" s="21"/>
      <c r="AJ14" s="21">
        <v>0.18181421828636399</v>
      </c>
      <c r="AK14" s="21">
        <v>0.26481000498962998</v>
      </c>
      <c r="AL14" s="21">
        <v>0.16925298687846099</v>
      </c>
      <c r="AM14" s="21">
        <v>0.37148180942408698</v>
      </c>
      <c r="AN14" s="21">
        <v>0.17803220179430701</v>
      </c>
      <c r="AO14" s="21"/>
      <c r="AP14" s="21">
        <v>0.20139431117635201</v>
      </c>
      <c r="AQ14" s="21">
        <v>0.25472264763772801</v>
      </c>
      <c r="AR14" s="21">
        <v>0.119417148560773</v>
      </c>
      <c r="AS14" s="21">
        <v>0.16803732988506501</v>
      </c>
      <c r="AT14" s="21">
        <v>0.206929110861237</v>
      </c>
      <c r="AU14" s="21"/>
      <c r="AV14" s="21">
        <v>0.24673836900860299</v>
      </c>
      <c r="AW14" s="21">
        <v>0.21841560541339899</v>
      </c>
      <c r="AX14" s="21">
        <v>0.12165172730952201</v>
      </c>
      <c r="AY14" s="21">
        <v>0.189675246534981</v>
      </c>
      <c r="AZ14" s="21">
        <v>0.205856703560441</v>
      </c>
      <c r="BA14" s="21">
        <v>9.7182912629541998E-2</v>
      </c>
      <c r="BB14" s="21"/>
      <c r="BC14" s="21">
        <v>0.17739391056630399</v>
      </c>
      <c r="BD14" s="21">
        <v>0.18376017570026101</v>
      </c>
      <c r="BE14" s="21">
        <v>0.20925406830608201</v>
      </c>
      <c r="BF14" s="21">
        <v>0.26608201857503899</v>
      </c>
      <c r="BG14" s="21">
        <v>0.39425568178243398</v>
      </c>
    </row>
    <row r="15" spans="2:59" x14ac:dyDescent="0.35">
      <c r="B15" s="18" t="s">
        <v>117</v>
      </c>
      <c r="C15" s="21">
        <v>0.71922875479222503</v>
      </c>
      <c r="D15" s="21">
        <v>0.71076588907083904</v>
      </c>
      <c r="E15" s="21">
        <v>0.72691549167415404</v>
      </c>
      <c r="F15" s="21"/>
      <c r="G15" s="21">
        <v>0.63375760835457795</v>
      </c>
      <c r="H15" s="21">
        <v>0.60985348003929096</v>
      </c>
      <c r="I15" s="21">
        <v>0.67941477661455196</v>
      </c>
      <c r="J15" s="21">
        <v>0.79230721885284405</v>
      </c>
      <c r="K15" s="21">
        <v>0.78065217025839895</v>
      </c>
      <c r="L15" s="21">
        <v>0.79716671840151498</v>
      </c>
      <c r="M15" s="21"/>
      <c r="N15" s="21">
        <v>0.69010569409029698</v>
      </c>
      <c r="O15" s="21">
        <v>0.75080391544004899</v>
      </c>
      <c r="P15" s="21">
        <v>0.75339408484294901</v>
      </c>
      <c r="Q15" s="21">
        <v>0.68328075870871796</v>
      </c>
      <c r="R15" s="21"/>
      <c r="S15" s="21">
        <v>0.69308119600209706</v>
      </c>
      <c r="T15" s="21">
        <v>0.80097560810286805</v>
      </c>
      <c r="U15" s="21">
        <v>0.75413815433820397</v>
      </c>
      <c r="V15" s="21">
        <v>0.7101268436989</v>
      </c>
      <c r="W15" s="21">
        <v>0.71793716088482595</v>
      </c>
      <c r="X15" s="21">
        <v>0.64690078956580999</v>
      </c>
      <c r="Y15" s="21">
        <v>0.77561722122852805</v>
      </c>
      <c r="Z15" s="21">
        <v>0.61553777835454304</v>
      </c>
      <c r="AA15" s="21">
        <v>0.69846044457516199</v>
      </c>
      <c r="AB15" s="21">
        <v>0.72738689596901396</v>
      </c>
      <c r="AC15" s="21">
        <v>0.71391338759578704</v>
      </c>
      <c r="AD15" s="21">
        <v>0.688885949741187</v>
      </c>
      <c r="AE15" s="21"/>
      <c r="AF15" s="21">
        <v>0.71434646054394701</v>
      </c>
      <c r="AG15" s="21">
        <v>0.72886389373968996</v>
      </c>
      <c r="AH15" s="21">
        <v>0.71108553080357195</v>
      </c>
      <c r="AI15" s="21"/>
      <c r="AJ15" s="21">
        <v>0.73688696670424803</v>
      </c>
      <c r="AK15" s="21">
        <v>0.68070436630940701</v>
      </c>
      <c r="AL15" s="21">
        <v>0.75324981377768396</v>
      </c>
      <c r="AM15" s="21">
        <v>0.56257156826443899</v>
      </c>
      <c r="AN15" s="21">
        <v>0.69243104187675397</v>
      </c>
      <c r="AO15" s="21"/>
      <c r="AP15" s="21">
        <v>0.68879049716650398</v>
      </c>
      <c r="AQ15" s="21">
        <v>0.69505192383751102</v>
      </c>
      <c r="AR15" s="21">
        <v>0.83432047265684095</v>
      </c>
      <c r="AS15" s="21">
        <v>0.77660608186777202</v>
      </c>
      <c r="AT15" s="21">
        <v>0.68835496691852405</v>
      </c>
      <c r="AU15" s="21"/>
      <c r="AV15" s="21">
        <v>0.70394402954221102</v>
      </c>
      <c r="AW15" s="21">
        <v>0.68385790214855302</v>
      </c>
      <c r="AX15" s="21">
        <v>0.81867404037437297</v>
      </c>
      <c r="AY15" s="21">
        <v>0.75719761548971998</v>
      </c>
      <c r="AZ15" s="21">
        <v>0.70842638253382395</v>
      </c>
      <c r="BA15" s="21">
        <v>0.74592410297844702</v>
      </c>
      <c r="BB15" s="21"/>
      <c r="BC15" s="21">
        <v>0.73018525896463105</v>
      </c>
      <c r="BD15" s="21">
        <v>0.74362345800843099</v>
      </c>
      <c r="BE15" s="21">
        <v>0.72649641392187903</v>
      </c>
      <c r="BF15" s="21">
        <v>0.67556852031307102</v>
      </c>
      <c r="BG15" s="21">
        <v>0.56883787791204199</v>
      </c>
    </row>
    <row r="16" spans="2:59" x14ac:dyDescent="0.35">
      <c r="B16" s="18" t="s">
        <v>88</v>
      </c>
      <c r="C16" s="22">
        <v>-0.51528519662205297</v>
      </c>
      <c r="D16" s="22">
        <v>-0.48940867922484699</v>
      </c>
      <c r="E16" s="22">
        <v>-0.53895506564440898</v>
      </c>
      <c r="F16" s="22"/>
      <c r="G16" s="22">
        <v>-0.33612306955030902</v>
      </c>
      <c r="H16" s="22">
        <v>-0.27416540349077101</v>
      </c>
      <c r="I16" s="22">
        <v>-0.42851589193701101</v>
      </c>
      <c r="J16" s="22">
        <v>-0.66052346810951201</v>
      </c>
      <c r="K16" s="22">
        <v>-0.62791830012579097</v>
      </c>
      <c r="L16" s="22">
        <v>-0.70824763505158495</v>
      </c>
      <c r="M16" s="22"/>
      <c r="N16" s="22">
        <v>-0.45498229264094298</v>
      </c>
      <c r="O16" s="22">
        <v>-0.576473637500868</v>
      </c>
      <c r="P16" s="22">
        <v>-0.55424520301693303</v>
      </c>
      <c r="Q16" s="22">
        <v>-0.474734340852349</v>
      </c>
      <c r="R16" s="22"/>
      <c r="S16" s="22">
        <v>-0.43615384128999102</v>
      </c>
      <c r="T16" s="22">
        <v>-0.64848279553782495</v>
      </c>
      <c r="U16" s="22">
        <v>-0.58223211290976196</v>
      </c>
      <c r="V16" s="22">
        <v>-0.51567109743716999</v>
      </c>
      <c r="W16" s="22">
        <v>-0.52480144092404402</v>
      </c>
      <c r="X16" s="22">
        <v>-0.38897574156335302</v>
      </c>
      <c r="Y16" s="22">
        <v>-0.63318369716240996</v>
      </c>
      <c r="Z16" s="22">
        <v>-0.37600074408880702</v>
      </c>
      <c r="AA16" s="22">
        <v>-0.46436677941944299</v>
      </c>
      <c r="AB16" s="22">
        <v>-0.55031538735186403</v>
      </c>
      <c r="AC16" s="22">
        <v>-0.49022782871076498</v>
      </c>
      <c r="AD16" s="22">
        <v>-0.47777252339471599</v>
      </c>
      <c r="AE16" s="22"/>
      <c r="AF16" s="22">
        <v>-0.51993144407185798</v>
      </c>
      <c r="AG16" s="22">
        <v>-0.51593893965763404</v>
      </c>
      <c r="AH16" s="22">
        <v>-0.52778290396737804</v>
      </c>
      <c r="AI16" s="22"/>
      <c r="AJ16" s="22">
        <v>-0.55507274841788501</v>
      </c>
      <c r="AK16" s="22">
        <v>-0.41589436131977697</v>
      </c>
      <c r="AL16" s="22">
        <v>-0.58399682689922205</v>
      </c>
      <c r="AM16" s="22">
        <v>-0.19108975884035201</v>
      </c>
      <c r="AN16" s="22">
        <v>-0.51439884008244796</v>
      </c>
      <c r="AO16" s="22"/>
      <c r="AP16" s="22">
        <v>-0.487396185990152</v>
      </c>
      <c r="AQ16" s="22">
        <v>-0.44032927619978302</v>
      </c>
      <c r="AR16" s="22">
        <v>-0.71490332409606905</v>
      </c>
      <c r="AS16" s="22">
        <v>-0.60856875198270699</v>
      </c>
      <c r="AT16" s="22">
        <v>-0.48142585605728699</v>
      </c>
      <c r="AU16" s="22"/>
      <c r="AV16" s="22">
        <v>-0.457205660533608</v>
      </c>
      <c r="AW16" s="22">
        <v>-0.46544229673515403</v>
      </c>
      <c r="AX16" s="22">
        <v>-0.69702231306484996</v>
      </c>
      <c r="AY16" s="22">
        <v>-0.56752236895473895</v>
      </c>
      <c r="AZ16" s="22">
        <v>-0.502569678973383</v>
      </c>
      <c r="BA16" s="22">
        <v>-0.64874119034890498</v>
      </c>
      <c r="BB16" s="22"/>
      <c r="BC16" s="22">
        <v>-0.552791348398328</v>
      </c>
      <c r="BD16" s="22">
        <v>-0.55986328230816995</v>
      </c>
      <c r="BE16" s="22">
        <v>-0.51724234561579796</v>
      </c>
      <c r="BF16" s="22">
        <v>-0.40948650173803203</v>
      </c>
      <c r="BG16" s="22">
        <v>-0.17458219612960699</v>
      </c>
    </row>
    <row r="17" spans="2:2" x14ac:dyDescent="0.35">
      <c r="B17" s="16"/>
    </row>
    <row r="18" spans="2:2" x14ac:dyDescent="0.35">
      <c r="B18" t="s">
        <v>76</v>
      </c>
    </row>
    <row r="19" spans="2:2" x14ac:dyDescent="0.35">
      <c r="B19" t="s">
        <v>77</v>
      </c>
    </row>
    <row r="21" spans="2:2" x14ac:dyDescent="0.35">
      <c r="B21"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2:BG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121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61</v>
      </c>
      <c r="E5" s="29"/>
      <c r="F5" s="15"/>
      <c r="G5" s="29" t="s">
        <v>62</v>
      </c>
      <c r="H5" s="29"/>
      <c r="I5" s="29"/>
      <c r="J5" s="29"/>
      <c r="K5" s="29"/>
      <c r="L5" s="29"/>
      <c r="M5" s="15"/>
      <c r="N5" s="29" t="s">
        <v>63</v>
      </c>
      <c r="O5" s="29"/>
      <c r="P5" s="29"/>
      <c r="Q5" s="29"/>
      <c r="R5" s="15"/>
      <c r="S5" s="29" t="s">
        <v>64</v>
      </c>
      <c r="T5" s="29"/>
      <c r="U5" s="29"/>
      <c r="V5" s="29"/>
      <c r="W5" s="29"/>
      <c r="X5" s="29"/>
      <c r="Y5" s="29"/>
      <c r="Z5" s="29"/>
      <c r="AA5" s="29"/>
      <c r="AB5" s="29"/>
      <c r="AC5" s="29"/>
      <c r="AD5" s="29"/>
      <c r="AE5" s="15"/>
      <c r="AF5" s="29" t="s">
        <v>65</v>
      </c>
      <c r="AG5" s="29"/>
      <c r="AH5" s="29"/>
      <c r="AI5" s="15"/>
      <c r="AJ5" s="29" t="s">
        <v>66</v>
      </c>
      <c r="AK5" s="29"/>
      <c r="AL5" s="29"/>
      <c r="AM5" s="29"/>
      <c r="AN5" s="29"/>
      <c r="AO5" s="15"/>
      <c r="AP5" s="29" t="s">
        <v>67</v>
      </c>
      <c r="AQ5" s="29"/>
      <c r="AR5" s="29"/>
      <c r="AS5" s="29"/>
      <c r="AT5" s="29"/>
      <c r="AU5" s="15"/>
      <c r="AV5" s="29" t="s">
        <v>68</v>
      </c>
      <c r="AW5" s="29"/>
      <c r="AX5" s="29"/>
      <c r="AY5" s="29"/>
      <c r="AZ5" s="29"/>
      <c r="BA5" s="29"/>
      <c r="BB5" s="15"/>
      <c r="BC5" s="29" t="s">
        <v>69</v>
      </c>
      <c r="BD5" s="29"/>
      <c r="BE5" s="29"/>
      <c r="BF5" s="29"/>
      <c r="BG5" s="29"/>
    </row>
    <row r="6" spans="2:59"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49</v>
      </c>
      <c r="AQ6" s="12" t="s">
        <v>50</v>
      </c>
      <c r="AR6" s="12" t="s">
        <v>51</v>
      </c>
      <c r="AS6" s="12" t="s">
        <v>52</v>
      </c>
      <c r="AT6" s="12" t="s">
        <v>53</v>
      </c>
      <c r="AV6" s="12" t="s">
        <v>46</v>
      </c>
      <c r="AW6" s="12" t="s">
        <v>45</v>
      </c>
      <c r="AX6" s="12" t="s">
        <v>51</v>
      </c>
      <c r="AY6" s="12" t="s">
        <v>52</v>
      </c>
      <c r="AZ6" s="12" t="s">
        <v>54</v>
      </c>
      <c r="BA6" s="12" t="s">
        <v>55</v>
      </c>
      <c r="BC6" s="12" t="s">
        <v>56</v>
      </c>
      <c r="BD6" s="12" t="s">
        <v>57</v>
      </c>
      <c r="BE6" s="12" t="s">
        <v>58</v>
      </c>
      <c r="BF6" s="12" t="s">
        <v>59</v>
      </c>
      <c r="BG6" s="12" t="s">
        <v>60</v>
      </c>
    </row>
    <row r="7" spans="2:59" ht="30" customHeight="1" x14ac:dyDescent="0.35">
      <c r="B7" s="10" t="s">
        <v>18</v>
      </c>
      <c r="C7" s="10">
        <v>2010</v>
      </c>
      <c r="D7" s="10">
        <v>999</v>
      </c>
      <c r="E7" s="10">
        <v>1006</v>
      </c>
      <c r="F7" s="10"/>
      <c r="G7" s="10">
        <v>295</v>
      </c>
      <c r="H7" s="10">
        <v>323</v>
      </c>
      <c r="I7" s="10">
        <v>329</v>
      </c>
      <c r="J7" s="10">
        <v>332</v>
      </c>
      <c r="K7" s="10">
        <v>292</v>
      </c>
      <c r="L7" s="10">
        <v>439</v>
      </c>
      <c r="M7" s="10"/>
      <c r="N7" s="10">
        <v>639</v>
      </c>
      <c r="O7" s="10">
        <v>496</v>
      </c>
      <c r="P7" s="10">
        <v>359</v>
      </c>
      <c r="Q7" s="10">
        <v>508</v>
      </c>
      <c r="R7" s="10"/>
      <c r="S7" s="10">
        <v>273</v>
      </c>
      <c r="T7" s="10">
        <v>265</v>
      </c>
      <c r="U7" s="10">
        <v>165</v>
      </c>
      <c r="V7" s="10">
        <v>186</v>
      </c>
      <c r="W7" s="10">
        <v>145</v>
      </c>
      <c r="X7" s="10">
        <v>175</v>
      </c>
      <c r="Y7" s="10">
        <v>163</v>
      </c>
      <c r="Z7" s="10">
        <v>85</v>
      </c>
      <c r="AA7" s="10">
        <v>219</v>
      </c>
      <c r="AB7" s="10">
        <v>162</v>
      </c>
      <c r="AC7" s="10">
        <v>107</v>
      </c>
      <c r="AD7" s="10">
        <v>65</v>
      </c>
      <c r="AE7" s="10"/>
      <c r="AF7" s="10">
        <v>732</v>
      </c>
      <c r="AG7" s="10">
        <v>823</v>
      </c>
      <c r="AH7" s="10">
        <v>255</v>
      </c>
      <c r="AI7" s="10"/>
      <c r="AJ7" s="10">
        <v>691</v>
      </c>
      <c r="AK7" s="10">
        <v>598</v>
      </c>
      <c r="AL7" s="10">
        <v>152</v>
      </c>
      <c r="AM7" s="10">
        <v>26</v>
      </c>
      <c r="AN7" s="10">
        <v>229</v>
      </c>
      <c r="AO7" s="10"/>
      <c r="AP7" s="10">
        <v>375</v>
      </c>
      <c r="AQ7" s="10">
        <v>780</v>
      </c>
      <c r="AR7" s="10">
        <v>180</v>
      </c>
      <c r="AS7" s="10">
        <v>230</v>
      </c>
      <c r="AT7" s="10">
        <v>109</v>
      </c>
      <c r="AU7" s="10"/>
      <c r="AV7" s="10">
        <v>801</v>
      </c>
      <c r="AW7" s="10">
        <v>334</v>
      </c>
      <c r="AX7" s="10">
        <v>155</v>
      </c>
      <c r="AY7" s="10">
        <v>275</v>
      </c>
      <c r="AZ7" s="10">
        <v>131</v>
      </c>
      <c r="BA7" s="10">
        <v>154</v>
      </c>
      <c r="BB7" s="10"/>
      <c r="BC7" s="10">
        <v>462</v>
      </c>
      <c r="BD7" s="10">
        <v>437</v>
      </c>
      <c r="BE7" s="10">
        <v>576</v>
      </c>
      <c r="BF7" s="10">
        <v>232</v>
      </c>
      <c r="BG7" s="10">
        <v>54</v>
      </c>
    </row>
    <row r="8" spans="2:59" ht="30" customHeight="1" x14ac:dyDescent="0.35">
      <c r="B8" s="11" t="s">
        <v>19</v>
      </c>
      <c r="C8" s="11">
        <v>2010</v>
      </c>
      <c r="D8" s="11">
        <v>990</v>
      </c>
      <c r="E8" s="11">
        <v>1015</v>
      </c>
      <c r="F8" s="11"/>
      <c r="G8" s="11">
        <v>282</v>
      </c>
      <c r="H8" s="11">
        <v>342</v>
      </c>
      <c r="I8" s="11">
        <v>341</v>
      </c>
      <c r="J8" s="11">
        <v>341</v>
      </c>
      <c r="K8" s="11">
        <v>283</v>
      </c>
      <c r="L8" s="11">
        <v>421</v>
      </c>
      <c r="M8" s="11"/>
      <c r="N8" s="11">
        <v>541</v>
      </c>
      <c r="O8" s="11">
        <v>521</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744</v>
      </c>
      <c r="AG8" s="11">
        <v>813</v>
      </c>
      <c r="AH8" s="11">
        <v>263</v>
      </c>
      <c r="AI8" s="11"/>
      <c r="AJ8" s="11">
        <v>682</v>
      </c>
      <c r="AK8" s="11">
        <v>605</v>
      </c>
      <c r="AL8" s="11">
        <v>146</v>
      </c>
      <c r="AM8" s="11">
        <v>25</v>
      </c>
      <c r="AN8" s="11">
        <v>237</v>
      </c>
      <c r="AO8" s="11"/>
      <c r="AP8" s="11">
        <v>367</v>
      </c>
      <c r="AQ8" s="11">
        <v>780</v>
      </c>
      <c r="AR8" s="11">
        <v>175</v>
      </c>
      <c r="AS8" s="11">
        <v>233</v>
      </c>
      <c r="AT8" s="11">
        <v>107</v>
      </c>
      <c r="AU8" s="11"/>
      <c r="AV8" s="11">
        <v>804</v>
      </c>
      <c r="AW8" s="11">
        <v>326</v>
      </c>
      <c r="AX8" s="11">
        <v>150</v>
      </c>
      <c r="AY8" s="11">
        <v>281</v>
      </c>
      <c r="AZ8" s="11">
        <v>131</v>
      </c>
      <c r="BA8" s="11">
        <v>157</v>
      </c>
      <c r="BB8" s="11"/>
      <c r="BC8" s="11">
        <v>483</v>
      </c>
      <c r="BD8" s="11">
        <v>449</v>
      </c>
      <c r="BE8" s="11">
        <v>561</v>
      </c>
      <c r="BF8" s="11">
        <v>222</v>
      </c>
      <c r="BG8" s="11">
        <v>43</v>
      </c>
    </row>
    <row r="9" spans="2:59" x14ac:dyDescent="0.35">
      <c r="B9" s="18" t="s">
        <v>112</v>
      </c>
      <c r="C9" s="17">
        <v>7.1978757611155103E-2</v>
      </c>
      <c r="D9" s="17">
        <v>9.5243949582665494E-2</v>
      </c>
      <c r="E9" s="17">
        <v>4.9637234658680099E-2</v>
      </c>
      <c r="F9" s="17"/>
      <c r="G9" s="17">
        <v>0.12964705745721999</v>
      </c>
      <c r="H9" s="17">
        <v>0.13911506548528399</v>
      </c>
      <c r="I9" s="17">
        <v>9.4114073728907705E-2</v>
      </c>
      <c r="J9" s="17">
        <v>3.1609534756353599E-2</v>
      </c>
      <c r="K9" s="17">
        <v>3.4269037122665602E-2</v>
      </c>
      <c r="L9" s="17">
        <v>1.8887484395565101E-2</v>
      </c>
      <c r="M9" s="17"/>
      <c r="N9" s="17">
        <v>7.9914382360328204E-2</v>
      </c>
      <c r="O9" s="17">
        <v>6.3585428435772404E-2</v>
      </c>
      <c r="P9" s="17">
        <v>6.6426185360935794E-2</v>
      </c>
      <c r="Q9" s="17">
        <v>7.8176184335270002E-2</v>
      </c>
      <c r="R9" s="17"/>
      <c r="S9" s="17">
        <v>9.3651753423619005E-2</v>
      </c>
      <c r="T9" s="17">
        <v>7.3038904610642705E-2</v>
      </c>
      <c r="U9" s="17">
        <v>7.4224468832689905E-2</v>
      </c>
      <c r="V9" s="17">
        <v>8.4445852492937207E-2</v>
      </c>
      <c r="W9" s="17">
        <v>6.2112704356868699E-2</v>
      </c>
      <c r="X9" s="17">
        <v>8.2367756100582695E-2</v>
      </c>
      <c r="Y9" s="17">
        <v>7.9918598823729897E-2</v>
      </c>
      <c r="Z9" s="17">
        <v>8.6614750144699895E-2</v>
      </c>
      <c r="AA9" s="17">
        <v>4.3550908001052498E-2</v>
      </c>
      <c r="AB9" s="17">
        <v>4.2426013480809703E-2</v>
      </c>
      <c r="AC9" s="17">
        <v>7.0205491172148998E-2</v>
      </c>
      <c r="AD9" s="17">
        <v>7.0087484738387495E-2</v>
      </c>
      <c r="AE9" s="17"/>
      <c r="AF9" s="17">
        <v>6.4807687318301402E-2</v>
      </c>
      <c r="AG9" s="17">
        <v>6.8138396495693504E-2</v>
      </c>
      <c r="AH9" s="17">
        <v>5.3937912673507199E-2</v>
      </c>
      <c r="AI9" s="17"/>
      <c r="AJ9" s="17">
        <v>4.7326205978850303E-2</v>
      </c>
      <c r="AK9" s="17">
        <v>9.64578677343082E-2</v>
      </c>
      <c r="AL9" s="17">
        <v>7.1824034574709206E-2</v>
      </c>
      <c r="AM9" s="17">
        <v>0.138482612595375</v>
      </c>
      <c r="AN9" s="17">
        <v>5.2661150961798603E-2</v>
      </c>
      <c r="AO9" s="17"/>
      <c r="AP9" s="17">
        <v>5.7850164347690101E-2</v>
      </c>
      <c r="AQ9" s="17">
        <v>8.4656195322224598E-2</v>
      </c>
      <c r="AR9" s="17">
        <v>6.01541583398542E-2</v>
      </c>
      <c r="AS9" s="17">
        <v>6.0554371223054897E-2</v>
      </c>
      <c r="AT9" s="17">
        <v>0.113151657893565</v>
      </c>
      <c r="AU9" s="17"/>
      <c r="AV9" s="17">
        <v>9.0845748368653403E-2</v>
      </c>
      <c r="AW9" s="17">
        <v>5.6247953502646303E-2</v>
      </c>
      <c r="AX9" s="17">
        <v>6.8192100862021293E-2</v>
      </c>
      <c r="AY9" s="17">
        <v>6.0307667244876802E-2</v>
      </c>
      <c r="AZ9" s="17">
        <v>9.2884298527575307E-2</v>
      </c>
      <c r="BA9" s="17">
        <v>2.6275868877460098E-2</v>
      </c>
      <c r="BB9" s="17"/>
      <c r="BC9" s="17">
        <v>5.2486661695622903E-2</v>
      </c>
      <c r="BD9" s="17">
        <v>7.0050683422495305E-2</v>
      </c>
      <c r="BE9" s="17">
        <v>8.2150673201295196E-2</v>
      </c>
      <c r="BF9" s="17">
        <v>9.2978826470150294E-2</v>
      </c>
      <c r="BG9" s="17">
        <v>0.135300611659838</v>
      </c>
    </row>
    <row r="10" spans="2:59" x14ac:dyDescent="0.35">
      <c r="B10" s="18" t="s">
        <v>113</v>
      </c>
      <c r="C10" s="17">
        <v>0.26100257628290102</v>
      </c>
      <c r="D10" s="17">
        <v>0.26691207688545199</v>
      </c>
      <c r="E10" s="17">
        <v>0.25342415151926101</v>
      </c>
      <c r="F10" s="17"/>
      <c r="G10" s="17">
        <v>0.37787601740313098</v>
      </c>
      <c r="H10" s="17">
        <v>0.32156629248831398</v>
      </c>
      <c r="I10" s="17">
        <v>0.26040623198852098</v>
      </c>
      <c r="J10" s="17">
        <v>0.240240208257054</v>
      </c>
      <c r="K10" s="17">
        <v>0.20869982196407</v>
      </c>
      <c r="L10" s="17">
        <v>0.185928501186958</v>
      </c>
      <c r="M10" s="17"/>
      <c r="N10" s="17">
        <v>0.29088783492894099</v>
      </c>
      <c r="O10" s="17">
        <v>0.27948379065177797</v>
      </c>
      <c r="P10" s="17">
        <v>0.26245266739504503</v>
      </c>
      <c r="Q10" s="17">
        <v>0.210332338462483</v>
      </c>
      <c r="R10" s="17"/>
      <c r="S10" s="17">
        <v>0.23552244455704699</v>
      </c>
      <c r="T10" s="17">
        <v>0.29723147427421898</v>
      </c>
      <c r="U10" s="17">
        <v>0.21454930486986201</v>
      </c>
      <c r="V10" s="17">
        <v>0.28748548323369899</v>
      </c>
      <c r="W10" s="17">
        <v>0.27905586453090597</v>
      </c>
      <c r="X10" s="17">
        <v>0.287774475895962</v>
      </c>
      <c r="Y10" s="17">
        <v>0.25697254612202902</v>
      </c>
      <c r="Z10" s="17">
        <v>0.241061025487846</v>
      </c>
      <c r="AA10" s="17">
        <v>0.30040976505598599</v>
      </c>
      <c r="AB10" s="17">
        <v>0.238371578792691</v>
      </c>
      <c r="AC10" s="17">
        <v>0.20335746846764899</v>
      </c>
      <c r="AD10" s="17">
        <v>0.20187239028071999</v>
      </c>
      <c r="AE10" s="17"/>
      <c r="AF10" s="17">
        <v>0.23938531138037999</v>
      </c>
      <c r="AG10" s="17">
        <v>0.25282473397862498</v>
      </c>
      <c r="AH10" s="17">
        <v>0.27144913220716299</v>
      </c>
      <c r="AI10" s="17"/>
      <c r="AJ10" s="17">
        <v>0.24668157438955399</v>
      </c>
      <c r="AK10" s="17">
        <v>0.28285890592014101</v>
      </c>
      <c r="AL10" s="17">
        <v>0.27821184709017199</v>
      </c>
      <c r="AM10" s="17">
        <v>0.12875747300500401</v>
      </c>
      <c r="AN10" s="17">
        <v>0.25631927390953602</v>
      </c>
      <c r="AO10" s="17"/>
      <c r="AP10" s="17">
        <v>0.249253117597523</v>
      </c>
      <c r="AQ10" s="17">
        <v>0.26501248163445001</v>
      </c>
      <c r="AR10" s="17">
        <v>0.31852392744164898</v>
      </c>
      <c r="AS10" s="17">
        <v>0.27759375802875502</v>
      </c>
      <c r="AT10" s="17">
        <v>0.32946640372272301</v>
      </c>
      <c r="AU10" s="17"/>
      <c r="AV10" s="17">
        <v>0.26844118387250199</v>
      </c>
      <c r="AW10" s="17">
        <v>0.27844330291529401</v>
      </c>
      <c r="AX10" s="17">
        <v>0.28786042851296401</v>
      </c>
      <c r="AY10" s="17">
        <v>0.252131098881826</v>
      </c>
      <c r="AZ10" s="17">
        <v>0.344106694594287</v>
      </c>
      <c r="BA10" s="17">
        <v>0.158600452401785</v>
      </c>
      <c r="BB10" s="17"/>
      <c r="BC10" s="17">
        <v>0.236342261446471</v>
      </c>
      <c r="BD10" s="17">
        <v>0.25475872489333601</v>
      </c>
      <c r="BE10" s="17">
        <v>0.29388895582775898</v>
      </c>
      <c r="BF10" s="17">
        <v>0.31954397345079699</v>
      </c>
      <c r="BG10" s="17">
        <v>0.26031415654638501</v>
      </c>
    </row>
    <row r="11" spans="2:59" x14ac:dyDescent="0.35">
      <c r="B11" s="18" t="s">
        <v>114</v>
      </c>
      <c r="C11" s="17">
        <v>0.31269716305239698</v>
      </c>
      <c r="D11" s="17">
        <v>0.31157425569736102</v>
      </c>
      <c r="E11" s="17">
        <v>0.31432017927857903</v>
      </c>
      <c r="F11" s="17"/>
      <c r="G11" s="17">
        <v>0.29419270474119602</v>
      </c>
      <c r="H11" s="17">
        <v>0.27985816841376199</v>
      </c>
      <c r="I11" s="17">
        <v>0.30468186301758599</v>
      </c>
      <c r="J11" s="17">
        <v>0.32174639403974498</v>
      </c>
      <c r="K11" s="17">
        <v>0.38764191064581699</v>
      </c>
      <c r="L11" s="17">
        <v>0.30056316513058701</v>
      </c>
      <c r="M11" s="17"/>
      <c r="N11" s="17">
        <v>0.32316571053475202</v>
      </c>
      <c r="O11" s="17">
        <v>0.304942150032674</v>
      </c>
      <c r="P11" s="17">
        <v>0.324640817748302</v>
      </c>
      <c r="Q11" s="17">
        <v>0.29622902917460903</v>
      </c>
      <c r="R11" s="17"/>
      <c r="S11" s="17">
        <v>0.317455899889452</v>
      </c>
      <c r="T11" s="17">
        <v>0.33112139484942299</v>
      </c>
      <c r="U11" s="17">
        <v>0.30950162871075898</v>
      </c>
      <c r="V11" s="17">
        <v>0.28913870403632302</v>
      </c>
      <c r="W11" s="17">
        <v>0.25815062224549001</v>
      </c>
      <c r="X11" s="17">
        <v>0.31578088769625301</v>
      </c>
      <c r="Y11" s="17">
        <v>0.34266471183149999</v>
      </c>
      <c r="Z11" s="17">
        <v>0.32481974226003801</v>
      </c>
      <c r="AA11" s="17">
        <v>0.29487035425987002</v>
      </c>
      <c r="AB11" s="17">
        <v>0.34149670181223202</v>
      </c>
      <c r="AC11" s="17">
        <v>0.29344625907871802</v>
      </c>
      <c r="AD11" s="17">
        <v>0.323402205256828</v>
      </c>
      <c r="AE11" s="17"/>
      <c r="AF11" s="17">
        <v>0.31859489064616803</v>
      </c>
      <c r="AG11" s="17">
        <v>0.31127076066060499</v>
      </c>
      <c r="AH11" s="17">
        <v>0.31282840677485002</v>
      </c>
      <c r="AI11" s="17"/>
      <c r="AJ11" s="17">
        <v>0.33679681499908098</v>
      </c>
      <c r="AK11" s="17">
        <v>0.30182727954669603</v>
      </c>
      <c r="AL11" s="17">
        <v>0.313141681006674</v>
      </c>
      <c r="AM11" s="17">
        <v>0.40919439149742698</v>
      </c>
      <c r="AN11" s="17">
        <v>0.27432619402839098</v>
      </c>
      <c r="AO11" s="17"/>
      <c r="AP11" s="17">
        <v>0.32816835268938299</v>
      </c>
      <c r="AQ11" s="17">
        <v>0.31431329578983103</v>
      </c>
      <c r="AR11" s="17">
        <v>0.26612033311363298</v>
      </c>
      <c r="AS11" s="17">
        <v>0.32094757474424701</v>
      </c>
      <c r="AT11" s="17">
        <v>0.26053986002434298</v>
      </c>
      <c r="AU11" s="17"/>
      <c r="AV11" s="17">
        <v>0.31645091593576902</v>
      </c>
      <c r="AW11" s="17">
        <v>0.34642970695712999</v>
      </c>
      <c r="AX11" s="17">
        <v>0.250507222168184</v>
      </c>
      <c r="AY11" s="17">
        <v>0.31339317677712197</v>
      </c>
      <c r="AZ11" s="17">
        <v>0.27265121340125897</v>
      </c>
      <c r="BA11" s="17">
        <v>0.35421184465330302</v>
      </c>
      <c r="BB11" s="17"/>
      <c r="BC11" s="17">
        <v>0.292876666860381</v>
      </c>
      <c r="BD11" s="17">
        <v>0.33099856773087699</v>
      </c>
      <c r="BE11" s="17">
        <v>0.32578063789423101</v>
      </c>
      <c r="BF11" s="17">
        <v>0.293867354505218</v>
      </c>
      <c r="BG11" s="17">
        <v>0.254833426461615</v>
      </c>
    </row>
    <row r="12" spans="2:59" x14ac:dyDescent="0.35">
      <c r="B12" s="18" t="s">
        <v>115</v>
      </c>
      <c r="C12" s="17">
        <v>0.24846877592227601</v>
      </c>
      <c r="D12" s="17">
        <v>0.23208266712610001</v>
      </c>
      <c r="E12" s="17">
        <v>0.26567787225587802</v>
      </c>
      <c r="F12" s="17"/>
      <c r="G12" s="17">
        <v>0.11694562219735199</v>
      </c>
      <c r="H12" s="17">
        <v>0.18571094172076399</v>
      </c>
      <c r="I12" s="17">
        <v>0.24153849713122899</v>
      </c>
      <c r="J12" s="17">
        <v>0.31601991997016898</v>
      </c>
      <c r="K12" s="17">
        <v>0.27318165205307599</v>
      </c>
      <c r="L12" s="17">
        <v>0.32189239148104598</v>
      </c>
      <c r="M12" s="17"/>
      <c r="N12" s="17">
        <v>0.205554476167947</v>
      </c>
      <c r="O12" s="17">
        <v>0.250009567417528</v>
      </c>
      <c r="P12" s="17">
        <v>0.248819189881062</v>
      </c>
      <c r="Q12" s="17">
        <v>0.29495383385345503</v>
      </c>
      <c r="R12" s="17"/>
      <c r="S12" s="17">
        <v>0.27012682337236199</v>
      </c>
      <c r="T12" s="17">
        <v>0.24269778373042999</v>
      </c>
      <c r="U12" s="17">
        <v>0.27004213238309799</v>
      </c>
      <c r="V12" s="17">
        <v>0.21513456418858901</v>
      </c>
      <c r="W12" s="17">
        <v>0.28822907288913402</v>
      </c>
      <c r="X12" s="17">
        <v>0.158525189464227</v>
      </c>
      <c r="Y12" s="17">
        <v>0.21327483336952899</v>
      </c>
      <c r="Z12" s="17">
        <v>0.19909738311021699</v>
      </c>
      <c r="AA12" s="17">
        <v>0.24977714411733901</v>
      </c>
      <c r="AB12" s="17">
        <v>0.28646707769434498</v>
      </c>
      <c r="AC12" s="17">
        <v>0.32758562618612702</v>
      </c>
      <c r="AD12" s="17">
        <v>0.30035499280733202</v>
      </c>
      <c r="AE12" s="17"/>
      <c r="AF12" s="17">
        <v>0.27695013965523502</v>
      </c>
      <c r="AG12" s="17">
        <v>0.25620097490718302</v>
      </c>
      <c r="AH12" s="17">
        <v>0.24296747788086701</v>
      </c>
      <c r="AI12" s="17"/>
      <c r="AJ12" s="17">
        <v>0.26555998938207698</v>
      </c>
      <c r="AK12" s="17">
        <v>0.22748752597768501</v>
      </c>
      <c r="AL12" s="17">
        <v>0.18504211435613799</v>
      </c>
      <c r="AM12" s="17">
        <v>0.22495391136450901</v>
      </c>
      <c r="AN12" s="17">
        <v>0.29137061195407299</v>
      </c>
      <c r="AO12" s="17"/>
      <c r="AP12" s="17">
        <v>0.23608500999773399</v>
      </c>
      <c r="AQ12" s="17">
        <v>0.246145113377749</v>
      </c>
      <c r="AR12" s="17">
        <v>0.24804303608967301</v>
      </c>
      <c r="AS12" s="17">
        <v>0.27428770756781201</v>
      </c>
      <c r="AT12" s="17">
        <v>0.206560345559196</v>
      </c>
      <c r="AU12" s="17"/>
      <c r="AV12" s="17">
        <v>0.243383299281906</v>
      </c>
      <c r="AW12" s="17">
        <v>0.20552836022468299</v>
      </c>
      <c r="AX12" s="17">
        <v>0.260670389867041</v>
      </c>
      <c r="AY12" s="17">
        <v>0.30942213679036701</v>
      </c>
      <c r="AZ12" s="17">
        <v>0.183255948858567</v>
      </c>
      <c r="BA12" s="17">
        <v>0.25853461010466799</v>
      </c>
      <c r="BB12" s="17"/>
      <c r="BC12" s="17">
        <v>0.297208562517282</v>
      </c>
      <c r="BD12" s="17">
        <v>0.226241166974948</v>
      </c>
      <c r="BE12" s="17">
        <v>0.212167914891878</v>
      </c>
      <c r="BF12" s="17">
        <v>0.215445771319701</v>
      </c>
      <c r="BG12" s="17">
        <v>0.25778281789212998</v>
      </c>
    </row>
    <row r="13" spans="2:59" x14ac:dyDescent="0.35">
      <c r="B13" s="18" t="s">
        <v>73</v>
      </c>
      <c r="C13" s="17">
        <v>0.105852727131271</v>
      </c>
      <c r="D13" s="17">
        <v>9.4187050708422607E-2</v>
      </c>
      <c r="E13" s="17">
        <v>0.116940562287602</v>
      </c>
      <c r="F13" s="17"/>
      <c r="G13" s="17">
        <v>8.13385982011018E-2</v>
      </c>
      <c r="H13" s="17">
        <v>7.37495318918749E-2</v>
      </c>
      <c r="I13" s="17">
        <v>9.9259334133757496E-2</v>
      </c>
      <c r="J13" s="17">
        <v>9.0383942976677997E-2</v>
      </c>
      <c r="K13" s="17">
        <v>9.6207578214371203E-2</v>
      </c>
      <c r="L13" s="17">
        <v>0.17272845780584301</v>
      </c>
      <c r="M13" s="17"/>
      <c r="N13" s="17">
        <v>0.10047759600803099</v>
      </c>
      <c r="O13" s="17">
        <v>0.101979063462248</v>
      </c>
      <c r="P13" s="17">
        <v>9.7661139614654904E-2</v>
      </c>
      <c r="Q13" s="17">
        <v>0.12030861417418399</v>
      </c>
      <c r="R13" s="17"/>
      <c r="S13" s="17">
        <v>8.3243078757520197E-2</v>
      </c>
      <c r="T13" s="17">
        <v>5.59104425352853E-2</v>
      </c>
      <c r="U13" s="17">
        <v>0.13168246520359</v>
      </c>
      <c r="V13" s="17">
        <v>0.12379539604845199</v>
      </c>
      <c r="W13" s="17">
        <v>0.112451735977601</v>
      </c>
      <c r="X13" s="17">
        <v>0.15555169084297499</v>
      </c>
      <c r="Y13" s="17">
        <v>0.107169309853213</v>
      </c>
      <c r="Z13" s="17">
        <v>0.14840709899719901</v>
      </c>
      <c r="AA13" s="17">
        <v>0.111391828565752</v>
      </c>
      <c r="AB13" s="17">
        <v>9.1238628219922305E-2</v>
      </c>
      <c r="AC13" s="17">
        <v>0.105405155095357</v>
      </c>
      <c r="AD13" s="17">
        <v>0.10428292691673199</v>
      </c>
      <c r="AE13" s="17"/>
      <c r="AF13" s="17">
        <v>0.100261970999916</v>
      </c>
      <c r="AG13" s="17">
        <v>0.111565133957894</v>
      </c>
      <c r="AH13" s="17">
        <v>0.11881707046361301</v>
      </c>
      <c r="AI13" s="17"/>
      <c r="AJ13" s="17">
        <v>0.103635415250438</v>
      </c>
      <c r="AK13" s="17">
        <v>9.1368420821170193E-2</v>
      </c>
      <c r="AL13" s="17">
        <v>0.15178032297230801</v>
      </c>
      <c r="AM13" s="17">
        <v>9.8611611537684996E-2</v>
      </c>
      <c r="AN13" s="17">
        <v>0.125322769146201</v>
      </c>
      <c r="AO13" s="17"/>
      <c r="AP13" s="17">
        <v>0.12864335536766999</v>
      </c>
      <c r="AQ13" s="17">
        <v>8.9872913875744698E-2</v>
      </c>
      <c r="AR13" s="17">
        <v>0.10715854501519199</v>
      </c>
      <c r="AS13" s="17">
        <v>6.6616588436130594E-2</v>
      </c>
      <c r="AT13" s="17">
        <v>9.0281732800174194E-2</v>
      </c>
      <c r="AU13" s="17"/>
      <c r="AV13" s="17">
        <v>8.0878852541169305E-2</v>
      </c>
      <c r="AW13" s="17">
        <v>0.113350676400246</v>
      </c>
      <c r="AX13" s="17">
        <v>0.13276985858978901</v>
      </c>
      <c r="AY13" s="17">
        <v>6.4745920305807794E-2</v>
      </c>
      <c r="AZ13" s="17">
        <v>0.107101844618312</v>
      </c>
      <c r="BA13" s="17">
        <v>0.20237722396278399</v>
      </c>
      <c r="BB13" s="17"/>
      <c r="BC13" s="17">
        <v>0.12108584748024399</v>
      </c>
      <c r="BD13" s="17">
        <v>0.117950856978344</v>
      </c>
      <c r="BE13" s="17">
        <v>8.6011818184835998E-2</v>
      </c>
      <c r="BF13" s="17">
        <v>7.8164074254133797E-2</v>
      </c>
      <c r="BG13" s="17">
        <v>9.1768987440032104E-2</v>
      </c>
    </row>
    <row r="14" spans="2:59" x14ac:dyDescent="0.35">
      <c r="B14" s="18" t="s">
        <v>116</v>
      </c>
      <c r="C14" s="21">
        <v>0.33298133389405599</v>
      </c>
      <c r="D14" s="21">
        <v>0.36215602646811701</v>
      </c>
      <c r="E14" s="21">
        <v>0.30306138617794098</v>
      </c>
      <c r="F14" s="21"/>
      <c r="G14" s="21">
        <v>0.50752307486035098</v>
      </c>
      <c r="H14" s="21">
        <v>0.46068135797359899</v>
      </c>
      <c r="I14" s="21">
        <v>0.35452030571742799</v>
      </c>
      <c r="J14" s="21">
        <v>0.27184974301340697</v>
      </c>
      <c r="K14" s="21">
        <v>0.24296885908673599</v>
      </c>
      <c r="L14" s="21">
        <v>0.20481598558252401</v>
      </c>
      <c r="M14" s="21"/>
      <c r="N14" s="21">
        <v>0.37080221728926999</v>
      </c>
      <c r="O14" s="21">
        <v>0.34306921908755</v>
      </c>
      <c r="P14" s="21">
        <v>0.328878852755981</v>
      </c>
      <c r="Q14" s="21">
        <v>0.28850852279775302</v>
      </c>
      <c r="R14" s="21"/>
      <c r="S14" s="21">
        <v>0.32917419798066599</v>
      </c>
      <c r="T14" s="21">
        <v>0.37027037888486197</v>
      </c>
      <c r="U14" s="21">
        <v>0.28877377370255197</v>
      </c>
      <c r="V14" s="21">
        <v>0.371931335726636</v>
      </c>
      <c r="W14" s="21">
        <v>0.34116856888777403</v>
      </c>
      <c r="X14" s="21">
        <v>0.370142231996544</v>
      </c>
      <c r="Y14" s="21">
        <v>0.336891144945759</v>
      </c>
      <c r="Z14" s="21">
        <v>0.32767577563254602</v>
      </c>
      <c r="AA14" s="21">
        <v>0.34396067305703898</v>
      </c>
      <c r="AB14" s="21">
        <v>0.28079759227349999</v>
      </c>
      <c r="AC14" s="21">
        <v>0.27356295963979799</v>
      </c>
      <c r="AD14" s="21">
        <v>0.27195987501910801</v>
      </c>
      <c r="AE14" s="21"/>
      <c r="AF14" s="21">
        <v>0.30419299869868099</v>
      </c>
      <c r="AG14" s="21">
        <v>0.32096313047431801</v>
      </c>
      <c r="AH14" s="21">
        <v>0.32538704488067</v>
      </c>
      <c r="AI14" s="21"/>
      <c r="AJ14" s="21">
        <v>0.29400778036840403</v>
      </c>
      <c r="AK14" s="21">
        <v>0.37931677365444899</v>
      </c>
      <c r="AL14" s="21">
        <v>0.35003588166488098</v>
      </c>
      <c r="AM14" s="21">
        <v>0.26724008560037898</v>
      </c>
      <c r="AN14" s="21">
        <v>0.30898042487133498</v>
      </c>
      <c r="AO14" s="21"/>
      <c r="AP14" s="21">
        <v>0.30710328194521302</v>
      </c>
      <c r="AQ14" s="21">
        <v>0.34966867695667497</v>
      </c>
      <c r="AR14" s="21">
        <v>0.37867808578150303</v>
      </c>
      <c r="AS14" s="21">
        <v>0.33814812925180998</v>
      </c>
      <c r="AT14" s="21">
        <v>0.44261806161628803</v>
      </c>
      <c r="AU14" s="21"/>
      <c r="AV14" s="21">
        <v>0.35928693224115599</v>
      </c>
      <c r="AW14" s="21">
        <v>0.33469125641794101</v>
      </c>
      <c r="AX14" s="21">
        <v>0.35605252937498599</v>
      </c>
      <c r="AY14" s="21">
        <v>0.31243876612670302</v>
      </c>
      <c r="AZ14" s="21">
        <v>0.43699099312186201</v>
      </c>
      <c r="BA14" s="21">
        <v>0.184876321279245</v>
      </c>
      <c r="BB14" s="21"/>
      <c r="BC14" s="21">
        <v>0.28882892314209302</v>
      </c>
      <c r="BD14" s="21">
        <v>0.32480940831583099</v>
      </c>
      <c r="BE14" s="21">
        <v>0.37603962902905402</v>
      </c>
      <c r="BF14" s="21">
        <v>0.41252279992094698</v>
      </c>
      <c r="BG14" s="21">
        <v>0.39561476820622299</v>
      </c>
    </row>
    <row r="15" spans="2:59" x14ac:dyDescent="0.35">
      <c r="B15" s="18" t="s">
        <v>117</v>
      </c>
      <c r="C15" s="21">
        <v>0.56116593897467304</v>
      </c>
      <c r="D15" s="21">
        <v>0.54365692282346001</v>
      </c>
      <c r="E15" s="21">
        <v>0.57999805153445705</v>
      </c>
      <c r="F15" s="21"/>
      <c r="G15" s="21">
        <v>0.41113832693854802</v>
      </c>
      <c r="H15" s="21">
        <v>0.46556911013452601</v>
      </c>
      <c r="I15" s="21">
        <v>0.54622036014881403</v>
      </c>
      <c r="J15" s="21">
        <v>0.63776631400991501</v>
      </c>
      <c r="K15" s="21">
        <v>0.66082356269889297</v>
      </c>
      <c r="L15" s="21">
        <v>0.62245555661163299</v>
      </c>
      <c r="M15" s="21"/>
      <c r="N15" s="21">
        <v>0.52872018670269905</v>
      </c>
      <c r="O15" s="21">
        <v>0.554951717450202</v>
      </c>
      <c r="P15" s="21">
        <v>0.573460007629364</v>
      </c>
      <c r="Q15" s="21">
        <v>0.591182863028064</v>
      </c>
      <c r="R15" s="21"/>
      <c r="S15" s="21">
        <v>0.58758272326181404</v>
      </c>
      <c r="T15" s="21">
        <v>0.57381917857985298</v>
      </c>
      <c r="U15" s="21">
        <v>0.57954376109385697</v>
      </c>
      <c r="V15" s="21">
        <v>0.50427326822491203</v>
      </c>
      <c r="W15" s="21">
        <v>0.54637969513462403</v>
      </c>
      <c r="X15" s="21">
        <v>0.47430607716048001</v>
      </c>
      <c r="Y15" s="21">
        <v>0.55593954520102795</v>
      </c>
      <c r="Z15" s="21">
        <v>0.52391712537025503</v>
      </c>
      <c r="AA15" s="21">
        <v>0.54464749837720905</v>
      </c>
      <c r="AB15" s="21">
        <v>0.627963779506577</v>
      </c>
      <c r="AC15" s="21">
        <v>0.62103188526484498</v>
      </c>
      <c r="AD15" s="21">
        <v>0.62375719806415997</v>
      </c>
      <c r="AE15" s="21"/>
      <c r="AF15" s="21">
        <v>0.59554503030140304</v>
      </c>
      <c r="AG15" s="21">
        <v>0.56747173556778796</v>
      </c>
      <c r="AH15" s="21">
        <v>0.55579588465571705</v>
      </c>
      <c r="AI15" s="21"/>
      <c r="AJ15" s="21">
        <v>0.60235680438115802</v>
      </c>
      <c r="AK15" s="21">
        <v>0.52931480552438104</v>
      </c>
      <c r="AL15" s="21">
        <v>0.49818379536281099</v>
      </c>
      <c r="AM15" s="21">
        <v>0.63414830286193602</v>
      </c>
      <c r="AN15" s="21">
        <v>0.56569680598246397</v>
      </c>
      <c r="AO15" s="21"/>
      <c r="AP15" s="21">
        <v>0.56425336268711701</v>
      </c>
      <c r="AQ15" s="21">
        <v>0.56045840916758005</v>
      </c>
      <c r="AR15" s="21">
        <v>0.51416336920330497</v>
      </c>
      <c r="AS15" s="21">
        <v>0.59523528231205902</v>
      </c>
      <c r="AT15" s="21">
        <v>0.46710020558353799</v>
      </c>
      <c r="AU15" s="21"/>
      <c r="AV15" s="21">
        <v>0.55983421521767496</v>
      </c>
      <c r="AW15" s="21">
        <v>0.55195806718181395</v>
      </c>
      <c r="AX15" s="21">
        <v>0.51117761203522505</v>
      </c>
      <c r="AY15" s="21">
        <v>0.62281531356748898</v>
      </c>
      <c r="AZ15" s="21">
        <v>0.45590716225982603</v>
      </c>
      <c r="BA15" s="21">
        <v>0.61274645475797096</v>
      </c>
      <c r="BB15" s="21"/>
      <c r="BC15" s="21">
        <v>0.59008522937766295</v>
      </c>
      <c r="BD15" s="21">
        <v>0.557239734705825</v>
      </c>
      <c r="BE15" s="21">
        <v>0.53794855278610898</v>
      </c>
      <c r="BF15" s="21">
        <v>0.50931312582491906</v>
      </c>
      <c r="BG15" s="21">
        <v>0.51261624435374498</v>
      </c>
    </row>
    <row r="16" spans="2:59" x14ac:dyDescent="0.35">
      <c r="B16" s="18" t="s">
        <v>88</v>
      </c>
      <c r="C16" s="22">
        <v>-0.228184605080618</v>
      </c>
      <c r="D16" s="22">
        <v>-0.181500896355343</v>
      </c>
      <c r="E16" s="22">
        <v>-0.27693666535651601</v>
      </c>
      <c r="F16" s="22"/>
      <c r="G16" s="22">
        <v>9.6384747921803099E-2</v>
      </c>
      <c r="H16" s="22">
        <v>-4.8877521609279103E-3</v>
      </c>
      <c r="I16" s="22">
        <v>-0.19170005443138599</v>
      </c>
      <c r="J16" s="22">
        <v>-0.36591657099650698</v>
      </c>
      <c r="K16" s="22">
        <v>-0.41785470361215798</v>
      </c>
      <c r="L16" s="22">
        <v>-0.41763957102910898</v>
      </c>
      <c r="M16" s="22"/>
      <c r="N16" s="22">
        <v>-0.15791796941343</v>
      </c>
      <c r="O16" s="22">
        <v>-0.211882498362651</v>
      </c>
      <c r="P16" s="22">
        <v>-0.244581154873383</v>
      </c>
      <c r="Q16" s="22">
        <v>-0.30267434023031098</v>
      </c>
      <c r="R16" s="22"/>
      <c r="S16" s="22">
        <v>-0.25840852528114899</v>
      </c>
      <c r="T16" s="22">
        <v>-0.20354879969499101</v>
      </c>
      <c r="U16" s="22">
        <v>-0.290769987391305</v>
      </c>
      <c r="V16" s="22">
        <v>-0.132341932498275</v>
      </c>
      <c r="W16" s="22">
        <v>-0.20521112624685001</v>
      </c>
      <c r="X16" s="22">
        <v>-0.10416384516393599</v>
      </c>
      <c r="Y16" s="22">
        <v>-0.219048400255269</v>
      </c>
      <c r="Z16" s="22">
        <v>-0.19624134973770899</v>
      </c>
      <c r="AA16" s="22">
        <v>-0.20068682532016999</v>
      </c>
      <c r="AB16" s="22">
        <v>-0.34716618723307702</v>
      </c>
      <c r="AC16" s="22">
        <v>-0.347468925625047</v>
      </c>
      <c r="AD16" s="22">
        <v>-0.35179732304505301</v>
      </c>
      <c r="AE16" s="22"/>
      <c r="AF16" s="22">
        <v>-0.29135203160272199</v>
      </c>
      <c r="AG16" s="22">
        <v>-0.24650860509347</v>
      </c>
      <c r="AH16" s="22">
        <v>-0.230408839775048</v>
      </c>
      <c r="AI16" s="22"/>
      <c r="AJ16" s="22">
        <v>-0.30834902401275399</v>
      </c>
      <c r="AK16" s="22">
        <v>-0.14999803186993099</v>
      </c>
      <c r="AL16" s="22">
        <v>-0.14814791369793001</v>
      </c>
      <c r="AM16" s="22">
        <v>-0.36690821726155798</v>
      </c>
      <c r="AN16" s="22">
        <v>-0.25671638111112999</v>
      </c>
      <c r="AO16" s="22"/>
      <c r="AP16" s="22">
        <v>-0.25715008074190399</v>
      </c>
      <c r="AQ16" s="22">
        <v>-0.210789732210905</v>
      </c>
      <c r="AR16" s="22">
        <v>-0.13548528342180199</v>
      </c>
      <c r="AS16" s="22">
        <v>-0.25708715306024899</v>
      </c>
      <c r="AT16" s="22">
        <v>-2.44821439672506E-2</v>
      </c>
      <c r="AU16" s="22"/>
      <c r="AV16" s="22">
        <v>-0.200547282976519</v>
      </c>
      <c r="AW16" s="22">
        <v>-0.217266810763873</v>
      </c>
      <c r="AX16" s="22">
        <v>-0.155125082660239</v>
      </c>
      <c r="AY16" s="22">
        <v>-0.31037654744078602</v>
      </c>
      <c r="AZ16" s="22">
        <v>-1.8916169137963599E-2</v>
      </c>
      <c r="BA16" s="22">
        <v>-0.42787013347872599</v>
      </c>
      <c r="BB16" s="22"/>
      <c r="BC16" s="22">
        <v>-0.30125630623556898</v>
      </c>
      <c r="BD16" s="22">
        <v>-0.232430326389994</v>
      </c>
      <c r="BE16" s="22">
        <v>-0.16190892375705501</v>
      </c>
      <c r="BF16" s="22">
        <v>-9.6790325903971602E-2</v>
      </c>
      <c r="BG16" s="22">
        <v>-0.117001476147522</v>
      </c>
    </row>
    <row r="17" spans="2:2" x14ac:dyDescent="0.35">
      <c r="B17" s="16"/>
    </row>
    <row r="18" spans="2:2" x14ac:dyDescent="0.35">
      <c r="B18" t="s">
        <v>76</v>
      </c>
    </row>
    <row r="19" spans="2:2" x14ac:dyDescent="0.35">
      <c r="B19" t="s">
        <v>77</v>
      </c>
    </row>
    <row r="21" spans="2:2" x14ac:dyDescent="0.35">
      <c r="B21"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2:BG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122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61</v>
      </c>
      <c r="E5" s="29"/>
      <c r="F5" s="15"/>
      <c r="G5" s="29" t="s">
        <v>62</v>
      </c>
      <c r="H5" s="29"/>
      <c r="I5" s="29"/>
      <c r="J5" s="29"/>
      <c r="K5" s="29"/>
      <c r="L5" s="29"/>
      <c r="M5" s="15"/>
      <c r="N5" s="29" t="s">
        <v>63</v>
      </c>
      <c r="O5" s="29"/>
      <c r="P5" s="29"/>
      <c r="Q5" s="29"/>
      <c r="R5" s="15"/>
      <c r="S5" s="29" t="s">
        <v>64</v>
      </c>
      <c r="T5" s="29"/>
      <c r="U5" s="29"/>
      <c r="V5" s="29"/>
      <c r="W5" s="29"/>
      <c r="X5" s="29"/>
      <c r="Y5" s="29"/>
      <c r="Z5" s="29"/>
      <c r="AA5" s="29"/>
      <c r="AB5" s="29"/>
      <c r="AC5" s="29"/>
      <c r="AD5" s="29"/>
      <c r="AE5" s="15"/>
      <c r="AF5" s="29" t="s">
        <v>65</v>
      </c>
      <c r="AG5" s="29"/>
      <c r="AH5" s="29"/>
      <c r="AI5" s="15"/>
      <c r="AJ5" s="29" t="s">
        <v>66</v>
      </c>
      <c r="AK5" s="29"/>
      <c r="AL5" s="29"/>
      <c r="AM5" s="29"/>
      <c r="AN5" s="29"/>
      <c r="AO5" s="15"/>
      <c r="AP5" s="29" t="s">
        <v>67</v>
      </c>
      <c r="AQ5" s="29"/>
      <c r="AR5" s="29"/>
      <c r="AS5" s="29"/>
      <c r="AT5" s="29"/>
      <c r="AU5" s="15"/>
      <c r="AV5" s="29" t="s">
        <v>68</v>
      </c>
      <c r="AW5" s="29"/>
      <c r="AX5" s="29"/>
      <c r="AY5" s="29"/>
      <c r="AZ5" s="29"/>
      <c r="BA5" s="29"/>
      <c r="BB5" s="15"/>
      <c r="BC5" s="29" t="s">
        <v>69</v>
      </c>
      <c r="BD5" s="29"/>
      <c r="BE5" s="29"/>
      <c r="BF5" s="29"/>
      <c r="BG5" s="29"/>
    </row>
    <row r="6" spans="2:59"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49</v>
      </c>
      <c r="AQ6" s="12" t="s">
        <v>50</v>
      </c>
      <c r="AR6" s="12" t="s">
        <v>51</v>
      </c>
      <c r="AS6" s="12" t="s">
        <v>52</v>
      </c>
      <c r="AT6" s="12" t="s">
        <v>53</v>
      </c>
      <c r="AV6" s="12" t="s">
        <v>46</v>
      </c>
      <c r="AW6" s="12" t="s">
        <v>45</v>
      </c>
      <c r="AX6" s="12" t="s">
        <v>51</v>
      </c>
      <c r="AY6" s="12" t="s">
        <v>52</v>
      </c>
      <c r="AZ6" s="12" t="s">
        <v>54</v>
      </c>
      <c r="BA6" s="12" t="s">
        <v>55</v>
      </c>
      <c r="BC6" s="12" t="s">
        <v>56</v>
      </c>
      <c r="BD6" s="12" t="s">
        <v>57</v>
      </c>
      <c r="BE6" s="12" t="s">
        <v>58</v>
      </c>
      <c r="BF6" s="12" t="s">
        <v>59</v>
      </c>
      <c r="BG6" s="12" t="s">
        <v>60</v>
      </c>
    </row>
    <row r="7" spans="2:59" ht="30" customHeight="1" x14ac:dyDescent="0.35">
      <c r="B7" s="10" t="s">
        <v>18</v>
      </c>
      <c r="C7" s="10">
        <v>2010</v>
      </c>
      <c r="D7" s="10">
        <v>999</v>
      </c>
      <c r="E7" s="10">
        <v>1006</v>
      </c>
      <c r="F7" s="10"/>
      <c r="G7" s="10">
        <v>295</v>
      </c>
      <c r="H7" s="10">
        <v>323</v>
      </c>
      <c r="I7" s="10">
        <v>329</v>
      </c>
      <c r="J7" s="10">
        <v>332</v>
      </c>
      <c r="K7" s="10">
        <v>292</v>
      </c>
      <c r="L7" s="10">
        <v>439</v>
      </c>
      <c r="M7" s="10"/>
      <c r="N7" s="10">
        <v>639</v>
      </c>
      <c r="O7" s="10">
        <v>496</v>
      </c>
      <c r="P7" s="10">
        <v>359</v>
      </c>
      <c r="Q7" s="10">
        <v>508</v>
      </c>
      <c r="R7" s="10"/>
      <c r="S7" s="10">
        <v>273</v>
      </c>
      <c r="T7" s="10">
        <v>265</v>
      </c>
      <c r="U7" s="10">
        <v>165</v>
      </c>
      <c r="V7" s="10">
        <v>186</v>
      </c>
      <c r="W7" s="10">
        <v>145</v>
      </c>
      <c r="X7" s="10">
        <v>175</v>
      </c>
      <c r="Y7" s="10">
        <v>163</v>
      </c>
      <c r="Z7" s="10">
        <v>85</v>
      </c>
      <c r="AA7" s="10">
        <v>219</v>
      </c>
      <c r="AB7" s="10">
        <v>162</v>
      </c>
      <c r="AC7" s="10">
        <v>107</v>
      </c>
      <c r="AD7" s="10">
        <v>65</v>
      </c>
      <c r="AE7" s="10"/>
      <c r="AF7" s="10">
        <v>732</v>
      </c>
      <c r="AG7" s="10">
        <v>823</v>
      </c>
      <c r="AH7" s="10">
        <v>255</v>
      </c>
      <c r="AI7" s="10"/>
      <c r="AJ7" s="10">
        <v>691</v>
      </c>
      <c r="AK7" s="10">
        <v>598</v>
      </c>
      <c r="AL7" s="10">
        <v>152</v>
      </c>
      <c r="AM7" s="10">
        <v>26</v>
      </c>
      <c r="AN7" s="10">
        <v>229</v>
      </c>
      <c r="AO7" s="10"/>
      <c r="AP7" s="10">
        <v>375</v>
      </c>
      <c r="AQ7" s="10">
        <v>780</v>
      </c>
      <c r="AR7" s="10">
        <v>180</v>
      </c>
      <c r="AS7" s="10">
        <v>230</v>
      </c>
      <c r="AT7" s="10">
        <v>109</v>
      </c>
      <c r="AU7" s="10"/>
      <c r="AV7" s="10">
        <v>801</v>
      </c>
      <c r="AW7" s="10">
        <v>334</v>
      </c>
      <c r="AX7" s="10">
        <v>155</v>
      </c>
      <c r="AY7" s="10">
        <v>275</v>
      </c>
      <c r="AZ7" s="10">
        <v>131</v>
      </c>
      <c r="BA7" s="10">
        <v>154</v>
      </c>
      <c r="BB7" s="10"/>
      <c r="BC7" s="10">
        <v>462</v>
      </c>
      <c r="BD7" s="10">
        <v>437</v>
      </c>
      <c r="BE7" s="10">
        <v>576</v>
      </c>
      <c r="BF7" s="10">
        <v>232</v>
      </c>
      <c r="BG7" s="10">
        <v>54</v>
      </c>
    </row>
    <row r="8" spans="2:59" ht="30" customHeight="1" x14ac:dyDescent="0.35">
      <c r="B8" s="11" t="s">
        <v>19</v>
      </c>
      <c r="C8" s="11">
        <v>2010</v>
      </c>
      <c r="D8" s="11">
        <v>990</v>
      </c>
      <c r="E8" s="11">
        <v>1015</v>
      </c>
      <c r="F8" s="11"/>
      <c r="G8" s="11">
        <v>282</v>
      </c>
      <c r="H8" s="11">
        <v>342</v>
      </c>
      <c r="I8" s="11">
        <v>341</v>
      </c>
      <c r="J8" s="11">
        <v>341</v>
      </c>
      <c r="K8" s="11">
        <v>283</v>
      </c>
      <c r="L8" s="11">
        <v>421</v>
      </c>
      <c r="M8" s="11"/>
      <c r="N8" s="11">
        <v>541</v>
      </c>
      <c r="O8" s="11">
        <v>521</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744</v>
      </c>
      <c r="AG8" s="11">
        <v>813</v>
      </c>
      <c r="AH8" s="11">
        <v>263</v>
      </c>
      <c r="AI8" s="11"/>
      <c r="AJ8" s="11">
        <v>682</v>
      </c>
      <c r="AK8" s="11">
        <v>605</v>
      </c>
      <c r="AL8" s="11">
        <v>146</v>
      </c>
      <c r="AM8" s="11">
        <v>25</v>
      </c>
      <c r="AN8" s="11">
        <v>237</v>
      </c>
      <c r="AO8" s="11"/>
      <c r="AP8" s="11">
        <v>367</v>
      </c>
      <c r="AQ8" s="11">
        <v>780</v>
      </c>
      <c r="AR8" s="11">
        <v>175</v>
      </c>
      <c r="AS8" s="11">
        <v>233</v>
      </c>
      <c r="AT8" s="11">
        <v>107</v>
      </c>
      <c r="AU8" s="11"/>
      <c r="AV8" s="11">
        <v>804</v>
      </c>
      <c r="AW8" s="11">
        <v>326</v>
      </c>
      <c r="AX8" s="11">
        <v>150</v>
      </c>
      <c r="AY8" s="11">
        <v>281</v>
      </c>
      <c r="AZ8" s="11">
        <v>131</v>
      </c>
      <c r="BA8" s="11">
        <v>157</v>
      </c>
      <c r="BB8" s="11"/>
      <c r="BC8" s="11">
        <v>483</v>
      </c>
      <c r="BD8" s="11">
        <v>449</v>
      </c>
      <c r="BE8" s="11">
        <v>561</v>
      </c>
      <c r="BF8" s="11">
        <v>222</v>
      </c>
      <c r="BG8" s="11">
        <v>43</v>
      </c>
    </row>
    <row r="9" spans="2:59" x14ac:dyDescent="0.35">
      <c r="B9" s="18" t="s">
        <v>112</v>
      </c>
      <c r="C9" s="17">
        <v>5.5198871565537801E-2</v>
      </c>
      <c r="D9" s="17">
        <v>7.2957928126806806E-2</v>
      </c>
      <c r="E9" s="17">
        <v>3.8146137814047798E-2</v>
      </c>
      <c r="F9" s="17"/>
      <c r="G9" s="17">
        <v>9.8357715029013401E-2</v>
      </c>
      <c r="H9" s="17">
        <v>9.3403921223949499E-2</v>
      </c>
      <c r="I9" s="17">
        <v>6.7394226056834206E-2</v>
      </c>
      <c r="J9" s="17">
        <v>3.9061982278386302E-2</v>
      </c>
      <c r="K9" s="17">
        <v>3.0299635521928998E-2</v>
      </c>
      <c r="L9" s="17">
        <v>1.5157493805071099E-2</v>
      </c>
      <c r="M9" s="17"/>
      <c r="N9" s="17">
        <v>5.43329707678359E-2</v>
      </c>
      <c r="O9" s="17">
        <v>5.0050656967412697E-2</v>
      </c>
      <c r="P9" s="17">
        <v>5.0266944820755E-2</v>
      </c>
      <c r="Q9" s="17">
        <v>6.6723493320355196E-2</v>
      </c>
      <c r="R9" s="17"/>
      <c r="S9" s="17">
        <v>8.8626923878560193E-2</v>
      </c>
      <c r="T9" s="17">
        <v>2.6280046583552302E-2</v>
      </c>
      <c r="U9" s="17">
        <v>4.0925832152876103E-2</v>
      </c>
      <c r="V9" s="17">
        <v>4.7395498447788197E-2</v>
      </c>
      <c r="W9" s="17">
        <v>8.6644437446766698E-2</v>
      </c>
      <c r="X9" s="17">
        <v>7.0792926524666094E-2</v>
      </c>
      <c r="Y9" s="17">
        <v>3.1949084373044598E-2</v>
      </c>
      <c r="Z9" s="17">
        <v>2.4703809882125699E-2</v>
      </c>
      <c r="AA9" s="17">
        <v>5.4606461755541402E-2</v>
      </c>
      <c r="AB9" s="17">
        <v>4.6171698206956303E-2</v>
      </c>
      <c r="AC9" s="17">
        <v>6.4714866022926795E-2</v>
      </c>
      <c r="AD9" s="17">
        <v>8.1777774192070399E-2</v>
      </c>
      <c r="AE9" s="17"/>
      <c r="AF9" s="17">
        <v>5.4929261255362197E-2</v>
      </c>
      <c r="AG9" s="17">
        <v>6.3098431730402194E-2</v>
      </c>
      <c r="AH9" s="17">
        <v>3.6670102246905201E-2</v>
      </c>
      <c r="AI9" s="17"/>
      <c r="AJ9" s="17">
        <v>3.7494594829518897E-2</v>
      </c>
      <c r="AK9" s="17">
        <v>9.8988863731196294E-2</v>
      </c>
      <c r="AL9" s="17">
        <v>3.8134506632513998E-2</v>
      </c>
      <c r="AM9" s="17">
        <v>6.2783421619732896E-2</v>
      </c>
      <c r="AN9" s="17">
        <v>1.8382721418804399E-2</v>
      </c>
      <c r="AO9" s="17"/>
      <c r="AP9" s="17">
        <v>5.3998602002856701E-2</v>
      </c>
      <c r="AQ9" s="17">
        <v>8.1984329009906695E-2</v>
      </c>
      <c r="AR9" s="17">
        <v>4.1218450297354103E-2</v>
      </c>
      <c r="AS9" s="17">
        <v>4.0284043116371397E-2</v>
      </c>
      <c r="AT9" s="17">
        <v>3.00165170222545E-2</v>
      </c>
      <c r="AU9" s="17"/>
      <c r="AV9" s="17">
        <v>8.0848279161098102E-2</v>
      </c>
      <c r="AW9" s="17">
        <v>6.0474450089950199E-2</v>
      </c>
      <c r="AX9" s="17">
        <v>2.68911044174126E-2</v>
      </c>
      <c r="AY9" s="17">
        <v>5.1684610075459797E-2</v>
      </c>
      <c r="AZ9" s="17">
        <v>2.6032556265398799E-2</v>
      </c>
      <c r="BA9" s="17">
        <v>6.89621839088076E-3</v>
      </c>
      <c r="BB9" s="17"/>
      <c r="BC9" s="17">
        <v>5.0244327985785597E-2</v>
      </c>
      <c r="BD9" s="17">
        <v>3.8175068210038902E-2</v>
      </c>
      <c r="BE9" s="17">
        <v>5.68252829066156E-2</v>
      </c>
      <c r="BF9" s="17">
        <v>8.7274635531804798E-2</v>
      </c>
      <c r="BG9" s="17">
        <v>0.21562415720070599</v>
      </c>
    </row>
    <row r="10" spans="2:59" x14ac:dyDescent="0.35">
      <c r="B10" s="18" t="s">
        <v>113</v>
      </c>
      <c r="C10" s="17">
        <v>0.19012132585043401</v>
      </c>
      <c r="D10" s="17">
        <v>0.19493493834376999</v>
      </c>
      <c r="E10" s="17">
        <v>0.18530252898885699</v>
      </c>
      <c r="F10" s="17"/>
      <c r="G10" s="17">
        <v>0.23167987642481999</v>
      </c>
      <c r="H10" s="17">
        <v>0.25769909561359799</v>
      </c>
      <c r="I10" s="17">
        <v>0.22044370927154999</v>
      </c>
      <c r="J10" s="17">
        <v>0.13683824531019301</v>
      </c>
      <c r="K10" s="17">
        <v>0.15074186241761001</v>
      </c>
      <c r="L10" s="17">
        <v>0.152415691620258</v>
      </c>
      <c r="M10" s="17"/>
      <c r="N10" s="17">
        <v>0.22136550839265401</v>
      </c>
      <c r="O10" s="17">
        <v>0.171349803154075</v>
      </c>
      <c r="P10" s="17">
        <v>0.20999361764282201</v>
      </c>
      <c r="Q10" s="17">
        <v>0.16142937142566499</v>
      </c>
      <c r="R10" s="17"/>
      <c r="S10" s="17">
        <v>0.237132399294358</v>
      </c>
      <c r="T10" s="17">
        <v>0.18088995935782901</v>
      </c>
      <c r="U10" s="17">
        <v>0.157387289562092</v>
      </c>
      <c r="V10" s="17">
        <v>0.17057391217488099</v>
      </c>
      <c r="W10" s="17">
        <v>0.199397034622778</v>
      </c>
      <c r="X10" s="17">
        <v>0.21268827400294599</v>
      </c>
      <c r="Y10" s="17">
        <v>0.176980449024154</v>
      </c>
      <c r="Z10" s="17">
        <v>0.16491602919069101</v>
      </c>
      <c r="AA10" s="17">
        <v>0.208118725395814</v>
      </c>
      <c r="AB10" s="17">
        <v>0.15391706373292699</v>
      </c>
      <c r="AC10" s="17">
        <v>0.19964726395950699</v>
      </c>
      <c r="AD10" s="17">
        <v>0.162779824012457</v>
      </c>
      <c r="AE10" s="17"/>
      <c r="AF10" s="17">
        <v>0.17579651456787401</v>
      </c>
      <c r="AG10" s="17">
        <v>0.19930130362314799</v>
      </c>
      <c r="AH10" s="17">
        <v>0.194035267590845</v>
      </c>
      <c r="AI10" s="17"/>
      <c r="AJ10" s="17">
        <v>0.19254551554882399</v>
      </c>
      <c r="AK10" s="17">
        <v>0.22996977176731101</v>
      </c>
      <c r="AL10" s="17">
        <v>0.15122771812957</v>
      </c>
      <c r="AM10" s="17">
        <v>0.132844230003307</v>
      </c>
      <c r="AN10" s="17">
        <v>0.18589871241328801</v>
      </c>
      <c r="AO10" s="17"/>
      <c r="AP10" s="17">
        <v>0.204749443828627</v>
      </c>
      <c r="AQ10" s="17">
        <v>0.23044359078098001</v>
      </c>
      <c r="AR10" s="17">
        <v>0.14208247912976399</v>
      </c>
      <c r="AS10" s="17">
        <v>0.133475159560065</v>
      </c>
      <c r="AT10" s="17">
        <v>0.179227293795689</v>
      </c>
      <c r="AU10" s="17"/>
      <c r="AV10" s="17">
        <v>0.233150531515188</v>
      </c>
      <c r="AW10" s="17">
        <v>0.21389855455929499</v>
      </c>
      <c r="AX10" s="17">
        <v>0.15226751577804701</v>
      </c>
      <c r="AY10" s="17">
        <v>0.13983915908776201</v>
      </c>
      <c r="AZ10" s="17">
        <v>0.143965508064966</v>
      </c>
      <c r="BA10" s="17">
        <v>0.10912909049972901</v>
      </c>
      <c r="BB10" s="17"/>
      <c r="BC10" s="17">
        <v>0.17821738644535301</v>
      </c>
      <c r="BD10" s="17">
        <v>0.18409202512115</v>
      </c>
      <c r="BE10" s="17">
        <v>0.19939614705452799</v>
      </c>
      <c r="BF10" s="17">
        <v>0.240664501120293</v>
      </c>
      <c r="BG10" s="17">
        <v>0.247885438328806</v>
      </c>
    </row>
    <row r="11" spans="2:59" x14ac:dyDescent="0.35">
      <c r="B11" s="18" t="s">
        <v>114</v>
      </c>
      <c r="C11" s="17">
        <v>0.38221412200756899</v>
      </c>
      <c r="D11" s="17">
        <v>0.37465897864477499</v>
      </c>
      <c r="E11" s="17">
        <v>0.38942737498394098</v>
      </c>
      <c r="F11" s="17"/>
      <c r="G11" s="17">
        <v>0.33256643104929301</v>
      </c>
      <c r="H11" s="17">
        <v>0.35516884011337102</v>
      </c>
      <c r="I11" s="17">
        <v>0.36459374873341999</v>
      </c>
      <c r="J11" s="17">
        <v>0.39956765078234102</v>
      </c>
      <c r="K11" s="17">
        <v>0.42292529478755703</v>
      </c>
      <c r="L11" s="17">
        <v>0.41031146854206801</v>
      </c>
      <c r="M11" s="17"/>
      <c r="N11" s="17">
        <v>0.39826312954864201</v>
      </c>
      <c r="O11" s="17">
        <v>0.38241118338150298</v>
      </c>
      <c r="P11" s="17">
        <v>0.38675071129643201</v>
      </c>
      <c r="Q11" s="17">
        <v>0.35283603098184402</v>
      </c>
      <c r="R11" s="17"/>
      <c r="S11" s="17">
        <v>0.291185917352212</v>
      </c>
      <c r="T11" s="17">
        <v>0.34926538865394502</v>
      </c>
      <c r="U11" s="17">
        <v>0.391353816846983</v>
      </c>
      <c r="V11" s="17">
        <v>0.41072793266804503</v>
      </c>
      <c r="W11" s="17">
        <v>0.39808846756519201</v>
      </c>
      <c r="X11" s="17">
        <v>0.36519846597073202</v>
      </c>
      <c r="Y11" s="17">
        <v>0.42151522788364099</v>
      </c>
      <c r="Z11" s="17">
        <v>0.44010197548073998</v>
      </c>
      <c r="AA11" s="17">
        <v>0.362627698676034</v>
      </c>
      <c r="AB11" s="17">
        <v>0.47708073304489301</v>
      </c>
      <c r="AC11" s="17">
        <v>0.406210512217343</v>
      </c>
      <c r="AD11" s="17">
        <v>0.41830797253880098</v>
      </c>
      <c r="AE11" s="17"/>
      <c r="AF11" s="17">
        <v>0.38799922597558401</v>
      </c>
      <c r="AG11" s="17">
        <v>0.38286320904070797</v>
      </c>
      <c r="AH11" s="17">
        <v>0.35469057164224699</v>
      </c>
      <c r="AI11" s="17"/>
      <c r="AJ11" s="17">
        <v>0.40014537001959999</v>
      </c>
      <c r="AK11" s="17">
        <v>0.34473158654372299</v>
      </c>
      <c r="AL11" s="17">
        <v>0.44481799320619902</v>
      </c>
      <c r="AM11" s="17">
        <v>0.35094774738162099</v>
      </c>
      <c r="AN11" s="17">
        <v>0.34020254833511898</v>
      </c>
      <c r="AO11" s="17"/>
      <c r="AP11" s="17">
        <v>0.38367990551967202</v>
      </c>
      <c r="AQ11" s="17">
        <v>0.38346294721573199</v>
      </c>
      <c r="AR11" s="17">
        <v>0.38676246425690403</v>
      </c>
      <c r="AS11" s="17">
        <v>0.40081309030964901</v>
      </c>
      <c r="AT11" s="17">
        <v>0.39985204023687798</v>
      </c>
      <c r="AU11" s="17"/>
      <c r="AV11" s="17">
        <v>0.370795556130326</v>
      </c>
      <c r="AW11" s="17">
        <v>0.38408357081523797</v>
      </c>
      <c r="AX11" s="17">
        <v>0.409152456249678</v>
      </c>
      <c r="AY11" s="17">
        <v>0.38696908808191899</v>
      </c>
      <c r="AZ11" s="17">
        <v>0.44128063239705501</v>
      </c>
      <c r="BA11" s="17">
        <v>0.36233667431601502</v>
      </c>
      <c r="BB11" s="17"/>
      <c r="BC11" s="17">
        <v>0.394615162809342</v>
      </c>
      <c r="BD11" s="17">
        <v>0.355904508158219</v>
      </c>
      <c r="BE11" s="17">
        <v>0.40297487034118501</v>
      </c>
      <c r="BF11" s="17">
        <v>0.38393280618588899</v>
      </c>
      <c r="BG11" s="17">
        <v>0.31286930985137201</v>
      </c>
    </row>
    <row r="12" spans="2:59" x14ac:dyDescent="0.35">
      <c r="B12" s="18" t="s">
        <v>115</v>
      </c>
      <c r="C12" s="17">
        <v>0.25886002835531302</v>
      </c>
      <c r="D12" s="17">
        <v>0.24499661997133301</v>
      </c>
      <c r="E12" s="17">
        <v>0.27264669881192</v>
      </c>
      <c r="F12" s="17"/>
      <c r="G12" s="17">
        <v>0.28042147339322898</v>
      </c>
      <c r="H12" s="17">
        <v>0.214446084926181</v>
      </c>
      <c r="I12" s="17">
        <v>0.24849031436459601</v>
      </c>
      <c r="J12" s="17">
        <v>0.30758020274452402</v>
      </c>
      <c r="K12" s="17">
        <v>0.250243887066392</v>
      </c>
      <c r="L12" s="17">
        <v>0.255243685658192</v>
      </c>
      <c r="M12" s="17"/>
      <c r="N12" s="17">
        <v>0.24212185194433899</v>
      </c>
      <c r="O12" s="17">
        <v>0.28271722711672997</v>
      </c>
      <c r="P12" s="17">
        <v>0.25685778462141101</v>
      </c>
      <c r="Q12" s="17">
        <v>0.25594622335467698</v>
      </c>
      <c r="R12" s="17"/>
      <c r="S12" s="17">
        <v>0.30956561588501402</v>
      </c>
      <c r="T12" s="17">
        <v>0.35306391448845298</v>
      </c>
      <c r="U12" s="17">
        <v>0.25098267728723</v>
      </c>
      <c r="V12" s="17">
        <v>0.21032474026127401</v>
      </c>
      <c r="W12" s="17">
        <v>0.22636736051010201</v>
      </c>
      <c r="X12" s="17">
        <v>0.24090334524117599</v>
      </c>
      <c r="Y12" s="17">
        <v>0.26094417798906799</v>
      </c>
      <c r="Z12" s="17">
        <v>0.19502306142357601</v>
      </c>
      <c r="AA12" s="17">
        <v>0.24704562213912401</v>
      </c>
      <c r="AB12" s="17">
        <v>0.21980531324251701</v>
      </c>
      <c r="AC12" s="17">
        <v>0.21536490450374801</v>
      </c>
      <c r="AD12" s="17">
        <v>0.223728042592723</v>
      </c>
      <c r="AE12" s="17"/>
      <c r="AF12" s="17">
        <v>0.24827530947885901</v>
      </c>
      <c r="AG12" s="17">
        <v>0.26087460334968199</v>
      </c>
      <c r="AH12" s="17">
        <v>0.26305962348560202</v>
      </c>
      <c r="AI12" s="17"/>
      <c r="AJ12" s="17">
        <v>0.245975995419876</v>
      </c>
      <c r="AK12" s="17">
        <v>0.254699052539827</v>
      </c>
      <c r="AL12" s="17">
        <v>0.226189755143579</v>
      </c>
      <c r="AM12" s="17">
        <v>0.27473991117625002</v>
      </c>
      <c r="AN12" s="17">
        <v>0.26568983390759099</v>
      </c>
      <c r="AO12" s="17"/>
      <c r="AP12" s="17">
        <v>0.23591738023547501</v>
      </c>
      <c r="AQ12" s="17">
        <v>0.228701277552874</v>
      </c>
      <c r="AR12" s="17">
        <v>0.318487967324182</v>
      </c>
      <c r="AS12" s="17">
        <v>0.28115079855905301</v>
      </c>
      <c r="AT12" s="17">
        <v>0.27048637809086101</v>
      </c>
      <c r="AU12" s="17"/>
      <c r="AV12" s="17">
        <v>0.24188996101527799</v>
      </c>
      <c r="AW12" s="17">
        <v>0.218310015086458</v>
      </c>
      <c r="AX12" s="17">
        <v>0.31153797077314299</v>
      </c>
      <c r="AY12" s="17">
        <v>0.28991322812201598</v>
      </c>
      <c r="AZ12" s="17">
        <v>0.27318639079539198</v>
      </c>
      <c r="BA12" s="17">
        <v>0.31061445604430499</v>
      </c>
      <c r="BB12" s="17"/>
      <c r="BC12" s="17">
        <v>0.22630814727969301</v>
      </c>
      <c r="BD12" s="17">
        <v>0.324842244487899</v>
      </c>
      <c r="BE12" s="17">
        <v>0.24846491779844901</v>
      </c>
      <c r="BF12" s="17">
        <v>0.21712222695154301</v>
      </c>
      <c r="BG12" s="17">
        <v>0.18671465431359099</v>
      </c>
    </row>
    <row r="13" spans="2:59" x14ac:dyDescent="0.35">
      <c r="B13" s="18" t="s">
        <v>73</v>
      </c>
      <c r="C13" s="17">
        <v>0.11360565222114601</v>
      </c>
      <c r="D13" s="17">
        <v>0.112451534913315</v>
      </c>
      <c r="E13" s="17">
        <v>0.114477259401235</v>
      </c>
      <c r="F13" s="17"/>
      <c r="G13" s="17">
        <v>5.69745041036454E-2</v>
      </c>
      <c r="H13" s="17">
        <v>7.9282058122900595E-2</v>
      </c>
      <c r="I13" s="17">
        <v>9.9078001573600097E-2</v>
      </c>
      <c r="J13" s="17">
        <v>0.116951918884556</v>
      </c>
      <c r="K13" s="17">
        <v>0.145789320206513</v>
      </c>
      <c r="L13" s="17">
        <v>0.16687166037441101</v>
      </c>
      <c r="M13" s="17"/>
      <c r="N13" s="17">
        <v>8.39165393465299E-2</v>
      </c>
      <c r="O13" s="17">
        <v>0.11347112938028001</v>
      </c>
      <c r="P13" s="17">
        <v>9.6130941618579893E-2</v>
      </c>
      <c r="Q13" s="17">
        <v>0.16306488091745899</v>
      </c>
      <c r="R13" s="17"/>
      <c r="S13" s="17">
        <v>7.3489143589856101E-2</v>
      </c>
      <c r="T13" s="17">
        <v>9.0500690916220206E-2</v>
      </c>
      <c r="U13" s="17">
        <v>0.15935038415082001</v>
      </c>
      <c r="V13" s="17">
        <v>0.16097791644801199</v>
      </c>
      <c r="W13" s="17">
        <v>8.9502699855161502E-2</v>
      </c>
      <c r="X13" s="17">
        <v>0.11041698826048001</v>
      </c>
      <c r="Y13" s="17">
        <v>0.108611060730093</v>
      </c>
      <c r="Z13" s="17">
        <v>0.175255124022867</v>
      </c>
      <c r="AA13" s="17">
        <v>0.127601492033487</v>
      </c>
      <c r="AB13" s="17">
        <v>0.103025191772706</v>
      </c>
      <c r="AC13" s="17">
        <v>0.114062453296476</v>
      </c>
      <c r="AD13" s="17">
        <v>0.113406386663949</v>
      </c>
      <c r="AE13" s="17"/>
      <c r="AF13" s="17">
        <v>0.13299968872232101</v>
      </c>
      <c r="AG13" s="17">
        <v>9.38624522560597E-2</v>
      </c>
      <c r="AH13" s="17">
        <v>0.15154443503440099</v>
      </c>
      <c r="AI13" s="17"/>
      <c r="AJ13" s="17">
        <v>0.123838524182182</v>
      </c>
      <c r="AK13" s="17">
        <v>7.1610725417943305E-2</v>
      </c>
      <c r="AL13" s="17">
        <v>0.139630026888138</v>
      </c>
      <c r="AM13" s="17">
        <v>0.178684689819089</v>
      </c>
      <c r="AN13" s="17">
        <v>0.18982618392519801</v>
      </c>
      <c r="AO13" s="17"/>
      <c r="AP13" s="17">
        <v>0.121654668413369</v>
      </c>
      <c r="AQ13" s="17">
        <v>7.5407855440507696E-2</v>
      </c>
      <c r="AR13" s="17">
        <v>0.111448638991796</v>
      </c>
      <c r="AS13" s="17">
        <v>0.14427690845486099</v>
      </c>
      <c r="AT13" s="17">
        <v>0.120417770854317</v>
      </c>
      <c r="AU13" s="17"/>
      <c r="AV13" s="17">
        <v>7.3315672178110303E-2</v>
      </c>
      <c r="AW13" s="17">
        <v>0.123233409449059</v>
      </c>
      <c r="AX13" s="17">
        <v>0.10015095278172</v>
      </c>
      <c r="AY13" s="17">
        <v>0.13159391463284401</v>
      </c>
      <c r="AZ13" s="17">
        <v>0.115534912477188</v>
      </c>
      <c r="BA13" s="17">
        <v>0.21102356074907</v>
      </c>
      <c r="BB13" s="17"/>
      <c r="BC13" s="17">
        <v>0.150614975479826</v>
      </c>
      <c r="BD13" s="17">
        <v>9.6986154022692006E-2</v>
      </c>
      <c r="BE13" s="17">
        <v>9.2338781899222094E-2</v>
      </c>
      <c r="BF13" s="17">
        <v>7.1005830210470203E-2</v>
      </c>
      <c r="BG13" s="17">
        <v>3.6906440305524403E-2</v>
      </c>
    </row>
    <row r="14" spans="2:59" x14ac:dyDescent="0.35">
      <c r="B14" s="18" t="s">
        <v>116</v>
      </c>
      <c r="C14" s="21">
        <v>0.245320197415972</v>
      </c>
      <c r="D14" s="21">
        <v>0.26789286647057697</v>
      </c>
      <c r="E14" s="21">
        <v>0.22344866680290501</v>
      </c>
      <c r="F14" s="21"/>
      <c r="G14" s="21">
        <v>0.33003759145383299</v>
      </c>
      <c r="H14" s="21">
        <v>0.35110301683754702</v>
      </c>
      <c r="I14" s="21">
        <v>0.28783793532838398</v>
      </c>
      <c r="J14" s="21">
        <v>0.17590022758858001</v>
      </c>
      <c r="K14" s="21">
        <v>0.181041497939539</v>
      </c>
      <c r="L14" s="21">
        <v>0.16757318542532901</v>
      </c>
      <c r="M14" s="21"/>
      <c r="N14" s="21">
        <v>0.27569847916049001</v>
      </c>
      <c r="O14" s="21">
        <v>0.22140046012148701</v>
      </c>
      <c r="P14" s="21">
        <v>0.26026056246357698</v>
      </c>
      <c r="Q14" s="21">
        <v>0.22815286474602001</v>
      </c>
      <c r="R14" s="21"/>
      <c r="S14" s="21">
        <v>0.325759323172918</v>
      </c>
      <c r="T14" s="21">
        <v>0.20717000594138199</v>
      </c>
      <c r="U14" s="21">
        <v>0.19831312171496801</v>
      </c>
      <c r="V14" s="21">
        <v>0.217969410622669</v>
      </c>
      <c r="W14" s="21">
        <v>0.286041472069545</v>
      </c>
      <c r="X14" s="21">
        <v>0.283481200527612</v>
      </c>
      <c r="Y14" s="21">
        <v>0.208929533397199</v>
      </c>
      <c r="Z14" s="21">
        <v>0.18961983907281699</v>
      </c>
      <c r="AA14" s="21">
        <v>0.26272518715135601</v>
      </c>
      <c r="AB14" s="21">
        <v>0.20008876193988401</v>
      </c>
      <c r="AC14" s="21">
        <v>0.26436212998243402</v>
      </c>
      <c r="AD14" s="21">
        <v>0.24455759820452699</v>
      </c>
      <c r="AE14" s="21"/>
      <c r="AF14" s="21">
        <v>0.230725775823236</v>
      </c>
      <c r="AG14" s="21">
        <v>0.26239973535354999</v>
      </c>
      <c r="AH14" s="21">
        <v>0.23070536983775</v>
      </c>
      <c r="AI14" s="21"/>
      <c r="AJ14" s="21">
        <v>0.23004011037834299</v>
      </c>
      <c r="AK14" s="21">
        <v>0.32895863549850701</v>
      </c>
      <c r="AL14" s="21">
        <v>0.189362224762084</v>
      </c>
      <c r="AM14" s="21">
        <v>0.195627651623039</v>
      </c>
      <c r="AN14" s="21">
        <v>0.20428143383209199</v>
      </c>
      <c r="AO14" s="21"/>
      <c r="AP14" s="21">
        <v>0.25874804583148397</v>
      </c>
      <c r="AQ14" s="21">
        <v>0.31242791979088602</v>
      </c>
      <c r="AR14" s="21">
        <v>0.18330092942711801</v>
      </c>
      <c r="AS14" s="21">
        <v>0.17375920267643699</v>
      </c>
      <c r="AT14" s="21">
        <v>0.20924381081794399</v>
      </c>
      <c r="AU14" s="21"/>
      <c r="AV14" s="21">
        <v>0.31399881067628699</v>
      </c>
      <c r="AW14" s="21">
        <v>0.27437300464924602</v>
      </c>
      <c r="AX14" s="21">
        <v>0.179158620195459</v>
      </c>
      <c r="AY14" s="21">
        <v>0.191523769163222</v>
      </c>
      <c r="AZ14" s="21">
        <v>0.16999806433036499</v>
      </c>
      <c r="BA14" s="21">
        <v>0.11602530889061</v>
      </c>
      <c r="BB14" s="21"/>
      <c r="BC14" s="21">
        <v>0.228461714431139</v>
      </c>
      <c r="BD14" s="21">
        <v>0.22226709333118899</v>
      </c>
      <c r="BE14" s="21">
        <v>0.256221429961143</v>
      </c>
      <c r="BF14" s="21">
        <v>0.32793913665209801</v>
      </c>
      <c r="BG14" s="21">
        <v>0.46350959552951199</v>
      </c>
    </row>
    <row r="15" spans="2:59" x14ac:dyDescent="0.35">
      <c r="B15" s="18" t="s">
        <v>117</v>
      </c>
      <c r="C15" s="21">
        <v>0.64107415036288196</v>
      </c>
      <c r="D15" s="21">
        <v>0.61965559861610797</v>
      </c>
      <c r="E15" s="21">
        <v>0.66207407379586003</v>
      </c>
      <c r="F15" s="21"/>
      <c r="G15" s="21">
        <v>0.61298790444252205</v>
      </c>
      <c r="H15" s="21">
        <v>0.56961492503955202</v>
      </c>
      <c r="I15" s="21">
        <v>0.613084063098016</v>
      </c>
      <c r="J15" s="21">
        <v>0.70714785352686405</v>
      </c>
      <c r="K15" s="21">
        <v>0.67316918185394903</v>
      </c>
      <c r="L15" s="21">
        <v>0.66555515420026001</v>
      </c>
      <c r="M15" s="21"/>
      <c r="N15" s="21">
        <v>0.64038498149298095</v>
      </c>
      <c r="O15" s="21">
        <v>0.66512841049823301</v>
      </c>
      <c r="P15" s="21">
        <v>0.64360849591784297</v>
      </c>
      <c r="Q15" s="21">
        <v>0.608782254336521</v>
      </c>
      <c r="R15" s="21"/>
      <c r="S15" s="21">
        <v>0.60075153323722597</v>
      </c>
      <c r="T15" s="21">
        <v>0.70232930314239805</v>
      </c>
      <c r="U15" s="21">
        <v>0.64233649413421201</v>
      </c>
      <c r="V15" s="21">
        <v>0.62105267292931898</v>
      </c>
      <c r="W15" s="21">
        <v>0.62445582807529398</v>
      </c>
      <c r="X15" s="21">
        <v>0.60610181121190798</v>
      </c>
      <c r="Y15" s="21">
        <v>0.68245940587270904</v>
      </c>
      <c r="Z15" s="21">
        <v>0.63512503690431599</v>
      </c>
      <c r="AA15" s="21">
        <v>0.60967332081515802</v>
      </c>
      <c r="AB15" s="21">
        <v>0.69688604628741002</v>
      </c>
      <c r="AC15" s="21">
        <v>0.62157541672109096</v>
      </c>
      <c r="AD15" s="21">
        <v>0.64203601513152397</v>
      </c>
      <c r="AE15" s="21"/>
      <c r="AF15" s="21">
        <v>0.63627453545444301</v>
      </c>
      <c r="AG15" s="21">
        <v>0.64373781239038996</v>
      </c>
      <c r="AH15" s="21">
        <v>0.61775019512784901</v>
      </c>
      <c r="AI15" s="21"/>
      <c r="AJ15" s="21">
        <v>0.64612136543947496</v>
      </c>
      <c r="AK15" s="21">
        <v>0.59943063908354999</v>
      </c>
      <c r="AL15" s="21">
        <v>0.67100774834977805</v>
      </c>
      <c r="AM15" s="21">
        <v>0.62568765855787101</v>
      </c>
      <c r="AN15" s="21">
        <v>0.60589238224271003</v>
      </c>
      <c r="AO15" s="21"/>
      <c r="AP15" s="21">
        <v>0.61959728575514705</v>
      </c>
      <c r="AQ15" s="21">
        <v>0.61216422476860599</v>
      </c>
      <c r="AR15" s="21">
        <v>0.70525043158108602</v>
      </c>
      <c r="AS15" s="21">
        <v>0.68196388886870196</v>
      </c>
      <c r="AT15" s="21">
        <v>0.67033841832773899</v>
      </c>
      <c r="AU15" s="21"/>
      <c r="AV15" s="21">
        <v>0.61268551714560304</v>
      </c>
      <c r="AW15" s="21">
        <v>0.602393585901696</v>
      </c>
      <c r="AX15" s="21">
        <v>0.72069042702282005</v>
      </c>
      <c r="AY15" s="21">
        <v>0.67688231620393502</v>
      </c>
      <c r="AZ15" s="21">
        <v>0.71446702319244704</v>
      </c>
      <c r="BA15" s="21">
        <v>0.67295113036031995</v>
      </c>
      <c r="BB15" s="21"/>
      <c r="BC15" s="21">
        <v>0.62092331008903501</v>
      </c>
      <c r="BD15" s="21">
        <v>0.68074675264611795</v>
      </c>
      <c r="BE15" s="21">
        <v>0.65143978813963399</v>
      </c>
      <c r="BF15" s="21">
        <v>0.60105503313743203</v>
      </c>
      <c r="BG15" s="21">
        <v>0.49958396416496398</v>
      </c>
    </row>
    <row r="16" spans="2:59" x14ac:dyDescent="0.35">
      <c r="B16" s="18" t="s">
        <v>88</v>
      </c>
      <c r="C16" s="22">
        <v>-0.39575395294691001</v>
      </c>
      <c r="D16" s="22">
        <v>-0.351762732145532</v>
      </c>
      <c r="E16" s="22">
        <v>-0.43862540699295599</v>
      </c>
      <c r="F16" s="22"/>
      <c r="G16" s="22">
        <v>-0.282950312988689</v>
      </c>
      <c r="H16" s="22">
        <v>-0.218511908202005</v>
      </c>
      <c r="I16" s="22">
        <v>-0.32524612776963202</v>
      </c>
      <c r="J16" s="22">
        <v>-0.53124762593828501</v>
      </c>
      <c r="K16" s="22">
        <v>-0.49212768391440997</v>
      </c>
      <c r="L16" s="22">
        <v>-0.49798196877493001</v>
      </c>
      <c r="M16" s="22"/>
      <c r="N16" s="22">
        <v>-0.364686502332491</v>
      </c>
      <c r="O16" s="22">
        <v>-0.44372795037674501</v>
      </c>
      <c r="P16" s="22">
        <v>-0.38334793345426599</v>
      </c>
      <c r="Q16" s="22">
        <v>-0.38062938959050102</v>
      </c>
      <c r="R16" s="22"/>
      <c r="S16" s="22">
        <v>-0.27499221006430802</v>
      </c>
      <c r="T16" s="22">
        <v>-0.49515929720101598</v>
      </c>
      <c r="U16" s="22">
        <v>-0.444023372419245</v>
      </c>
      <c r="V16" s="22">
        <v>-0.40308326230664998</v>
      </c>
      <c r="W16" s="22">
        <v>-0.33841435600574898</v>
      </c>
      <c r="X16" s="22">
        <v>-0.32262061068429598</v>
      </c>
      <c r="Y16" s="22">
        <v>-0.47352987247550998</v>
      </c>
      <c r="Z16" s="22">
        <v>-0.445505197831499</v>
      </c>
      <c r="AA16" s="22">
        <v>-0.34694813366380201</v>
      </c>
      <c r="AB16" s="22">
        <v>-0.49679728434752601</v>
      </c>
      <c r="AC16" s="22">
        <v>-0.35721328673865699</v>
      </c>
      <c r="AD16" s="22">
        <v>-0.39747841692699698</v>
      </c>
      <c r="AE16" s="22"/>
      <c r="AF16" s="22">
        <v>-0.40554875963120701</v>
      </c>
      <c r="AG16" s="22">
        <v>-0.38133807703683997</v>
      </c>
      <c r="AH16" s="22">
        <v>-0.38704482529009798</v>
      </c>
      <c r="AI16" s="22"/>
      <c r="AJ16" s="22">
        <v>-0.41608125506113203</v>
      </c>
      <c r="AK16" s="22">
        <v>-0.27047200358504297</v>
      </c>
      <c r="AL16" s="22">
        <v>-0.48164552358769402</v>
      </c>
      <c r="AM16" s="22">
        <v>-0.43006000693483198</v>
      </c>
      <c r="AN16" s="22">
        <v>-0.40161094841061801</v>
      </c>
      <c r="AO16" s="22"/>
      <c r="AP16" s="22">
        <v>-0.36084923992366302</v>
      </c>
      <c r="AQ16" s="22">
        <v>-0.29973630497772003</v>
      </c>
      <c r="AR16" s="22">
        <v>-0.52194950215396796</v>
      </c>
      <c r="AS16" s="22">
        <v>-0.508204686192266</v>
      </c>
      <c r="AT16" s="22">
        <v>-0.46109460750979497</v>
      </c>
      <c r="AU16" s="22"/>
      <c r="AV16" s="22">
        <v>-0.298686706469317</v>
      </c>
      <c r="AW16" s="22">
        <v>-0.32802058125244998</v>
      </c>
      <c r="AX16" s="22">
        <v>-0.54153180682736102</v>
      </c>
      <c r="AY16" s="22">
        <v>-0.48535854704071302</v>
      </c>
      <c r="AZ16" s="22">
        <v>-0.54446895886208202</v>
      </c>
      <c r="BA16" s="22">
        <v>-0.55692582146971004</v>
      </c>
      <c r="BB16" s="22"/>
      <c r="BC16" s="22">
        <v>-0.39246159565789701</v>
      </c>
      <c r="BD16" s="22">
        <v>-0.45847965931492901</v>
      </c>
      <c r="BE16" s="22">
        <v>-0.39521835817849099</v>
      </c>
      <c r="BF16" s="22">
        <v>-0.27311589648533502</v>
      </c>
      <c r="BG16" s="22">
        <v>-3.6074368635451701E-2</v>
      </c>
    </row>
    <row r="17" spans="2:2" x14ac:dyDescent="0.35">
      <c r="B17" s="16"/>
    </row>
    <row r="18" spans="2:2" x14ac:dyDescent="0.35">
      <c r="B18" t="s">
        <v>76</v>
      </c>
    </row>
    <row r="19" spans="2:2" x14ac:dyDescent="0.35">
      <c r="B19" t="s">
        <v>77</v>
      </c>
    </row>
    <row r="21" spans="2:2" x14ac:dyDescent="0.35">
      <c r="B21"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2:BG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123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61</v>
      </c>
      <c r="E5" s="29"/>
      <c r="F5" s="15"/>
      <c r="G5" s="29" t="s">
        <v>62</v>
      </c>
      <c r="H5" s="29"/>
      <c r="I5" s="29"/>
      <c r="J5" s="29"/>
      <c r="K5" s="29"/>
      <c r="L5" s="29"/>
      <c r="M5" s="15"/>
      <c r="N5" s="29" t="s">
        <v>63</v>
      </c>
      <c r="O5" s="29"/>
      <c r="P5" s="29"/>
      <c r="Q5" s="29"/>
      <c r="R5" s="15"/>
      <c r="S5" s="29" t="s">
        <v>64</v>
      </c>
      <c r="T5" s="29"/>
      <c r="U5" s="29"/>
      <c r="V5" s="29"/>
      <c r="W5" s="29"/>
      <c r="X5" s="29"/>
      <c r="Y5" s="29"/>
      <c r="Z5" s="29"/>
      <c r="AA5" s="29"/>
      <c r="AB5" s="29"/>
      <c r="AC5" s="29"/>
      <c r="AD5" s="29"/>
      <c r="AE5" s="15"/>
      <c r="AF5" s="29" t="s">
        <v>65</v>
      </c>
      <c r="AG5" s="29"/>
      <c r="AH5" s="29"/>
      <c r="AI5" s="15"/>
      <c r="AJ5" s="29" t="s">
        <v>66</v>
      </c>
      <c r="AK5" s="29"/>
      <c r="AL5" s="29"/>
      <c r="AM5" s="29"/>
      <c r="AN5" s="29"/>
      <c r="AO5" s="15"/>
      <c r="AP5" s="29" t="s">
        <v>67</v>
      </c>
      <c r="AQ5" s="29"/>
      <c r="AR5" s="29"/>
      <c r="AS5" s="29"/>
      <c r="AT5" s="29"/>
      <c r="AU5" s="15"/>
      <c r="AV5" s="29" t="s">
        <v>68</v>
      </c>
      <c r="AW5" s="29"/>
      <c r="AX5" s="29"/>
      <c r="AY5" s="29"/>
      <c r="AZ5" s="29"/>
      <c r="BA5" s="29"/>
      <c r="BB5" s="15"/>
      <c r="BC5" s="29" t="s">
        <v>69</v>
      </c>
      <c r="BD5" s="29"/>
      <c r="BE5" s="29"/>
      <c r="BF5" s="29"/>
      <c r="BG5" s="29"/>
    </row>
    <row r="6" spans="2:59"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49</v>
      </c>
      <c r="AQ6" s="12" t="s">
        <v>50</v>
      </c>
      <c r="AR6" s="12" t="s">
        <v>51</v>
      </c>
      <c r="AS6" s="12" t="s">
        <v>52</v>
      </c>
      <c r="AT6" s="12" t="s">
        <v>53</v>
      </c>
      <c r="AV6" s="12" t="s">
        <v>46</v>
      </c>
      <c r="AW6" s="12" t="s">
        <v>45</v>
      </c>
      <c r="AX6" s="12" t="s">
        <v>51</v>
      </c>
      <c r="AY6" s="12" t="s">
        <v>52</v>
      </c>
      <c r="AZ6" s="12" t="s">
        <v>54</v>
      </c>
      <c r="BA6" s="12" t="s">
        <v>55</v>
      </c>
      <c r="BC6" s="12" t="s">
        <v>56</v>
      </c>
      <c r="BD6" s="12" t="s">
        <v>57</v>
      </c>
      <c r="BE6" s="12" t="s">
        <v>58</v>
      </c>
      <c r="BF6" s="12" t="s">
        <v>59</v>
      </c>
      <c r="BG6" s="12" t="s">
        <v>60</v>
      </c>
    </row>
    <row r="7" spans="2:59" ht="30" customHeight="1" x14ac:dyDescent="0.35">
      <c r="B7" s="10" t="s">
        <v>18</v>
      </c>
      <c r="C7" s="10">
        <v>2010</v>
      </c>
      <c r="D7" s="10">
        <v>999</v>
      </c>
      <c r="E7" s="10">
        <v>1006</v>
      </c>
      <c r="F7" s="10"/>
      <c r="G7" s="10">
        <v>295</v>
      </c>
      <c r="H7" s="10">
        <v>323</v>
      </c>
      <c r="I7" s="10">
        <v>329</v>
      </c>
      <c r="J7" s="10">
        <v>332</v>
      </c>
      <c r="K7" s="10">
        <v>292</v>
      </c>
      <c r="L7" s="10">
        <v>439</v>
      </c>
      <c r="M7" s="10"/>
      <c r="N7" s="10">
        <v>639</v>
      </c>
      <c r="O7" s="10">
        <v>496</v>
      </c>
      <c r="P7" s="10">
        <v>359</v>
      </c>
      <c r="Q7" s="10">
        <v>508</v>
      </c>
      <c r="R7" s="10"/>
      <c r="S7" s="10">
        <v>273</v>
      </c>
      <c r="T7" s="10">
        <v>265</v>
      </c>
      <c r="U7" s="10">
        <v>165</v>
      </c>
      <c r="V7" s="10">
        <v>186</v>
      </c>
      <c r="W7" s="10">
        <v>145</v>
      </c>
      <c r="X7" s="10">
        <v>175</v>
      </c>
      <c r="Y7" s="10">
        <v>163</v>
      </c>
      <c r="Z7" s="10">
        <v>85</v>
      </c>
      <c r="AA7" s="10">
        <v>219</v>
      </c>
      <c r="AB7" s="10">
        <v>162</v>
      </c>
      <c r="AC7" s="10">
        <v>107</v>
      </c>
      <c r="AD7" s="10">
        <v>65</v>
      </c>
      <c r="AE7" s="10"/>
      <c r="AF7" s="10">
        <v>732</v>
      </c>
      <c r="AG7" s="10">
        <v>823</v>
      </c>
      <c r="AH7" s="10">
        <v>255</v>
      </c>
      <c r="AI7" s="10"/>
      <c r="AJ7" s="10">
        <v>691</v>
      </c>
      <c r="AK7" s="10">
        <v>598</v>
      </c>
      <c r="AL7" s="10">
        <v>152</v>
      </c>
      <c r="AM7" s="10">
        <v>26</v>
      </c>
      <c r="AN7" s="10">
        <v>229</v>
      </c>
      <c r="AO7" s="10"/>
      <c r="AP7" s="10">
        <v>375</v>
      </c>
      <c r="AQ7" s="10">
        <v>780</v>
      </c>
      <c r="AR7" s="10">
        <v>180</v>
      </c>
      <c r="AS7" s="10">
        <v>230</v>
      </c>
      <c r="AT7" s="10">
        <v>109</v>
      </c>
      <c r="AU7" s="10"/>
      <c r="AV7" s="10">
        <v>801</v>
      </c>
      <c r="AW7" s="10">
        <v>334</v>
      </c>
      <c r="AX7" s="10">
        <v>155</v>
      </c>
      <c r="AY7" s="10">
        <v>275</v>
      </c>
      <c r="AZ7" s="10">
        <v>131</v>
      </c>
      <c r="BA7" s="10">
        <v>154</v>
      </c>
      <c r="BB7" s="10"/>
      <c r="BC7" s="10">
        <v>462</v>
      </c>
      <c r="BD7" s="10">
        <v>437</v>
      </c>
      <c r="BE7" s="10">
        <v>576</v>
      </c>
      <c r="BF7" s="10">
        <v>232</v>
      </c>
      <c r="BG7" s="10">
        <v>54</v>
      </c>
    </row>
    <row r="8" spans="2:59" ht="30" customHeight="1" x14ac:dyDescent="0.35">
      <c r="B8" s="11" t="s">
        <v>19</v>
      </c>
      <c r="C8" s="11">
        <v>2010</v>
      </c>
      <c r="D8" s="11">
        <v>990</v>
      </c>
      <c r="E8" s="11">
        <v>1015</v>
      </c>
      <c r="F8" s="11"/>
      <c r="G8" s="11">
        <v>282</v>
      </c>
      <c r="H8" s="11">
        <v>342</v>
      </c>
      <c r="I8" s="11">
        <v>341</v>
      </c>
      <c r="J8" s="11">
        <v>341</v>
      </c>
      <c r="K8" s="11">
        <v>283</v>
      </c>
      <c r="L8" s="11">
        <v>421</v>
      </c>
      <c r="M8" s="11"/>
      <c r="N8" s="11">
        <v>541</v>
      </c>
      <c r="O8" s="11">
        <v>521</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744</v>
      </c>
      <c r="AG8" s="11">
        <v>813</v>
      </c>
      <c r="AH8" s="11">
        <v>263</v>
      </c>
      <c r="AI8" s="11"/>
      <c r="AJ8" s="11">
        <v>682</v>
      </c>
      <c r="AK8" s="11">
        <v>605</v>
      </c>
      <c r="AL8" s="11">
        <v>146</v>
      </c>
      <c r="AM8" s="11">
        <v>25</v>
      </c>
      <c r="AN8" s="11">
        <v>237</v>
      </c>
      <c r="AO8" s="11"/>
      <c r="AP8" s="11">
        <v>367</v>
      </c>
      <c r="AQ8" s="11">
        <v>780</v>
      </c>
      <c r="AR8" s="11">
        <v>175</v>
      </c>
      <c r="AS8" s="11">
        <v>233</v>
      </c>
      <c r="AT8" s="11">
        <v>107</v>
      </c>
      <c r="AU8" s="11"/>
      <c r="AV8" s="11">
        <v>804</v>
      </c>
      <c r="AW8" s="11">
        <v>326</v>
      </c>
      <c r="AX8" s="11">
        <v>150</v>
      </c>
      <c r="AY8" s="11">
        <v>281</v>
      </c>
      <c r="AZ8" s="11">
        <v>131</v>
      </c>
      <c r="BA8" s="11">
        <v>157</v>
      </c>
      <c r="BB8" s="11"/>
      <c r="BC8" s="11">
        <v>483</v>
      </c>
      <c r="BD8" s="11">
        <v>449</v>
      </c>
      <c r="BE8" s="11">
        <v>561</v>
      </c>
      <c r="BF8" s="11">
        <v>222</v>
      </c>
      <c r="BG8" s="11">
        <v>43</v>
      </c>
    </row>
    <row r="9" spans="2:59" x14ac:dyDescent="0.35">
      <c r="B9" s="18" t="s">
        <v>112</v>
      </c>
      <c r="C9" s="17">
        <v>4.2326913556817697E-2</v>
      </c>
      <c r="D9" s="17">
        <v>4.99340929141696E-2</v>
      </c>
      <c r="E9" s="17">
        <v>3.5114310807574801E-2</v>
      </c>
      <c r="F9" s="17"/>
      <c r="G9" s="17">
        <v>6.1783654960848297E-2</v>
      </c>
      <c r="H9" s="17">
        <v>8.4905683002944807E-2</v>
      </c>
      <c r="I9" s="17">
        <v>5.4210594767998797E-2</v>
      </c>
      <c r="J9" s="17">
        <v>3.1689293832557398E-2</v>
      </c>
      <c r="K9" s="17">
        <v>2.05457084129268E-2</v>
      </c>
      <c r="L9" s="17">
        <v>8.3145454235483106E-3</v>
      </c>
      <c r="M9" s="17"/>
      <c r="N9" s="17">
        <v>3.7881949612204702E-2</v>
      </c>
      <c r="O9" s="17">
        <v>4.2742622169945198E-2</v>
      </c>
      <c r="P9" s="17">
        <v>4.1630191796875701E-2</v>
      </c>
      <c r="Q9" s="17">
        <v>4.7993541935668099E-2</v>
      </c>
      <c r="R9" s="17"/>
      <c r="S9" s="17">
        <v>6.5717737278083402E-2</v>
      </c>
      <c r="T9" s="17">
        <v>3.9726785000356798E-2</v>
      </c>
      <c r="U9" s="17">
        <v>2.7971146705248098E-2</v>
      </c>
      <c r="V9" s="17">
        <v>4.4179104463591197E-2</v>
      </c>
      <c r="W9" s="17">
        <v>4.9576929651974799E-2</v>
      </c>
      <c r="X9" s="17">
        <v>2.91128655344777E-2</v>
      </c>
      <c r="Y9" s="17">
        <v>2.2951588247067601E-2</v>
      </c>
      <c r="Z9" s="17">
        <v>5.1861949314155303E-2</v>
      </c>
      <c r="AA9" s="17">
        <v>3.24998255922372E-2</v>
      </c>
      <c r="AB9" s="17">
        <v>4.4139124583050103E-2</v>
      </c>
      <c r="AC9" s="17">
        <v>5.6129780397814702E-2</v>
      </c>
      <c r="AD9" s="17">
        <v>4.6619411654209797E-2</v>
      </c>
      <c r="AE9" s="17"/>
      <c r="AF9" s="17">
        <v>4.7723214679958298E-2</v>
      </c>
      <c r="AG9" s="17">
        <v>4.3399799885998999E-2</v>
      </c>
      <c r="AH9" s="17">
        <v>3.5792851911197202E-2</v>
      </c>
      <c r="AI9" s="17"/>
      <c r="AJ9" s="17">
        <v>3.8074225691051698E-2</v>
      </c>
      <c r="AK9" s="17">
        <v>5.7417154644474298E-2</v>
      </c>
      <c r="AL9" s="17">
        <v>5.6463617417796499E-2</v>
      </c>
      <c r="AM9" s="17">
        <v>4.2853528144961399E-2</v>
      </c>
      <c r="AN9" s="17">
        <v>2.1544826182340798E-2</v>
      </c>
      <c r="AO9" s="17"/>
      <c r="AP9" s="17">
        <v>4.64504154713416E-2</v>
      </c>
      <c r="AQ9" s="17">
        <v>5.5874485959251603E-2</v>
      </c>
      <c r="AR9" s="17">
        <v>3.4250038815427597E-2</v>
      </c>
      <c r="AS9" s="17">
        <v>2.8198544505810899E-2</v>
      </c>
      <c r="AT9" s="17">
        <v>4.7832918688723303E-2</v>
      </c>
      <c r="AU9" s="17"/>
      <c r="AV9" s="17">
        <v>5.38345299024122E-2</v>
      </c>
      <c r="AW9" s="17">
        <v>4.6385187567078399E-2</v>
      </c>
      <c r="AX9" s="17">
        <v>3.8497300565343402E-2</v>
      </c>
      <c r="AY9" s="17">
        <v>2.8470604548446701E-2</v>
      </c>
      <c r="AZ9" s="17">
        <v>3.30473472313529E-2</v>
      </c>
      <c r="BA9" s="17">
        <v>1.3642055034638501E-2</v>
      </c>
      <c r="BB9" s="17"/>
      <c r="BC9" s="17">
        <v>4.3020234778997302E-2</v>
      </c>
      <c r="BD9" s="17">
        <v>3.1566986658814598E-2</v>
      </c>
      <c r="BE9" s="17">
        <v>5.1867560487955898E-2</v>
      </c>
      <c r="BF9" s="17">
        <v>5.8560865723298397E-2</v>
      </c>
      <c r="BG9" s="17">
        <v>9.6774607684500205E-2</v>
      </c>
    </row>
    <row r="10" spans="2:59" x14ac:dyDescent="0.35">
      <c r="B10" s="18" t="s">
        <v>113</v>
      </c>
      <c r="C10" s="17">
        <v>0.15713635591292899</v>
      </c>
      <c r="D10" s="17">
        <v>0.166360804260586</v>
      </c>
      <c r="E10" s="17">
        <v>0.148911544667476</v>
      </c>
      <c r="F10" s="17"/>
      <c r="G10" s="17">
        <v>0.19618769007021</v>
      </c>
      <c r="H10" s="17">
        <v>0.19006878122481899</v>
      </c>
      <c r="I10" s="17">
        <v>0.210989581898407</v>
      </c>
      <c r="J10" s="17">
        <v>0.110332556082474</v>
      </c>
      <c r="K10" s="17">
        <v>0.12863258236410199</v>
      </c>
      <c r="L10" s="17">
        <v>0.117646229442651</v>
      </c>
      <c r="M10" s="17"/>
      <c r="N10" s="17">
        <v>0.183266578245601</v>
      </c>
      <c r="O10" s="17">
        <v>0.13880224089562301</v>
      </c>
      <c r="P10" s="17">
        <v>0.19351667625635799</v>
      </c>
      <c r="Q10" s="17">
        <v>0.118467102989402</v>
      </c>
      <c r="R10" s="17"/>
      <c r="S10" s="17">
        <v>0.15091222545740901</v>
      </c>
      <c r="T10" s="17">
        <v>0.144952696024372</v>
      </c>
      <c r="U10" s="17">
        <v>0.169918340259609</v>
      </c>
      <c r="V10" s="17">
        <v>0.19238958641016399</v>
      </c>
      <c r="W10" s="17">
        <v>0.16540872519828101</v>
      </c>
      <c r="X10" s="17">
        <v>0.176526530203445</v>
      </c>
      <c r="Y10" s="17">
        <v>0.136579604826328</v>
      </c>
      <c r="Z10" s="17">
        <v>0.12917378251974099</v>
      </c>
      <c r="AA10" s="17">
        <v>0.172183219954819</v>
      </c>
      <c r="AB10" s="17">
        <v>0.12475117067047201</v>
      </c>
      <c r="AC10" s="17">
        <v>0.118687296465213</v>
      </c>
      <c r="AD10" s="17">
        <v>0.22014349608533801</v>
      </c>
      <c r="AE10" s="17"/>
      <c r="AF10" s="17">
        <v>0.17379785227025699</v>
      </c>
      <c r="AG10" s="17">
        <v>0.14975633384718001</v>
      </c>
      <c r="AH10" s="17">
        <v>0.14101104659646799</v>
      </c>
      <c r="AI10" s="17"/>
      <c r="AJ10" s="17">
        <v>0.179861087807969</v>
      </c>
      <c r="AK10" s="17">
        <v>0.18990953678785399</v>
      </c>
      <c r="AL10" s="17">
        <v>9.8777022016446503E-2</v>
      </c>
      <c r="AM10" s="17">
        <v>0.11163590454854599</v>
      </c>
      <c r="AN10" s="17">
        <v>0.132693151175898</v>
      </c>
      <c r="AO10" s="17"/>
      <c r="AP10" s="17">
        <v>0.20295540078405999</v>
      </c>
      <c r="AQ10" s="17">
        <v>0.169967011966936</v>
      </c>
      <c r="AR10" s="17">
        <v>9.9174426700111798E-2</v>
      </c>
      <c r="AS10" s="17">
        <v>0.135589140806396</v>
      </c>
      <c r="AT10" s="17">
        <v>0.14174508570564601</v>
      </c>
      <c r="AU10" s="17"/>
      <c r="AV10" s="17">
        <v>0.173307981153868</v>
      </c>
      <c r="AW10" s="17">
        <v>0.21677282228816699</v>
      </c>
      <c r="AX10" s="17">
        <v>0.104780221044608</v>
      </c>
      <c r="AY10" s="17">
        <v>0.15819201742238401</v>
      </c>
      <c r="AZ10" s="17">
        <v>0.13035691988610301</v>
      </c>
      <c r="BA10" s="17">
        <v>7.0103672030933706E-2</v>
      </c>
      <c r="BB10" s="17"/>
      <c r="BC10" s="17">
        <v>0.14749919795706401</v>
      </c>
      <c r="BD10" s="17">
        <v>0.149263271021186</v>
      </c>
      <c r="BE10" s="17">
        <v>0.170432169275712</v>
      </c>
      <c r="BF10" s="17">
        <v>0.16710023648321601</v>
      </c>
      <c r="BG10" s="17">
        <v>0.17152603211717499</v>
      </c>
    </row>
    <row r="11" spans="2:59" x14ac:dyDescent="0.35">
      <c r="B11" s="18" t="s">
        <v>114</v>
      </c>
      <c r="C11" s="17">
        <v>0.376521152564673</v>
      </c>
      <c r="D11" s="17">
        <v>0.385147656824469</v>
      </c>
      <c r="E11" s="17">
        <v>0.36686118026597597</v>
      </c>
      <c r="F11" s="17"/>
      <c r="G11" s="17">
        <v>0.37325222867152602</v>
      </c>
      <c r="H11" s="17">
        <v>0.36127656728407598</v>
      </c>
      <c r="I11" s="17">
        <v>0.35367684909622998</v>
      </c>
      <c r="J11" s="17">
        <v>0.39582913888694499</v>
      </c>
      <c r="K11" s="17">
        <v>0.41302794493920902</v>
      </c>
      <c r="L11" s="17">
        <v>0.36942569803444503</v>
      </c>
      <c r="M11" s="17"/>
      <c r="N11" s="17">
        <v>0.40002158587721298</v>
      </c>
      <c r="O11" s="17">
        <v>0.38145015120648501</v>
      </c>
      <c r="P11" s="17">
        <v>0.34267705378339902</v>
      </c>
      <c r="Q11" s="17">
        <v>0.37991036984962001</v>
      </c>
      <c r="R11" s="17"/>
      <c r="S11" s="17">
        <v>0.34528945218692197</v>
      </c>
      <c r="T11" s="17">
        <v>0.341980056215065</v>
      </c>
      <c r="U11" s="17">
        <v>0.32139823403414503</v>
      </c>
      <c r="V11" s="17">
        <v>0.387723307736973</v>
      </c>
      <c r="W11" s="17">
        <v>0.416068696419791</v>
      </c>
      <c r="X11" s="17">
        <v>0.364639799904661</v>
      </c>
      <c r="Y11" s="17">
        <v>0.37794314776568</v>
      </c>
      <c r="Z11" s="17">
        <v>0.33395354999651</v>
      </c>
      <c r="AA11" s="17">
        <v>0.42252140631398499</v>
      </c>
      <c r="AB11" s="17">
        <v>0.46858850504183702</v>
      </c>
      <c r="AC11" s="17">
        <v>0.36436938334733998</v>
      </c>
      <c r="AD11" s="17">
        <v>0.35633519334282099</v>
      </c>
      <c r="AE11" s="17"/>
      <c r="AF11" s="17">
        <v>0.36280044307151499</v>
      </c>
      <c r="AG11" s="17">
        <v>0.39168102698208301</v>
      </c>
      <c r="AH11" s="17">
        <v>0.36731832366515199</v>
      </c>
      <c r="AI11" s="17"/>
      <c r="AJ11" s="17">
        <v>0.37517924959480398</v>
      </c>
      <c r="AK11" s="17">
        <v>0.37607628214313099</v>
      </c>
      <c r="AL11" s="17">
        <v>0.45917214154146002</v>
      </c>
      <c r="AM11" s="17">
        <v>0.44449919112958602</v>
      </c>
      <c r="AN11" s="17">
        <v>0.32958823951809602</v>
      </c>
      <c r="AO11" s="17"/>
      <c r="AP11" s="17">
        <v>0.35932505916416502</v>
      </c>
      <c r="AQ11" s="17">
        <v>0.400164064211672</v>
      </c>
      <c r="AR11" s="17">
        <v>0.436755884965639</v>
      </c>
      <c r="AS11" s="17">
        <v>0.36454014872213197</v>
      </c>
      <c r="AT11" s="17">
        <v>0.35348722711900699</v>
      </c>
      <c r="AU11" s="17"/>
      <c r="AV11" s="17">
        <v>0.379196933755092</v>
      </c>
      <c r="AW11" s="17">
        <v>0.37069172227886799</v>
      </c>
      <c r="AX11" s="17">
        <v>0.47070422623470198</v>
      </c>
      <c r="AY11" s="17">
        <v>0.357377693440731</v>
      </c>
      <c r="AZ11" s="17">
        <v>0.38619047238259901</v>
      </c>
      <c r="BA11" s="17">
        <v>0.36305296040660601</v>
      </c>
      <c r="BB11" s="17"/>
      <c r="BC11" s="17">
        <v>0.34036411405599998</v>
      </c>
      <c r="BD11" s="17">
        <v>0.38656473731795399</v>
      </c>
      <c r="BE11" s="17">
        <v>0.39101933021993501</v>
      </c>
      <c r="BF11" s="17">
        <v>0.382037217128538</v>
      </c>
      <c r="BG11" s="17">
        <v>0.488391871537186</v>
      </c>
    </row>
    <row r="12" spans="2:59" x14ac:dyDescent="0.35">
      <c r="B12" s="18" t="s">
        <v>115</v>
      </c>
      <c r="C12" s="17">
        <v>0.26751085505066702</v>
      </c>
      <c r="D12" s="17">
        <v>0.26366512867442798</v>
      </c>
      <c r="E12" s="17">
        <v>0.27156751558203801</v>
      </c>
      <c r="F12" s="17"/>
      <c r="G12" s="17">
        <v>0.27100515098443601</v>
      </c>
      <c r="H12" s="17">
        <v>0.233493962843318</v>
      </c>
      <c r="I12" s="17">
        <v>0.25212357068951302</v>
      </c>
      <c r="J12" s="17">
        <v>0.31795083382317402</v>
      </c>
      <c r="K12" s="17">
        <v>0.25440600106935202</v>
      </c>
      <c r="L12" s="17">
        <v>0.27324014941442198</v>
      </c>
      <c r="M12" s="17"/>
      <c r="N12" s="17">
        <v>0.239694331916634</v>
      </c>
      <c r="O12" s="17">
        <v>0.27167351891833602</v>
      </c>
      <c r="P12" s="17">
        <v>0.29087616388272503</v>
      </c>
      <c r="Q12" s="17">
        <v>0.26921767114990702</v>
      </c>
      <c r="R12" s="17"/>
      <c r="S12" s="17">
        <v>0.317254891381406</v>
      </c>
      <c r="T12" s="17">
        <v>0.30752154753125499</v>
      </c>
      <c r="U12" s="17">
        <v>0.304413192802168</v>
      </c>
      <c r="V12" s="17">
        <v>0.217731807071705</v>
      </c>
      <c r="W12" s="17">
        <v>0.23291878853051301</v>
      </c>
      <c r="X12" s="17">
        <v>0.25891849346227502</v>
      </c>
      <c r="Y12" s="17">
        <v>0.30431218090468898</v>
      </c>
      <c r="Z12" s="17">
        <v>0.183557773588963</v>
      </c>
      <c r="AA12" s="17">
        <v>0.22954367257751601</v>
      </c>
      <c r="AB12" s="17">
        <v>0.205258089949543</v>
      </c>
      <c r="AC12" s="17">
        <v>0.345501495377596</v>
      </c>
      <c r="AD12" s="17">
        <v>0.22836903994689201</v>
      </c>
      <c r="AE12" s="17"/>
      <c r="AF12" s="17">
        <v>0.26066453235661102</v>
      </c>
      <c r="AG12" s="17">
        <v>0.25950925589717899</v>
      </c>
      <c r="AH12" s="17">
        <v>0.263601789807419</v>
      </c>
      <c r="AI12" s="17"/>
      <c r="AJ12" s="17">
        <v>0.241851876931962</v>
      </c>
      <c r="AK12" s="17">
        <v>0.25730991376158302</v>
      </c>
      <c r="AL12" s="17">
        <v>0.197638127809035</v>
      </c>
      <c r="AM12" s="17">
        <v>0.224740085586601</v>
      </c>
      <c r="AN12" s="17">
        <v>0.29831728736810897</v>
      </c>
      <c r="AO12" s="17"/>
      <c r="AP12" s="17">
        <v>0.23302661996387999</v>
      </c>
      <c r="AQ12" s="17">
        <v>0.24392964093109801</v>
      </c>
      <c r="AR12" s="17">
        <v>0.26584701845955</v>
      </c>
      <c r="AS12" s="17">
        <v>0.27007018990721299</v>
      </c>
      <c r="AT12" s="17">
        <v>0.33507914363737801</v>
      </c>
      <c r="AU12" s="17"/>
      <c r="AV12" s="17">
        <v>0.26398041944818601</v>
      </c>
      <c r="AW12" s="17">
        <v>0.19895043047691599</v>
      </c>
      <c r="AX12" s="17">
        <v>0.24378410315243701</v>
      </c>
      <c r="AY12" s="17">
        <v>0.27934655058686497</v>
      </c>
      <c r="AZ12" s="17">
        <v>0.31663684384653101</v>
      </c>
      <c r="BA12" s="17">
        <v>0.32899547794898998</v>
      </c>
      <c r="BB12" s="17"/>
      <c r="BC12" s="17">
        <v>0.29644858608151398</v>
      </c>
      <c r="BD12" s="17">
        <v>0.29267680466195301</v>
      </c>
      <c r="BE12" s="17">
        <v>0.235779023478421</v>
      </c>
      <c r="BF12" s="17">
        <v>0.236199826984897</v>
      </c>
      <c r="BG12" s="17">
        <v>0.20640104835561399</v>
      </c>
    </row>
    <row r="13" spans="2:59" x14ac:dyDescent="0.35">
      <c r="B13" s="18" t="s">
        <v>73</v>
      </c>
      <c r="C13" s="17">
        <v>0.15650472291491299</v>
      </c>
      <c r="D13" s="17">
        <v>0.13489231732634699</v>
      </c>
      <c r="E13" s="17">
        <v>0.177545448676935</v>
      </c>
      <c r="F13" s="17"/>
      <c r="G13" s="17">
        <v>9.7771275312979994E-2</v>
      </c>
      <c r="H13" s="17">
        <v>0.13025500564484199</v>
      </c>
      <c r="I13" s="17">
        <v>0.128999403547851</v>
      </c>
      <c r="J13" s="17">
        <v>0.144198177374849</v>
      </c>
      <c r="K13" s="17">
        <v>0.18338776321441</v>
      </c>
      <c r="L13" s="17">
        <v>0.23137337768493399</v>
      </c>
      <c r="M13" s="17"/>
      <c r="N13" s="17">
        <v>0.13913555434834701</v>
      </c>
      <c r="O13" s="17">
        <v>0.165331466809611</v>
      </c>
      <c r="P13" s="17">
        <v>0.131299914280643</v>
      </c>
      <c r="Q13" s="17">
        <v>0.18441131407540301</v>
      </c>
      <c r="R13" s="17"/>
      <c r="S13" s="17">
        <v>0.120825693696179</v>
      </c>
      <c r="T13" s="17">
        <v>0.16581891522895101</v>
      </c>
      <c r="U13" s="17">
        <v>0.17629908619883</v>
      </c>
      <c r="V13" s="17">
        <v>0.15797619431756699</v>
      </c>
      <c r="W13" s="17">
        <v>0.13602686019943999</v>
      </c>
      <c r="X13" s="17">
        <v>0.170802310895142</v>
      </c>
      <c r="Y13" s="17">
        <v>0.158213478256235</v>
      </c>
      <c r="Z13" s="17">
        <v>0.30145294458062999</v>
      </c>
      <c r="AA13" s="17">
        <v>0.143251875561443</v>
      </c>
      <c r="AB13" s="17">
        <v>0.157263109755098</v>
      </c>
      <c r="AC13" s="17">
        <v>0.11531204441203501</v>
      </c>
      <c r="AD13" s="17">
        <v>0.14853285897073901</v>
      </c>
      <c r="AE13" s="17"/>
      <c r="AF13" s="17">
        <v>0.15501395762165801</v>
      </c>
      <c r="AG13" s="17">
        <v>0.15565358338756</v>
      </c>
      <c r="AH13" s="17">
        <v>0.19227598801976301</v>
      </c>
      <c r="AI13" s="17"/>
      <c r="AJ13" s="17">
        <v>0.16503355997421401</v>
      </c>
      <c r="AK13" s="17">
        <v>0.11928711266295799</v>
      </c>
      <c r="AL13" s="17">
        <v>0.18794909121526199</v>
      </c>
      <c r="AM13" s="17">
        <v>0.176271290590305</v>
      </c>
      <c r="AN13" s="17">
        <v>0.21785649575555599</v>
      </c>
      <c r="AO13" s="17"/>
      <c r="AP13" s="17">
        <v>0.15824250461655401</v>
      </c>
      <c r="AQ13" s="17">
        <v>0.130064796931043</v>
      </c>
      <c r="AR13" s="17">
        <v>0.16397263105927201</v>
      </c>
      <c r="AS13" s="17">
        <v>0.20160197605844801</v>
      </c>
      <c r="AT13" s="17">
        <v>0.121855624849246</v>
      </c>
      <c r="AU13" s="17"/>
      <c r="AV13" s="17">
        <v>0.12968013574044199</v>
      </c>
      <c r="AW13" s="17">
        <v>0.16719983738897001</v>
      </c>
      <c r="AX13" s="17">
        <v>0.14223414900291001</v>
      </c>
      <c r="AY13" s="17">
        <v>0.176613134001574</v>
      </c>
      <c r="AZ13" s="17">
        <v>0.13376841665341399</v>
      </c>
      <c r="BA13" s="17">
        <v>0.224205834578833</v>
      </c>
      <c r="BB13" s="17"/>
      <c r="BC13" s="17">
        <v>0.17266786712642501</v>
      </c>
      <c r="BD13" s="17">
        <v>0.13992820034009101</v>
      </c>
      <c r="BE13" s="17">
        <v>0.15090191653797499</v>
      </c>
      <c r="BF13" s="17">
        <v>0.156101853680051</v>
      </c>
      <c r="BG13" s="17">
        <v>3.6906440305524403E-2</v>
      </c>
    </row>
    <row r="14" spans="2:59" x14ac:dyDescent="0.35">
      <c r="B14" s="18" t="s">
        <v>116</v>
      </c>
      <c r="C14" s="21">
        <v>0.19946326946974699</v>
      </c>
      <c r="D14" s="21">
        <v>0.216294897174756</v>
      </c>
      <c r="E14" s="21">
        <v>0.18402585547505099</v>
      </c>
      <c r="F14" s="21"/>
      <c r="G14" s="21">
        <v>0.25797134503105801</v>
      </c>
      <c r="H14" s="21">
        <v>0.274974464227764</v>
      </c>
      <c r="I14" s="21">
        <v>0.265200176666406</v>
      </c>
      <c r="J14" s="21">
        <v>0.142021849915032</v>
      </c>
      <c r="K14" s="21">
        <v>0.14917829077702899</v>
      </c>
      <c r="L14" s="21">
        <v>0.125960774866199</v>
      </c>
      <c r="M14" s="21"/>
      <c r="N14" s="21">
        <v>0.22114852785780501</v>
      </c>
      <c r="O14" s="21">
        <v>0.181544863065568</v>
      </c>
      <c r="P14" s="21">
        <v>0.23514686805323301</v>
      </c>
      <c r="Q14" s="21">
        <v>0.16646064492507001</v>
      </c>
      <c r="R14" s="21"/>
      <c r="S14" s="21">
        <v>0.21662996273549301</v>
      </c>
      <c r="T14" s="21">
        <v>0.184679481024728</v>
      </c>
      <c r="U14" s="21">
        <v>0.197889486964857</v>
      </c>
      <c r="V14" s="21">
        <v>0.23656869087375601</v>
      </c>
      <c r="W14" s="21">
        <v>0.214985654850256</v>
      </c>
      <c r="X14" s="21">
        <v>0.205639395737922</v>
      </c>
      <c r="Y14" s="21">
        <v>0.159531193073396</v>
      </c>
      <c r="Z14" s="21">
        <v>0.18103573183389601</v>
      </c>
      <c r="AA14" s="21">
        <v>0.20468304554705599</v>
      </c>
      <c r="AB14" s="21">
        <v>0.168890295253522</v>
      </c>
      <c r="AC14" s="21">
        <v>0.174817076863028</v>
      </c>
      <c r="AD14" s="21">
        <v>0.26676290773954803</v>
      </c>
      <c r="AE14" s="21"/>
      <c r="AF14" s="21">
        <v>0.22152106695021601</v>
      </c>
      <c r="AG14" s="21">
        <v>0.193156133733179</v>
      </c>
      <c r="AH14" s="21">
        <v>0.17680389850766501</v>
      </c>
      <c r="AI14" s="21"/>
      <c r="AJ14" s="21">
        <v>0.21793531349902001</v>
      </c>
      <c r="AK14" s="21">
        <v>0.24732669143232799</v>
      </c>
      <c r="AL14" s="21">
        <v>0.15524063943424299</v>
      </c>
      <c r="AM14" s="21">
        <v>0.15448943269350801</v>
      </c>
      <c r="AN14" s="21">
        <v>0.15423797735823899</v>
      </c>
      <c r="AO14" s="21"/>
      <c r="AP14" s="21">
        <v>0.24940581625540101</v>
      </c>
      <c r="AQ14" s="21">
        <v>0.22584149792618799</v>
      </c>
      <c r="AR14" s="21">
        <v>0.13342446551553899</v>
      </c>
      <c r="AS14" s="21">
        <v>0.163787685312207</v>
      </c>
      <c r="AT14" s="21">
        <v>0.189578004394369</v>
      </c>
      <c r="AU14" s="21"/>
      <c r="AV14" s="21">
        <v>0.22714251105628</v>
      </c>
      <c r="AW14" s="21">
        <v>0.26315800985524601</v>
      </c>
      <c r="AX14" s="21">
        <v>0.143277521609951</v>
      </c>
      <c r="AY14" s="21">
        <v>0.18666262197083</v>
      </c>
      <c r="AZ14" s="21">
        <v>0.16340426711745601</v>
      </c>
      <c r="BA14" s="21">
        <v>8.3745727065572304E-2</v>
      </c>
      <c r="BB14" s="21"/>
      <c r="BC14" s="21">
        <v>0.19051943273606101</v>
      </c>
      <c r="BD14" s="21">
        <v>0.18083025768000099</v>
      </c>
      <c r="BE14" s="21">
        <v>0.22229972976366799</v>
      </c>
      <c r="BF14" s="21">
        <v>0.225661102206514</v>
      </c>
      <c r="BG14" s="21">
        <v>0.26830063980167601</v>
      </c>
    </row>
    <row r="15" spans="2:59" x14ac:dyDescent="0.35">
      <c r="B15" s="18" t="s">
        <v>117</v>
      </c>
      <c r="C15" s="21">
        <v>0.64403200761533996</v>
      </c>
      <c r="D15" s="21">
        <v>0.64881278549889698</v>
      </c>
      <c r="E15" s="21">
        <v>0.63842869584801398</v>
      </c>
      <c r="F15" s="21"/>
      <c r="G15" s="21">
        <v>0.64425737965596197</v>
      </c>
      <c r="H15" s="21">
        <v>0.594770530127394</v>
      </c>
      <c r="I15" s="21">
        <v>0.60580041978574295</v>
      </c>
      <c r="J15" s="21">
        <v>0.71377997271011895</v>
      </c>
      <c r="K15" s="21">
        <v>0.66743394600856099</v>
      </c>
      <c r="L15" s="21">
        <v>0.64266584744886701</v>
      </c>
      <c r="M15" s="21"/>
      <c r="N15" s="21">
        <v>0.63971591779384795</v>
      </c>
      <c r="O15" s="21">
        <v>0.65312367012482098</v>
      </c>
      <c r="P15" s="21">
        <v>0.63355321766612405</v>
      </c>
      <c r="Q15" s="21">
        <v>0.64912804099952703</v>
      </c>
      <c r="R15" s="21"/>
      <c r="S15" s="21">
        <v>0.66254434356832803</v>
      </c>
      <c r="T15" s="21">
        <v>0.64950160374632104</v>
      </c>
      <c r="U15" s="21">
        <v>0.62581142683631297</v>
      </c>
      <c r="V15" s="21">
        <v>0.60545511480867797</v>
      </c>
      <c r="W15" s="21">
        <v>0.64898748495030401</v>
      </c>
      <c r="X15" s="21">
        <v>0.62355829336693502</v>
      </c>
      <c r="Y15" s="21">
        <v>0.68225532867036898</v>
      </c>
      <c r="Z15" s="21">
        <v>0.51751132358547303</v>
      </c>
      <c r="AA15" s="21">
        <v>0.65206507889150001</v>
      </c>
      <c r="AB15" s="21">
        <v>0.67384659499138</v>
      </c>
      <c r="AC15" s="21">
        <v>0.70987087872493604</v>
      </c>
      <c r="AD15" s="21">
        <v>0.58470423328971299</v>
      </c>
      <c r="AE15" s="21"/>
      <c r="AF15" s="21">
        <v>0.62346497542812596</v>
      </c>
      <c r="AG15" s="21">
        <v>0.65119028287926195</v>
      </c>
      <c r="AH15" s="21">
        <v>0.63092011347257204</v>
      </c>
      <c r="AI15" s="21"/>
      <c r="AJ15" s="21">
        <v>0.61703112652676595</v>
      </c>
      <c r="AK15" s="21">
        <v>0.63338619590471401</v>
      </c>
      <c r="AL15" s="21">
        <v>0.65681026935049502</v>
      </c>
      <c r="AM15" s="21">
        <v>0.66923927671618699</v>
      </c>
      <c r="AN15" s="21">
        <v>0.62790552688620505</v>
      </c>
      <c r="AO15" s="21"/>
      <c r="AP15" s="21">
        <v>0.59235167912804498</v>
      </c>
      <c r="AQ15" s="21">
        <v>0.64409370514276898</v>
      </c>
      <c r="AR15" s="21">
        <v>0.70260290342518805</v>
      </c>
      <c r="AS15" s="21">
        <v>0.63461033862934502</v>
      </c>
      <c r="AT15" s="21">
        <v>0.68856637075638505</v>
      </c>
      <c r="AU15" s="21"/>
      <c r="AV15" s="21">
        <v>0.64317735320327796</v>
      </c>
      <c r="AW15" s="21">
        <v>0.569642152755784</v>
      </c>
      <c r="AX15" s="21">
        <v>0.71448832938713902</v>
      </c>
      <c r="AY15" s="21">
        <v>0.63672424402759598</v>
      </c>
      <c r="AZ15" s="21">
        <v>0.70282731622912997</v>
      </c>
      <c r="BA15" s="21">
        <v>0.69204843835559504</v>
      </c>
      <c r="BB15" s="21"/>
      <c r="BC15" s="21">
        <v>0.63681270013751401</v>
      </c>
      <c r="BD15" s="21">
        <v>0.67924154197990805</v>
      </c>
      <c r="BE15" s="21">
        <v>0.62679835369835601</v>
      </c>
      <c r="BF15" s="21">
        <v>0.61823704411343505</v>
      </c>
      <c r="BG15" s="21">
        <v>0.69479291989280001</v>
      </c>
    </row>
    <row r="16" spans="2:59" x14ac:dyDescent="0.35">
      <c r="B16" s="18" t="s">
        <v>88</v>
      </c>
      <c r="C16" s="22">
        <v>-0.444568738145593</v>
      </c>
      <c r="D16" s="22">
        <v>-0.43251788832414101</v>
      </c>
      <c r="E16" s="22">
        <v>-0.45440284037296402</v>
      </c>
      <c r="F16" s="22"/>
      <c r="G16" s="22">
        <v>-0.38628603462490402</v>
      </c>
      <c r="H16" s="22">
        <v>-0.31979606589963</v>
      </c>
      <c r="I16" s="22">
        <v>-0.34060024311933701</v>
      </c>
      <c r="J16" s="22">
        <v>-0.57175812279508698</v>
      </c>
      <c r="K16" s="22">
        <v>-0.51825565523153205</v>
      </c>
      <c r="L16" s="22">
        <v>-0.51670507258266796</v>
      </c>
      <c r="M16" s="22"/>
      <c r="N16" s="22">
        <v>-0.41856738993604198</v>
      </c>
      <c r="O16" s="22">
        <v>-0.47157880705925298</v>
      </c>
      <c r="P16" s="22">
        <v>-0.39840634961289101</v>
      </c>
      <c r="Q16" s="22">
        <v>-0.48266739607445602</v>
      </c>
      <c r="R16" s="22"/>
      <c r="S16" s="22">
        <v>-0.44591438083283502</v>
      </c>
      <c r="T16" s="22">
        <v>-0.46482212272159201</v>
      </c>
      <c r="U16" s="22">
        <v>-0.42792193987145599</v>
      </c>
      <c r="V16" s="22">
        <v>-0.36888642393492199</v>
      </c>
      <c r="W16" s="22">
        <v>-0.434001830100048</v>
      </c>
      <c r="X16" s="22">
        <v>-0.41791889762901302</v>
      </c>
      <c r="Y16" s="22">
        <v>-0.52272413559697395</v>
      </c>
      <c r="Z16" s="22">
        <v>-0.33647559175157699</v>
      </c>
      <c r="AA16" s="22">
        <v>-0.44738203334444399</v>
      </c>
      <c r="AB16" s="22">
        <v>-0.50495629973785805</v>
      </c>
      <c r="AC16" s="22">
        <v>-0.53505380186190798</v>
      </c>
      <c r="AD16" s="22">
        <v>-0.31794132555016602</v>
      </c>
      <c r="AE16" s="22"/>
      <c r="AF16" s="22">
        <v>-0.401943908477911</v>
      </c>
      <c r="AG16" s="22">
        <v>-0.45803414914608298</v>
      </c>
      <c r="AH16" s="22">
        <v>-0.45411621496490701</v>
      </c>
      <c r="AI16" s="22"/>
      <c r="AJ16" s="22">
        <v>-0.39909581302774599</v>
      </c>
      <c r="AK16" s="22">
        <v>-0.38605950447238602</v>
      </c>
      <c r="AL16" s="22">
        <v>-0.50156962991625198</v>
      </c>
      <c r="AM16" s="22">
        <v>-0.51474984402267898</v>
      </c>
      <c r="AN16" s="22">
        <v>-0.47366754952796603</v>
      </c>
      <c r="AO16" s="22"/>
      <c r="AP16" s="22">
        <v>-0.342945862872643</v>
      </c>
      <c r="AQ16" s="22">
        <v>-0.41825220721658202</v>
      </c>
      <c r="AR16" s="22">
        <v>-0.56917843790964895</v>
      </c>
      <c r="AS16" s="22">
        <v>-0.47082265331713802</v>
      </c>
      <c r="AT16" s="22">
        <v>-0.49898836636201599</v>
      </c>
      <c r="AU16" s="22"/>
      <c r="AV16" s="22">
        <v>-0.41603484214699699</v>
      </c>
      <c r="AW16" s="22">
        <v>-0.30648414290053799</v>
      </c>
      <c r="AX16" s="22">
        <v>-0.57121080777718802</v>
      </c>
      <c r="AY16" s="22">
        <v>-0.45006162205676598</v>
      </c>
      <c r="AZ16" s="22">
        <v>-0.53942304911167405</v>
      </c>
      <c r="BA16" s="22">
        <v>-0.608302711290023</v>
      </c>
      <c r="BB16" s="22"/>
      <c r="BC16" s="22">
        <v>-0.44629326740145298</v>
      </c>
      <c r="BD16" s="22">
        <v>-0.498411284299907</v>
      </c>
      <c r="BE16" s="22">
        <v>-0.404498623934688</v>
      </c>
      <c r="BF16" s="22">
        <v>-0.39257594190692002</v>
      </c>
      <c r="BG16" s="22">
        <v>-0.426492280091124</v>
      </c>
    </row>
    <row r="17" spans="2:2" x14ac:dyDescent="0.35">
      <c r="B17" s="16"/>
    </row>
    <row r="18" spans="2:2" x14ac:dyDescent="0.35">
      <c r="B18" t="s">
        <v>76</v>
      </c>
    </row>
    <row r="19" spans="2:2" x14ac:dyDescent="0.35">
      <c r="B19" t="s">
        <v>77</v>
      </c>
    </row>
    <row r="21" spans="2:2" x14ac:dyDescent="0.35">
      <c r="B21"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2:BG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124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61</v>
      </c>
      <c r="E5" s="29"/>
      <c r="F5" s="15"/>
      <c r="G5" s="29" t="s">
        <v>62</v>
      </c>
      <c r="H5" s="29"/>
      <c r="I5" s="29"/>
      <c r="J5" s="29"/>
      <c r="K5" s="29"/>
      <c r="L5" s="29"/>
      <c r="M5" s="15"/>
      <c r="N5" s="29" t="s">
        <v>63</v>
      </c>
      <c r="O5" s="29"/>
      <c r="P5" s="29"/>
      <c r="Q5" s="29"/>
      <c r="R5" s="15"/>
      <c r="S5" s="29" t="s">
        <v>64</v>
      </c>
      <c r="T5" s="29"/>
      <c r="U5" s="29"/>
      <c r="V5" s="29"/>
      <c r="W5" s="29"/>
      <c r="X5" s="29"/>
      <c r="Y5" s="29"/>
      <c r="Z5" s="29"/>
      <c r="AA5" s="29"/>
      <c r="AB5" s="29"/>
      <c r="AC5" s="29"/>
      <c r="AD5" s="29"/>
      <c r="AE5" s="15"/>
      <c r="AF5" s="29" t="s">
        <v>65</v>
      </c>
      <c r="AG5" s="29"/>
      <c r="AH5" s="29"/>
      <c r="AI5" s="15"/>
      <c r="AJ5" s="29" t="s">
        <v>66</v>
      </c>
      <c r="AK5" s="29"/>
      <c r="AL5" s="29"/>
      <c r="AM5" s="29"/>
      <c r="AN5" s="29"/>
      <c r="AO5" s="15"/>
      <c r="AP5" s="29" t="s">
        <v>67</v>
      </c>
      <c r="AQ5" s="29"/>
      <c r="AR5" s="29"/>
      <c r="AS5" s="29"/>
      <c r="AT5" s="29"/>
      <c r="AU5" s="15"/>
      <c r="AV5" s="29" t="s">
        <v>68</v>
      </c>
      <c r="AW5" s="29"/>
      <c r="AX5" s="29"/>
      <c r="AY5" s="29"/>
      <c r="AZ5" s="29"/>
      <c r="BA5" s="29"/>
      <c r="BB5" s="15"/>
      <c r="BC5" s="29" t="s">
        <v>69</v>
      </c>
      <c r="BD5" s="29"/>
      <c r="BE5" s="29"/>
      <c r="BF5" s="29"/>
      <c r="BG5" s="29"/>
    </row>
    <row r="6" spans="2:59"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49</v>
      </c>
      <c r="AQ6" s="12" t="s">
        <v>50</v>
      </c>
      <c r="AR6" s="12" t="s">
        <v>51</v>
      </c>
      <c r="AS6" s="12" t="s">
        <v>52</v>
      </c>
      <c r="AT6" s="12" t="s">
        <v>53</v>
      </c>
      <c r="AV6" s="12" t="s">
        <v>46</v>
      </c>
      <c r="AW6" s="12" t="s">
        <v>45</v>
      </c>
      <c r="AX6" s="12" t="s">
        <v>51</v>
      </c>
      <c r="AY6" s="12" t="s">
        <v>52</v>
      </c>
      <c r="AZ6" s="12" t="s">
        <v>54</v>
      </c>
      <c r="BA6" s="12" t="s">
        <v>55</v>
      </c>
      <c r="BC6" s="12" t="s">
        <v>56</v>
      </c>
      <c r="BD6" s="12" t="s">
        <v>57</v>
      </c>
      <c r="BE6" s="12" t="s">
        <v>58</v>
      </c>
      <c r="BF6" s="12" t="s">
        <v>59</v>
      </c>
      <c r="BG6" s="12" t="s">
        <v>60</v>
      </c>
    </row>
    <row r="7" spans="2:59" ht="30" customHeight="1" x14ac:dyDescent="0.35">
      <c r="B7" s="10" t="s">
        <v>18</v>
      </c>
      <c r="C7" s="10">
        <v>2010</v>
      </c>
      <c r="D7" s="10">
        <v>999</v>
      </c>
      <c r="E7" s="10">
        <v>1006</v>
      </c>
      <c r="F7" s="10"/>
      <c r="G7" s="10">
        <v>295</v>
      </c>
      <c r="H7" s="10">
        <v>323</v>
      </c>
      <c r="I7" s="10">
        <v>329</v>
      </c>
      <c r="J7" s="10">
        <v>332</v>
      </c>
      <c r="K7" s="10">
        <v>292</v>
      </c>
      <c r="L7" s="10">
        <v>439</v>
      </c>
      <c r="M7" s="10"/>
      <c r="N7" s="10">
        <v>639</v>
      </c>
      <c r="O7" s="10">
        <v>496</v>
      </c>
      <c r="P7" s="10">
        <v>359</v>
      </c>
      <c r="Q7" s="10">
        <v>508</v>
      </c>
      <c r="R7" s="10"/>
      <c r="S7" s="10">
        <v>273</v>
      </c>
      <c r="T7" s="10">
        <v>265</v>
      </c>
      <c r="U7" s="10">
        <v>165</v>
      </c>
      <c r="V7" s="10">
        <v>186</v>
      </c>
      <c r="W7" s="10">
        <v>145</v>
      </c>
      <c r="X7" s="10">
        <v>175</v>
      </c>
      <c r="Y7" s="10">
        <v>163</v>
      </c>
      <c r="Z7" s="10">
        <v>85</v>
      </c>
      <c r="AA7" s="10">
        <v>219</v>
      </c>
      <c r="AB7" s="10">
        <v>162</v>
      </c>
      <c r="AC7" s="10">
        <v>107</v>
      </c>
      <c r="AD7" s="10">
        <v>65</v>
      </c>
      <c r="AE7" s="10"/>
      <c r="AF7" s="10">
        <v>732</v>
      </c>
      <c r="AG7" s="10">
        <v>823</v>
      </c>
      <c r="AH7" s="10">
        <v>255</v>
      </c>
      <c r="AI7" s="10"/>
      <c r="AJ7" s="10">
        <v>691</v>
      </c>
      <c r="AK7" s="10">
        <v>598</v>
      </c>
      <c r="AL7" s="10">
        <v>152</v>
      </c>
      <c r="AM7" s="10">
        <v>26</v>
      </c>
      <c r="AN7" s="10">
        <v>229</v>
      </c>
      <c r="AO7" s="10"/>
      <c r="AP7" s="10">
        <v>375</v>
      </c>
      <c r="AQ7" s="10">
        <v>780</v>
      </c>
      <c r="AR7" s="10">
        <v>180</v>
      </c>
      <c r="AS7" s="10">
        <v>230</v>
      </c>
      <c r="AT7" s="10">
        <v>109</v>
      </c>
      <c r="AU7" s="10"/>
      <c r="AV7" s="10">
        <v>801</v>
      </c>
      <c r="AW7" s="10">
        <v>334</v>
      </c>
      <c r="AX7" s="10">
        <v>155</v>
      </c>
      <c r="AY7" s="10">
        <v>275</v>
      </c>
      <c r="AZ7" s="10">
        <v>131</v>
      </c>
      <c r="BA7" s="10">
        <v>154</v>
      </c>
      <c r="BB7" s="10"/>
      <c r="BC7" s="10">
        <v>462</v>
      </c>
      <c r="BD7" s="10">
        <v>437</v>
      </c>
      <c r="BE7" s="10">
        <v>576</v>
      </c>
      <c r="BF7" s="10">
        <v>232</v>
      </c>
      <c r="BG7" s="10">
        <v>54</v>
      </c>
    </row>
    <row r="8" spans="2:59" ht="30" customHeight="1" x14ac:dyDescent="0.35">
      <c r="B8" s="11" t="s">
        <v>19</v>
      </c>
      <c r="C8" s="11">
        <v>2010</v>
      </c>
      <c r="D8" s="11">
        <v>990</v>
      </c>
      <c r="E8" s="11">
        <v>1015</v>
      </c>
      <c r="F8" s="11"/>
      <c r="G8" s="11">
        <v>282</v>
      </c>
      <c r="H8" s="11">
        <v>342</v>
      </c>
      <c r="I8" s="11">
        <v>341</v>
      </c>
      <c r="J8" s="11">
        <v>341</v>
      </c>
      <c r="K8" s="11">
        <v>283</v>
      </c>
      <c r="L8" s="11">
        <v>421</v>
      </c>
      <c r="M8" s="11"/>
      <c r="N8" s="11">
        <v>541</v>
      </c>
      <c r="O8" s="11">
        <v>521</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744</v>
      </c>
      <c r="AG8" s="11">
        <v>813</v>
      </c>
      <c r="AH8" s="11">
        <v>263</v>
      </c>
      <c r="AI8" s="11"/>
      <c r="AJ8" s="11">
        <v>682</v>
      </c>
      <c r="AK8" s="11">
        <v>605</v>
      </c>
      <c r="AL8" s="11">
        <v>146</v>
      </c>
      <c r="AM8" s="11">
        <v>25</v>
      </c>
      <c r="AN8" s="11">
        <v>237</v>
      </c>
      <c r="AO8" s="11"/>
      <c r="AP8" s="11">
        <v>367</v>
      </c>
      <c r="AQ8" s="11">
        <v>780</v>
      </c>
      <c r="AR8" s="11">
        <v>175</v>
      </c>
      <c r="AS8" s="11">
        <v>233</v>
      </c>
      <c r="AT8" s="11">
        <v>107</v>
      </c>
      <c r="AU8" s="11"/>
      <c r="AV8" s="11">
        <v>804</v>
      </c>
      <c r="AW8" s="11">
        <v>326</v>
      </c>
      <c r="AX8" s="11">
        <v>150</v>
      </c>
      <c r="AY8" s="11">
        <v>281</v>
      </c>
      <c r="AZ8" s="11">
        <v>131</v>
      </c>
      <c r="BA8" s="11">
        <v>157</v>
      </c>
      <c r="BB8" s="11"/>
      <c r="BC8" s="11">
        <v>483</v>
      </c>
      <c r="BD8" s="11">
        <v>449</v>
      </c>
      <c r="BE8" s="11">
        <v>561</v>
      </c>
      <c r="BF8" s="11">
        <v>222</v>
      </c>
      <c r="BG8" s="11">
        <v>43</v>
      </c>
    </row>
    <row r="9" spans="2:59" x14ac:dyDescent="0.35">
      <c r="B9" s="18" t="s">
        <v>112</v>
      </c>
      <c r="C9" s="17">
        <v>7.9238955199755101E-2</v>
      </c>
      <c r="D9" s="17">
        <v>9.3386845655003506E-2</v>
      </c>
      <c r="E9" s="17">
        <v>6.5827457875897E-2</v>
      </c>
      <c r="F9" s="17"/>
      <c r="G9" s="17">
        <v>0.14924654573974599</v>
      </c>
      <c r="H9" s="17">
        <v>0.15308374967249599</v>
      </c>
      <c r="I9" s="17">
        <v>0.101423238981579</v>
      </c>
      <c r="J9" s="17">
        <v>4.2438885905195199E-2</v>
      </c>
      <c r="K9" s="17">
        <v>3.8653571588537598E-2</v>
      </c>
      <c r="L9" s="17">
        <v>1.1429627483621601E-2</v>
      </c>
      <c r="M9" s="17"/>
      <c r="N9" s="17">
        <v>9.63672517597884E-2</v>
      </c>
      <c r="O9" s="17">
        <v>6.1720460012927698E-2</v>
      </c>
      <c r="P9" s="17">
        <v>6.6778106185819405E-2</v>
      </c>
      <c r="Q9" s="17">
        <v>9.1193780721932502E-2</v>
      </c>
      <c r="R9" s="17"/>
      <c r="S9" s="17">
        <v>0.14037777050602299</v>
      </c>
      <c r="T9" s="17">
        <v>7.1874548990486606E-2</v>
      </c>
      <c r="U9" s="17">
        <v>8.2756275684386496E-2</v>
      </c>
      <c r="V9" s="17">
        <v>6.9373860311942204E-2</v>
      </c>
      <c r="W9" s="17">
        <v>5.4783666382572302E-2</v>
      </c>
      <c r="X9" s="17">
        <v>9.0323907965402003E-2</v>
      </c>
      <c r="Y9" s="17">
        <v>5.6363213089217899E-2</v>
      </c>
      <c r="Z9" s="17">
        <v>4.7809211062651603E-2</v>
      </c>
      <c r="AA9" s="17">
        <v>7.2444727114471294E-2</v>
      </c>
      <c r="AB9" s="17">
        <v>5.61945265420465E-2</v>
      </c>
      <c r="AC9" s="17">
        <v>9.0659925546499098E-2</v>
      </c>
      <c r="AD9" s="17">
        <v>4.7886734113359399E-2</v>
      </c>
      <c r="AE9" s="17"/>
      <c r="AF9" s="17">
        <v>7.7933908130628393E-2</v>
      </c>
      <c r="AG9" s="17">
        <v>7.7431379479440302E-2</v>
      </c>
      <c r="AH9" s="17">
        <v>6.0936356487373701E-2</v>
      </c>
      <c r="AI9" s="17"/>
      <c r="AJ9" s="17">
        <v>5.7298234015117001E-2</v>
      </c>
      <c r="AK9" s="17">
        <v>0.113894956276098</v>
      </c>
      <c r="AL9" s="17">
        <v>5.14632546476732E-2</v>
      </c>
      <c r="AM9" s="17">
        <v>0.15560418105183199</v>
      </c>
      <c r="AN9" s="17">
        <v>6.9913658866478698E-2</v>
      </c>
      <c r="AO9" s="17"/>
      <c r="AP9" s="17">
        <v>7.4318898235464906E-2</v>
      </c>
      <c r="AQ9" s="17">
        <v>9.6028052484121995E-2</v>
      </c>
      <c r="AR9" s="17">
        <v>7.6896178575961802E-2</v>
      </c>
      <c r="AS9" s="17">
        <v>6.74972473045298E-2</v>
      </c>
      <c r="AT9" s="17">
        <v>9.1086231515416199E-2</v>
      </c>
      <c r="AU9" s="17"/>
      <c r="AV9" s="17">
        <v>0.104788151718454</v>
      </c>
      <c r="AW9" s="17">
        <v>8.8666600346386806E-2</v>
      </c>
      <c r="AX9" s="17">
        <v>6.0071125520456299E-2</v>
      </c>
      <c r="AY9" s="17">
        <v>6.6405353479393595E-2</v>
      </c>
      <c r="AZ9" s="17">
        <v>8.4272238244871997E-2</v>
      </c>
      <c r="BA9" s="17">
        <v>1.3899139962401301E-2</v>
      </c>
      <c r="BB9" s="17"/>
      <c r="BC9" s="17">
        <v>5.9509317864375001E-2</v>
      </c>
      <c r="BD9" s="17">
        <v>8.0084231893889093E-2</v>
      </c>
      <c r="BE9" s="17">
        <v>8.7292562319631506E-2</v>
      </c>
      <c r="BF9" s="17">
        <v>0.100293017023037</v>
      </c>
      <c r="BG9" s="17">
        <v>0.20089344449295299</v>
      </c>
    </row>
    <row r="10" spans="2:59" x14ac:dyDescent="0.35">
      <c r="B10" s="18" t="s">
        <v>113</v>
      </c>
      <c r="C10" s="17">
        <v>0.33244997976198898</v>
      </c>
      <c r="D10" s="17">
        <v>0.35399933313268001</v>
      </c>
      <c r="E10" s="17">
        <v>0.31001298285268097</v>
      </c>
      <c r="F10" s="17"/>
      <c r="G10" s="17">
        <v>0.41219236000994303</v>
      </c>
      <c r="H10" s="17">
        <v>0.38816282276331598</v>
      </c>
      <c r="I10" s="17">
        <v>0.37283417673258501</v>
      </c>
      <c r="J10" s="17">
        <v>0.290868366233622</v>
      </c>
      <c r="K10" s="17">
        <v>0.25050268460580399</v>
      </c>
      <c r="L10" s="17">
        <v>0.28979281042542898</v>
      </c>
      <c r="M10" s="17"/>
      <c r="N10" s="17">
        <v>0.34960232973347499</v>
      </c>
      <c r="O10" s="17">
        <v>0.36569952213839901</v>
      </c>
      <c r="P10" s="17">
        <v>0.32594316334588702</v>
      </c>
      <c r="Q10" s="17">
        <v>0.28630354262813501</v>
      </c>
      <c r="R10" s="17"/>
      <c r="S10" s="17">
        <v>0.37472810951151397</v>
      </c>
      <c r="T10" s="17">
        <v>0.345198726864619</v>
      </c>
      <c r="U10" s="17">
        <v>0.25111294075439999</v>
      </c>
      <c r="V10" s="17">
        <v>0.34218167193974502</v>
      </c>
      <c r="W10" s="17">
        <v>0.34805381203254399</v>
      </c>
      <c r="X10" s="17">
        <v>0.33630121068205898</v>
      </c>
      <c r="Y10" s="17">
        <v>0.33319792161991502</v>
      </c>
      <c r="Z10" s="17">
        <v>0.18204748144556801</v>
      </c>
      <c r="AA10" s="17">
        <v>0.34572479207770701</v>
      </c>
      <c r="AB10" s="17">
        <v>0.33364461271389401</v>
      </c>
      <c r="AC10" s="17">
        <v>0.31577606872407399</v>
      </c>
      <c r="AD10" s="17">
        <v>0.39370519899554202</v>
      </c>
      <c r="AE10" s="17"/>
      <c r="AF10" s="17">
        <v>0.30117649351887399</v>
      </c>
      <c r="AG10" s="17">
        <v>0.33708809462178402</v>
      </c>
      <c r="AH10" s="17">
        <v>0.36136457911532899</v>
      </c>
      <c r="AI10" s="17"/>
      <c r="AJ10" s="17">
        <v>0.32574445061329999</v>
      </c>
      <c r="AK10" s="17">
        <v>0.357414599443517</v>
      </c>
      <c r="AL10" s="17">
        <v>0.30628510326286501</v>
      </c>
      <c r="AM10" s="17">
        <v>0.33256005732978899</v>
      </c>
      <c r="AN10" s="17">
        <v>0.33664804583014402</v>
      </c>
      <c r="AO10" s="17"/>
      <c r="AP10" s="17">
        <v>0.33114230023371399</v>
      </c>
      <c r="AQ10" s="17">
        <v>0.36403772693799002</v>
      </c>
      <c r="AR10" s="17">
        <v>0.31575204950165803</v>
      </c>
      <c r="AS10" s="17">
        <v>0.29543043305078098</v>
      </c>
      <c r="AT10" s="17">
        <v>0.38590588056351899</v>
      </c>
      <c r="AU10" s="17"/>
      <c r="AV10" s="17">
        <v>0.36559742558906699</v>
      </c>
      <c r="AW10" s="17">
        <v>0.32355600238917898</v>
      </c>
      <c r="AX10" s="17">
        <v>0.36720067048169702</v>
      </c>
      <c r="AY10" s="17">
        <v>0.30710893469480699</v>
      </c>
      <c r="AZ10" s="17">
        <v>0.37684627744511701</v>
      </c>
      <c r="BA10" s="17">
        <v>0.19132711325976701</v>
      </c>
      <c r="BB10" s="17"/>
      <c r="BC10" s="17">
        <v>0.28665541936349898</v>
      </c>
      <c r="BD10" s="17">
        <v>0.32119124580153302</v>
      </c>
      <c r="BE10" s="17">
        <v>0.35744655872617098</v>
      </c>
      <c r="BF10" s="17">
        <v>0.42967042869717698</v>
      </c>
      <c r="BG10" s="17">
        <v>0.428540885177357</v>
      </c>
    </row>
    <row r="11" spans="2:59" x14ac:dyDescent="0.35">
      <c r="B11" s="18" t="s">
        <v>114</v>
      </c>
      <c r="C11" s="17">
        <v>0.32801461216296901</v>
      </c>
      <c r="D11" s="17">
        <v>0.31229006299623902</v>
      </c>
      <c r="E11" s="17">
        <v>0.34391075014126998</v>
      </c>
      <c r="F11" s="17"/>
      <c r="G11" s="17">
        <v>0.27393561366048802</v>
      </c>
      <c r="H11" s="17">
        <v>0.25951301956575601</v>
      </c>
      <c r="I11" s="17">
        <v>0.28346609694525399</v>
      </c>
      <c r="J11" s="17">
        <v>0.36119706234932902</v>
      </c>
      <c r="K11" s="17">
        <v>0.39805489495599999</v>
      </c>
      <c r="L11" s="17">
        <v>0.382052684836858</v>
      </c>
      <c r="M11" s="17"/>
      <c r="N11" s="17">
        <v>0.345483930061938</v>
      </c>
      <c r="O11" s="17">
        <v>0.34075285825650098</v>
      </c>
      <c r="P11" s="17">
        <v>0.34050707067063601</v>
      </c>
      <c r="Q11" s="17">
        <v>0.28237980052980899</v>
      </c>
      <c r="R11" s="17"/>
      <c r="S11" s="17">
        <v>0.260479473476812</v>
      </c>
      <c r="T11" s="17">
        <v>0.31457265948810298</v>
      </c>
      <c r="U11" s="17">
        <v>0.363020347492368</v>
      </c>
      <c r="V11" s="17">
        <v>0.32744458653889502</v>
      </c>
      <c r="W11" s="17">
        <v>0.35671751290566101</v>
      </c>
      <c r="X11" s="17">
        <v>0.33872839850548397</v>
      </c>
      <c r="Y11" s="17">
        <v>0.33444933226873003</v>
      </c>
      <c r="Z11" s="17">
        <v>0.41857813519776199</v>
      </c>
      <c r="AA11" s="17">
        <v>0.33153902097240201</v>
      </c>
      <c r="AB11" s="17">
        <v>0.36419758457486501</v>
      </c>
      <c r="AC11" s="17">
        <v>0.31546817976031699</v>
      </c>
      <c r="AD11" s="17">
        <v>0.27177355411148002</v>
      </c>
      <c r="AE11" s="17"/>
      <c r="AF11" s="17">
        <v>0.33064884560941399</v>
      </c>
      <c r="AG11" s="17">
        <v>0.34962877331745701</v>
      </c>
      <c r="AH11" s="17">
        <v>0.25313358401416902</v>
      </c>
      <c r="AI11" s="17"/>
      <c r="AJ11" s="17">
        <v>0.35522203204652703</v>
      </c>
      <c r="AK11" s="17">
        <v>0.29240471763201697</v>
      </c>
      <c r="AL11" s="17">
        <v>0.42533730322594698</v>
      </c>
      <c r="AM11" s="17">
        <v>0.169955359442691</v>
      </c>
      <c r="AN11" s="17">
        <v>0.240147110680518</v>
      </c>
      <c r="AO11" s="17"/>
      <c r="AP11" s="17">
        <v>0.34036845256635101</v>
      </c>
      <c r="AQ11" s="17">
        <v>0.31785759018566601</v>
      </c>
      <c r="AR11" s="17">
        <v>0.35283690823713698</v>
      </c>
      <c r="AS11" s="17">
        <v>0.34108927752605001</v>
      </c>
      <c r="AT11" s="17">
        <v>0.28954675541154301</v>
      </c>
      <c r="AU11" s="17"/>
      <c r="AV11" s="17">
        <v>0.30658486791945699</v>
      </c>
      <c r="AW11" s="17">
        <v>0.35086091452052098</v>
      </c>
      <c r="AX11" s="17">
        <v>0.35033746767331903</v>
      </c>
      <c r="AY11" s="17">
        <v>0.34067443491683302</v>
      </c>
      <c r="AZ11" s="17">
        <v>0.32379645123225698</v>
      </c>
      <c r="BA11" s="17">
        <v>0.353980256961964</v>
      </c>
      <c r="BB11" s="17"/>
      <c r="BC11" s="17">
        <v>0.33366282720266099</v>
      </c>
      <c r="BD11" s="17">
        <v>0.35461065094868999</v>
      </c>
      <c r="BE11" s="17">
        <v>0.34067842945836202</v>
      </c>
      <c r="BF11" s="17">
        <v>0.27060346456673201</v>
      </c>
      <c r="BG11" s="17">
        <v>0.21539900943099699</v>
      </c>
    </row>
    <row r="12" spans="2:59" x14ac:dyDescent="0.35">
      <c r="B12" s="18" t="s">
        <v>115</v>
      </c>
      <c r="C12" s="17">
        <v>0.13584882102229601</v>
      </c>
      <c r="D12" s="17">
        <v>0.131411497039473</v>
      </c>
      <c r="E12" s="17">
        <v>0.14084672229982401</v>
      </c>
      <c r="F12" s="17"/>
      <c r="G12" s="17">
        <v>7.5766592581597195E-2</v>
      </c>
      <c r="H12" s="17">
        <v>0.105687787646862</v>
      </c>
      <c r="I12" s="17">
        <v>0.13454624944848501</v>
      </c>
      <c r="J12" s="17">
        <v>0.18428963302570101</v>
      </c>
      <c r="K12" s="17">
        <v>0.161031769505459</v>
      </c>
      <c r="L12" s="17">
        <v>0.14551069827670701</v>
      </c>
      <c r="M12" s="17"/>
      <c r="N12" s="17">
        <v>0.10153702503860899</v>
      </c>
      <c r="O12" s="17">
        <v>0.12380788807269601</v>
      </c>
      <c r="P12" s="17">
        <v>0.159878913147874</v>
      </c>
      <c r="Q12" s="17">
        <v>0.164478890768543</v>
      </c>
      <c r="R12" s="17"/>
      <c r="S12" s="17">
        <v>0.13686358869590901</v>
      </c>
      <c r="T12" s="17">
        <v>0.15544065159543799</v>
      </c>
      <c r="U12" s="17">
        <v>0.152594654262519</v>
      </c>
      <c r="V12" s="17">
        <v>0.120439329085368</v>
      </c>
      <c r="W12" s="17">
        <v>0.14217939139301999</v>
      </c>
      <c r="X12" s="17">
        <v>9.9980764319939006E-2</v>
      </c>
      <c r="Y12" s="17">
        <v>0.115108035744452</v>
      </c>
      <c r="Z12" s="17">
        <v>0.160955210286997</v>
      </c>
      <c r="AA12" s="17">
        <v>0.119891909885353</v>
      </c>
      <c r="AB12" s="17">
        <v>0.13081816474726701</v>
      </c>
      <c r="AC12" s="17">
        <v>0.18595613125511701</v>
      </c>
      <c r="AD12" s="17">
        <v>0.15252608526144801</v>
      </c>
      <c r="AE12" s="17"/>
      <c r="AF12" s="17">
        <v>0.14950899178892599</v>
      </c>
      <c r="AG12" s="17">
        <v>0.13537809650806501</v>
      </c>
      <c r="AH12" s="17">
        <v>0.13558104932913001</v>
      </c>
      <c r="AI12" s="17"/>
      <c r="AJ12" s="17">
        <v>0.13625551519285001</v>
      </c>
      <c r="AK12" s="17">
        <v>0.13420351077068099</v>
      </c>
      <c r="AL12" s="17">
        <v>9.3292468305874302E-2</v>
      </c>
      <c r="AM12" s="17">
        <v>0.200531876439625</v>
      </c>
      <c r="AN12" s="17">
        <v>0.13733383079282299</v>
      </c>
      <c r="AO12" s="17"/>
      <c r="AP12" s="17">
        <v>0.11012018209251501</v>
      </c>
      <c r="AQ12" s="17">
        <v>0.12571303491954999</v>
      </c>
      <c r="AR12" s="17">
        <v>0.17129909567335999</v>
      </c>
      <c r="AS12" s="17">
        <v>0.16357783078301999</v>
      </c>
      <c r="AT12" s="17">
        <v>9.2562907906872702E-2</v>
      </c>
      <c r="AU12" s="17"/>
      <c r="AV12" s="17">
        <v>0.130906596444019</v>
      </c>
      <c r="AW12" s="17">
        <v>9.2954007124589802E-2</v>
      </c>
      <c r="AX12" s="17">
        <v>0.148237406919739</v>
      </c>
      <c r="AY12" s="17">
        <v>0.16709845353851799</v>
      </c>
      <c r="AZ12" s="17">
        <v>7.6882630362382604E-2</v>
      </c>
      <c r="BA12" s="17">
        <v>0.19509975770364099</v>
      </c>
      <c r="BB12" s="17"/>
      <c r="BC12" s="17">
        <v>0.149045528407485</v>
      </c>
      <c r="BD12" s="17">
        <v>0.13144802265730901</v>
      </c>
      <c r="BE12" s="17">
        <v>0.11816133553173</v>
      </c>
      <c r="BF12" s="17">
        <v>0.111118233676267</v>
      </c>
      <c r="BG12" s="17">
        <v>9.4223552515309006E-2</v>
      </c>
    </row>
    <row r="13" spans="2:59" x14ac:dyDescent="0.35">
      <c r="B13" s="18" t="s">
        <v>73</v>
      </c>
      <c r="C13" s="17">
        <v>0.124447631852991</v>
      </c>
      <c r="D13" s="17">
        <v>0.108912261176605</v>
      </c>
      <c r="E13" s="17">
        <v>0.13940208683032801</v>
      </c>
      <c r="F13" s="17"/>
      <c r="G13" s="17">
        <v>8.8858888008225195E-2</v>
      </c>
      <c r="H13" s="17">
        <v>9.3552620351570207E-2</v>
      </c>
      <c r="I13" s="17">
        <v>0.107730237892097</v>
      </c>
      <c r="J13" s="17">
        <v>0.121206052486152</v>
      </c>
      <c r="K13" s="17">
        <v>0.15175707934419999</v>
      </c>
      <c r="L13" s="17">
        <v>0.171214178977384</v>
      </c>
      <c r="M13" s="17"/>
      <c r="N13" s="17">
        <v>0.107009463406189</v>
      </c>
      <c r="O13" s="17">
        <v>0.108019271519477</v>
      </c>
      <c r="P13" s="17">
        <v>0.106892746649783</v>
      </c>
      <c r="Q13" s="17">
        <v>0.17564398535157999</v>
      </c>
      <c r="R13" s="17"/>
      <c r="S13" s="17">
        <v>8.7551057809741095E-2</v>
      </c>
      <c r="T13" s="17">
        <v>0.112913413061354</v>
      </c>
      <c r="U13" s="17">
        <v>0.15051578180632599</v>
      </c>
      <c r="V13" s="17">
        <v>0.14056055212405</v>
      </c>
      <c r="W13" s="17">
        <v>9.8265617286202603E-2</v>
      </c>
      <c r="X13" s="17">
        <v>0.13466571852711601</v>
      </c>
      <c r="Y13" s="17">
        <v>0.160881497277685</v>
      </c>
      <c r="Z13" s="17">
        <v>0.19060996200702199</v>
      </c>
      <c r="AA13" s="17">
        <v>0.130399549950066</v>
      </c>
      <c r="AB13" s="17">
        <v>0.115145111421928</v>
      </c>
      <c r="AC13" s="17">
        <v>9.2139694713992498E-2</v>
      </c>
      <c r="AD13" s="17">
        <v>0.13410842751817001</v>
      </c>
      <c r="AE13" s="17"/>
      <c r="AF13" s="17">
        <v>0.140731760952158</v>
      </c>
      <c r="AG13" s="17">
        <v>0.10047365607325399</v>
      </c>
      <c r="AH13" s="17">
        <v>0.18898443105399801</v>
      </c>
      <c r="AI13" s="17"/>
      <c r="AJ13" s="17">
        <v>0.12547976813220599</v>
      </c>
      <c r="AK13" s="17">
        <v>0.102082215877686</v>
      </c>
      <c r="AL13" s="17">
        <v>0.123621870557641</v>
      </c>
      <c r="AM13" s="17">
        <v>0.14134852573606199</v>
      </c>
      <c r="AN13" s="17">
        <v>0.215957353830037</v>
      </c>
      <c r="AO13" s="17"/>
      <c r="AP13" s="17">
        <v>0.14405016687195499</v>
      </c>
      <c r="AQ13" s="17">
        <v>9.6363595472671898E-2</v>
      </c>
      <c r="AR13" s="17">
        <v>8.3215768011883406E-2</v>
      </c>
      <c r="AS13" s="17">
        <v>0.13240521133562</v>
      </c>
      <c r="AT13" s="17">
        <v>0.140898224602648</v>
      </c>
      <c r="AU13" s="17"/>
      <c r="AV13" s="17">
        <v>9.2122958329003996E-2</v>
      </c>
      <c r="AW13" s="17">
        <v>0.14396247561932399</v>
      </c>
      <c r="AX13" s="17">
        <v>7.4153329404788498E-2</v>
      </c>
      <c r="AY13" s="17">
        <v>0.118712823370449</v>
      </c>
      <c r="AZ13" s="17">
        <v>0.13820240271537099</v>
      </c>
      <c r="BA13" s="17">
        <v>0.245693732112227</v>
      </c>
      <c r="BB13" s="17"/>
      <c r="BC13" s="17">
        <v>0.17112690716198001</v>
      </c>
      <c r="BD13" s="17">
        <v>0.11266584869858</v>
      </c>
      <c r="BE13" s="17">
        <v>9.6421113964105395E-2</v>
      </c>
      <c r="BF13" s="17">
        <v>8.8314856036788195E-2</v>
      </c>
      <c r="BG13" s="17">
        <v>6.0943108383383501E-2</v>
      </c>
    </row>
    <row r="14" spans="2:59" x14ac:dyDescent="0.35">
      <c r="B14" s="18" t="s">
        <v>116</v>
      </c>
      <c r="C14" s="21">
        <v>0.41168893496174402</v>
      </c>
      <c r="D14" s="21">
        <v>0.447386178787683</v>
      </c>
      <c r="E14" s="21">
        <v>0.37584044072857797</v>
      </c>
      <c r="F14" s="21"/>
      <c r="G14" s="21">
        <v>0.56143890574968902</v>
      </c>
      <c r="H14" s="21">
        <v>0.54124657243581198</v>
      </c>
      <c r="I14" s="21">
        <v>0.47425741571416402</v>
      </c>
      <c r="J14" s="21">
        <v>0.33330725213881701</v>
      </c>
      <c r="K14" s="21">
        <v>0.28915625619434199</v>
      </c>
      <c r="L14" s="21">
        <v>0.30122243790905101</v>
      </c>
      <c r="M14" s="21"/>
      <c r="N14" s="21">
        <v>0.44596958149326399</v>
      </c>
      <c r="O14" s="21">
        <v>0.42741998215132598</v>
      </c>
      <c r="P14" s="21">
        <v>0.392721269531706</v>
      </c>
      <c r="Q14" s="21">
        <v>0.37749732335006803</v>
      </c>
      <c r="R14" s="21"/>
      <c r="S14" s="21">
        <v>0.51510588001753799</v>
      </c>
      <c r="T14" s="21">
        <v>0.41707327585510601</v>
      </c>
      <c r="U14" s="21">
        <v>0.33386921643878698</v>
      </c>
      <c r="V14" s="21">
        <v>0.41155553225168801</v>
      </c>
      <c r="W14" s="21">
        <v>0.40283747841511702</v>
      </c>
      <c r="X14" s="21">
        <v>0.426625118647461</v>
      </c>
      <c r="Y14" s="21">
        <v>0.38956113470913201</v>
      </c>
      <c r="Z14" s="21">
        <v>0.22985669250822</v>
      </c>
      <c r="AA14" s="21">
        <v>0.41816951919217799</v>
      </c>
      <c r="AB14" s="21">
        <v>0.38983913925593999</v>
      </c>
      <c r="AC14" s="21">
        <v>0.40643599427057397</v>
      </c>
      <c r="AD14" s="21">
        <v>0.44159193310890099</v>
      </c>
      <c r="AE14" s="21"/>
      <c r="AF14" s="21">
        <v>0.37911040164950199</v>
      </c>
      <c r="AG14" s="21">
        <v>0.41451947410122397</v>
      </c>
      <c r="AH14" s="21">
        <v>0.42230093560270299</v>
      </c>
      <c r="AI14" s="21"/>
      <c r="AJ14" s="21">
        <v>0.38304268462841701</v>
      </c>
      <c r="AK14" s="21">
        <v>0.47130955571961503</v>
      </c>
      <c r="AL14" s="21">
        <v>0.357748357910538</v>
      </c>
      <c r="AM14" s="21">
        <v>0.48816423838162099</v>
      </c>
      <c r="AN14" s="21">
        <v>0.40656170469662301</v>
      </c>
      <c r="AO14" s="21"/>
      <c r="AP14" s="21">
        <v>0.405461198469179</v>
      </c>
      <c r="AQ14" s="21">
        <v>0.46006577942211202</v>
      </c>
      <c r="AR14" s="21">
        <v>0.39264822807762001</v>
      </c>
      <c r="AS14" s="21">
        <v>0.36292768035530998</v>
      </c>
      <c r="AT14" s="21">
        <v>0.47699211207893599</v>
      </c>
      <c r="AU14" s="21"/>
      <c r="AV14" s="21">
        <v>0.47038557730752101</v>
      </c>
      <c r="AW14" s="21">
        <v>0.41222260273556599</v>
      </c>
      <c r="AX14" s="21">
        <v>0.42727179600215298</v>
      </c>
      <c r="AY14" s="21">
        <v>0.37351428817420101</v>
      </c>
      <c r="AZ14" s="21">
        <v>0.46111851568998902</v>
      </c>
      <c r="BA14" s="21">
        <v>0.205226253222169</v>
      </c>
      <c r="BB14" s="21"/>
      <c r="BC14" s="21">
        <v>0.346164737227874</v>
      </c>
      <c r="BD14" s="21">
        <v>0.40127547769542199</v>
      </c>
      <c r="BE14" s="21">
        <v>0.44473912104580199</v>
      </c>
      <c r="BF14" s="21">
        <v>0.52996344572021303</v>
      </c>
      <c r="BG14" s="21">
        <v>0.62943432967030999</v>
      </c>
    </row>
    <row r="15" spans="2:59" x14ac:dyDescent="0.35">
      <c r="B15" s="18" t="s">
        <v>117</v>
      </c>
      <c r="C15" s="21">
        <v>0.46386343318526502</v>
      </c>
      <c r="D15" s="21">
        <v>0.44370156003571198</v>
      </c>
      <c r="E15" s="21">
        <v>0.48475747244109402</v>
      </c>
      <c r="F15" s="21"/>
      <c r="G15" s="21">
        <v>0.34970220624208598</v>
      </c>
      <c r="H15" s="21">
        <v>0.36520080721261799</v>
      </c>
      <c r="I15" s="21">
        <v>0.41801234639373902</v>
      </c>
      <c r="J15" s="21">
        <v>0.54548669537503003</v>
      </c>
      <c r="K15" s="21">
        <v>0.55908666446145805</v>
      </c>
      <c r="L15" s="21">
        <v>0.52756338311356499</v>
      </c>
      <c r="M15" s="21"/>
      <c r="N15" s="21">
        <v>0.44702095510054701</v>
      </c>
      <c r="O15" s="21">
        <v>0.46456074632919597</v>
      </c>
      <c r="P15" s="21">
        <v>0.50038598381851096</v>
      </c>
      <c r="Q15" s="21">
        <v>0.44685869129835298</v>
      </c>
      <c r="R15" s="21"/>
      <c r="S15" s="21">
        <v>0.39734306217272097</v>
      </c>
      <c r="T15" s="21">
        <v>0.47001331108354</v>
      </c>
      <c r="U15" s="21">
        <v>0.51561500175488695</v>
      </c>
      <c r="V15" s="21">
        <v>0.447883915624263</v>
      </c>
      <c r="W15" s="21">
        <v>0.498896904298681</v>
      </c>
      <c r="X15" s="21">
        <v>0.43870916282542299</v>
      </c>
      <c r="Y15" s="21">
        <v>0.44955736801318202</v>
      </c>
      <c r="Z15" s="21">
        <v>0.57953334548475899</v>
      </c>
      <c r="AA15" s="21">
        <v>0.45143093085775599</v>
      </c>
      <c r="AB15" s="21">
        <v>0.49501574932213199</v>
      </c>
      <c r="AC15" s="21">
        <v>0.50142431101543405</v>
      </c>
      <c r="AD15" s="21">
        <v>0.42429963937292903</v>
      </c>
      <c r="AE15" s="21"/>
      <c r="AF15" s="21">
        <v>0.48015783739834</v>
      </c>
      <c r="AG15" s="21">
        <v>0.48500686982552199</v>
      </c>
      <c r="AH15" s="21">
        <v>0.38871463334329998</v>
      </c>
      <c r="AI15" s="21"/>
      <c r="AJ15" s="21">
        <v>0.49147754723937698</v>
      </c>
      <c r="AK15" s="21">
        <v>0.42660822840269802</v>
      </c>
      <c r="AL15" s="21">
        <v>0.51862977153182099</v>
      </c>
      <c r="AM15" s="21">
        <v>0.37048723588231602</v>
      </c>
      <c r="AN15" s="21">
        <v>0.37748094147334099</v>
      </c>
      <c r="AO15" s="21"/>
      <c r="AP15" s="21">
        <v>0.45048863465886602</v>
      </c>
      <c r="AQ15" s="21">
        <v>0.443570625105216</v>
      </c>
      <c r="AR15" s="21">
        <v>0.52413600391049597</v>
      </c>
      <c r="AS15" s="21">
        <v>0.50466710830907002</v>
      </c>
      <c r="AT15" s="21">
        <v>0.382109663318416</v>
      </c>
      <c r="AU15" s="21"/>
      <c r="AV15" s="21">
        <v>0.43749146436347502</v>
      </c>
      <c r="AW15" s="21">
        <v>0.44381492164511099</v>
      </c>
      <c r="AX15" s="21">
        <v>0.49857487459305799</v>
      </c>
      <c r="AY15" s="21">
        <v>0.50777288845534996</v>
      </c>
      <c r="AZ15" s="21">
        <v>0.40067908159464</v>
      </c>
      <c r="BA15" s="21">
        <v>0.54908001466560497</v>
      </c>
      <c r="BB15" s="21"/>
      <c r="BC15" s="21">
        <v>0.48270835561014602</v>
      </c>
      <c r="BD15" s="21">
        <v>0.48605867360599803</v>
      </c>
      <c r="BE15" s="21">
        <v>0.45883976499009199</v>
      </c>
      <c r="BF15" s="21">
        <v>0.38172169824299901</v>
      </c>
      <c r="BG15" s="21">
        <v>0.309622561946306</v>
      </c>
    </row>
    <row r="16" spans="2:59" x14ac:dyDescent="0.35">
      <c r="B16" s="18" t="s">
        <v>88</v>
      </c>
      <c r="C16" s="22">
        <v>-5.2174498223521097E-2</v>
      </c>
      <c r="D16" s="22">
        <v>3.6846187519713998E-3</v>
      </c>
      <c r="E16" s="22">
        <v>-0.108917031712516</v>
      </c>
      <c r="F16" s="22"/>
      <c r="G16" s="22">
        <v>0.21173669950760399</v>
      </c>
      <c r="H16" s="22">
        <v>0.17604576522319301</v>
      </c>
      <c r="I16" s="22">
        <v>5.6245069320424598E-2</v>
      </c>
      <c r="J16" s="22">
        <v>-0.21217944323621299</v>
      </c>
      <c r="K16" s="22">
        <v>-0.26993040826711701</v>
      </c>
      <c r="L16" s="22">
        <v>-0.226340945204514</v>
      </c>
      <c r="M16" s="22"/>
      <c r="N16" s="22">
        <v>-1.0513736072836899E-3</v>
      </c>
      <c r="O16" s="22">
        <v>-3.7140764177870003E-2</v>
      </c>
      <c r="P16" s="22">
        <v>-0.107664714286805</v>
      </c>
      <c r="Q16" s="22">
        <v>-6.9361367948284805E-2</v>
      </c>
      <c r="R16" s="22"/>
      <c r="S16" s="22">
        <v>0.117762817844816</v>
      </c>
      <c r="T16" s="22">
        <v>-5.2940035228435003E-2</v>
      </c>
      <c r="U16" s="22">
        <v>-0.1817457853161</v>
      </c>
      <c r="V16" s="22">
        <v>-3.6328383372574997E-2</v>
      </c>
      <c r="W16" s="22">
        <v>-9.6059425883563906E-2</v>
      </c>
      <c r="X16" s="22">
        <v>-1.2084044177962799E-2</v>
      </c>
      <c r="Y16" s="22">
        <v>-5.9996233304049698E-2</v>
      </c>
      <c r="Z16" s="22">
        <v>-0.34967665297653899</v>
      </c>
      <c r="AA16" s="22">
        <v>-3.3261411665577702E-2</v>
      </c>
      <c r="AB16" s="22">
        <v>-0.105176610066192</v>
      </c>
      <c r="AC16" s="22">
        <v>-9.4988316744860302E-2</v>
      </c>
      <c r="AD16" s="22">
        <v>1.7292293735972401E-2</v>
      </c>
      <c r="AE16" s="22"/>
      <c r="AF16" s="22">
        <v>-0.101047435748838</v>
      </c>
      <c r="AG16" s="22">
        <v>-7.0487395724297602E-2</v>
      </c>
      <c r="AH16" s="22">
        <v>3.35863022594029E-2</v>
      </c>
      <c r="AI16" s="22"/>
      <c r="AJ16" s="22">
        <v>-0.10843486261096</v>
      </c>
      <c r="AK16" s="22">
        <v>4.4701327316916797E-2</v>
      </c>
      <c r="AL16" s="22">
        <v>-0.160881413621283</v>
      </c>
      <c r="AM16" s="22">
        <v>0.117677002499305</v>
      </c>
      <c r="AN16" s="22">
        <v>2.9080763223281701E-2</v>
      </c>
      <c r="AO16" s="22"/>
      <c r="AP16" s="22">
        <v>-4.5027436189686999E-2</v>
      </c>
      <c r="AQ16" s="22">
        <v>1.6495154316896E-2</v>
      </c>
      <c r="AR16" s="22">
        <v>-0.13148777583287599</v>
      </c>
      <c r="AS16" s="22">
        <v>-0.14173942795375999</v>
      </c>
      <c r="AT16" s="22">
        <v>9.4882448760519503E-2</v>
      </c>
      <c r="AU16" s="22"/>
      <c r="AV16" s="22">
        <v>3.2894112944045401E-2</v>
      </c>
      <c r="AW16" s="22">
        <v>-3.1592318909544802E-2</v>
      </c>
      <c r="AX16" s="22">
        <v>-7.1303078590905095E-2</v>
      </c>
      <c r="AY16" s="22">
        <v>-0.134258600281149</v>
      </c>
      <c r="AZ16" s="22">
        <v>6.0439434095349E-2</v>
      </c>
      <c r="BA16" s="22">
        <v>-0.34385376144343599</v>
      </c>
      <c r="BB16" s="22"/>
      <c r="BC16" s="22">
        <v>-0.136543618382271</v>
      </c>
      <c r="BD16" s="22">
        <v>-8.4783195910576495E-2</v>
      </c>
      <c r="BE16" s="22">
        <v>-1.4100643944290401E-2</v>
      </c>
      <c r="BF16" s="22">
        <v>0.148241747477214</v>
      </c>
      <c r="BG16" s="22">
        <v>0.31981176772400399</v>
      </c>
    </row>
    <row r="17" spans="2:2" x14ac:dyDescent="0.35">
      <c r="B17" s="16"/>
    </row>
    <row r="18" spans="2:2" x14ac:dyDescent="0.35">
      <c r="B18" t="s">
        <v>76</v>
      </c>
    </row>
    <row r="19" spans="2:2" x14ac:dyDescent="0.35">
      <c r="B19" t="s">
        <v>77</v>
      </c>
    </row>
    <row r="21" spans="2:2" x14ac:dyDescent="0.35">
      <c r="B21"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2:BG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125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61</v>
      </c>
      <c r="E5" s="29"/>
      <c r="F5" s="15"/>
      <c r="G5" s="29" t="s">
        <v>62</v>
      </c>
      <c r="H5" s="29"/>
      <c r="I5" s="29"/>
      <c r="J5" s="29"/>
      <c r="K5" s="29"/>
      <c r="L5" s="29"/>
      <c r="M5" s="15"/>
      <c r="N5" s="29" t="s">
        <v>63</v>
      </c>
      <c r="O5" s="29"/>
      <c r="P5" s="29"/>
      <c r="Q5" s="29"/>
      <c r="R5" s="15"/>
      <c r="S5" s="29" t="s">
        <v>64</v>
      </c>
      <c r="T5" s="29"/>
      <c r="U5" s="29"/>
      <c r="V5" s="29"/>
      <c r="W5" s="29"/>
      <c r="X5" s="29"/>
      <c r="Y5" s="29"/>
      <c r="Z5" s="29"/>
      <c r="AA5" s="29"/>
      <c r="AB5" s="29"/>
      <c r="AC5" s="29"/>
      <c r="AD5" s="29"/>
      <c r="AE5" s="15"/>
      <c r="AF5" s="29" t="s">
        <v>65</v>
      </c>
      <c r="AG5" s="29"/>
      <c r="AH5" s="29"/>
      <c r="AI5" s="15"/>
      <c r="AJ5" s="29" t="s">
        <v>66</v>
      </c>
      <c r="AK5" s="29"/>
      <c r="AL5" s="29"/>
      <c r="AM5" s="29"/>
      <c r="AN5" s="29"/>
      <c r="AO5" s="15"/>
      <c r="AP5" s="29" t="s">
        <v>67</v>
      </c>
      <c r="AQ5" s="29"/>
      <c r="AR5" s="29"/>
      <c r="AS5" s="29"/>
      <c r="AT5" s="29"/>
      <c r="AU5" s="15"/>
      <c r="AV5" s="29" t="s">
        <v>68</v>
      </c>
      <c r="AW5" s="29"/>
      <c r="AX5" s="29"/>
      <c r="AY5" s="29"/>
      <c r="AZ5" s="29"/>
      <c r="BA5" s="29"/>
      <c r="BB5" s="15"/>
      <c r="BC5" s="29" t="s">
        <v>69</v>
      </c>
      <c r="BD5" s="29"/>
      <c r="BE5" s="29"/>
      <c r="BF5" s="29"/>
      <c r="BG5" s="29"/>
    </row>
    <row r="6" spans="2:59"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49</v>
      </c>
      <c r="AQ6" s="12" t="s">
        <v>50</v>
      </c>
      <c r="AR6" s="12" t="s">
        <v>51</v>
      </c>
      <c r="AS6" s="12" t="s">
        <v>52</v>
      </c>
      <c r="AT6" s="12" t="s">
        <v>53</v>
      </c>
      <c r="AV6" s="12" t="s">
        <v>46</v>
      </c>
      <c r="AW6" s="12" t="s">
        <v>45</v>
      </c>
      <c r="AX6" s="12" t="s">
        <v>51</v>
      </c>
      <c r="AY6" s="12" t="s">
        <v>52</v>
      </c>
      <c r="AZ6" s="12" t="s">
        <v>54</v>
      </c>
      <c r="BA6" s="12" t="s">
        <v>55</v>
      </c>
      <c r="BC6" s="12" t="s">
        <v>56</v>
      </c>
      <c r="BD6" s="12" t="s">
        <v>57</v>
      </c>
      <c r="BE6" s="12" t="s">
        <v>58</v>
      </c>
      <c r="BF6" s="12" t="s">
        <v>59</v>
      </c>
      <c r="BG6" s="12" t="s">
        <v>60</v>
      </c>
    </row>
    <row r="7" spans="2:59" ht="30" customHeight="1" x14ac:dyDescent="0.35">
      <c r="B7" s="10" t="s">
        <v>18</v>
      </c>
      <c r="C7" s="10">
        <v>2010</v>
      </c>
      <c r="D7" s="10">
        <v>999</v>
      </c>
      <c r="E7" s="10">
        <v>1006</v>
      </c>
      <c r="F7" s="10"/>
      <c r="G7" s="10">
        <v>295</v>
      </c>
      <c r="H7" s="10">
        <v>323</v>
      </c>
      <c r="I7" s="10">
        <v>329</v>
      </c>
      <c r="J7" s="10">
        <v>332</v>
      </c>
      <c r="K7" s="10">
        <v>292</v>
      </c>
      <c r="L7" s="10">
        <v>439</v>
      </c>
      <c r="M7" s="10"/>
      <c r="N7" s="10">
        <v>639</v>
      </c>
      <c r="O7" s="10">
        <v>496</v>
      </c>
      <c r="P7" s="10">
        <v>359</v>
      </c>
      <c r="Q7" s="10">
        <v>508</v>
      </c>
      <c r="R7" s="10"/>
      <c r="S7" s="10">
        <v>273</v>
      </c>
      <c r="T7" s="10">
        <v>265</v>
      </c>
      <c r="U7" s="10">
        <v>165</v>
      </c>
      <c r="V7" s="10">
        <v>186</v>
      </c>
      <c r="W7" s="10">
        <v>145</v>
      </c>
      <c r="X7" s="10">
        <v>175</v>
      </c>
      <c r="Y7" s="10">
        <v>163</v>
      </c>
      <c r="Z7" s="10">
        <v>85</v>
      </c>
      <c r="AA7" s="10">
        <v>219</v>
      </c>
      <c r="AB7" s="10">
        <v>162</v>
      </c>
      <c r="AC7" s="10">
        <v>107</v>
      </c>
      <c r="AD7" s="10">
        <v>65</v>
      </c>
      <c r="AE7" s="10"/>
      <c r="AF7" s="10">
        <v>732</v>
      </c>
      <c r="AG7" s="10">
        <v>823</v>
      </c>
      <c r="AH7" s="10">
        <v>255</v>
      </c>
      <c r="AI7" s="10"/>
      <c r="AJ7" s="10">
        <v>691</v>
      </c>
      <c r="AK7" s="10">
        <v>598</v>
      </c>
      <c r="AL7" s="10">
        <v>152</v>
      </c>
      <c r="AM7" s="10">
        <v>26</v>
      </c>
      <c r="AN7" s="10">
        <v>229</v>
      </c>
      <c r="AO7" s="10"/>
      <c r="AP7" s="10">
        <v>375</v>
      </c>
      <c r="AQ7" s="10">
        <v>780</v>
      </c>
      <c r="AR7" s="10">
        <v>180</v>
      </c>
      <c r="AS7" s="10">
        <v>230</v>
      </c>
      <c r="AT7" s="10">
        <v>109</v>
      </c>
      <c r="AU7" s="10"/>
      <c r="AV7" s="10">
        <v>801</v>
      </c>
      <c r="AW7" s="10">
        <v>334</v>
      </c>
      <c r="AX7" s="10">
        <v>155</v>
      </c>
      <c r="AY7" s="10">
        <v>275</v>
      </c>
      <c r="AZ7" s="10">
        <v>131</v>
      </c>
      <c r="BA7" s="10">
        <v>154</v>
      </c>
      <c r="BB7" s="10"/>
      <c r="BC7" s="10">
        <v>462</v>
      </c>
      <c r="BD7" s="10">
        <v>437</v>
      </c>
      <c r="BE7" s="10">
        <v>576</v>
      </c>
      <c r="BF7" s="10">
        <v>232</v>
      </c>
      <c r="BG7" s="10">
        <v>54</v>
      </c>
    </row>
    <row r="8" spans="2:59" ht="30" customHeight="1" x14ac:dyDescent="0.35">
      <c r="B8" s="11" t="s">
        <v>19</v>
      </c>
      <c r="C8" s="11">
        <v>2010</v>
      </c>
      <c r="D8" s="11">
        <v>990</v>
      </c>
      <c r="E8" s="11">
        <v>1015</v>
      </c>
      <c r="F8" s="11"/>
      <c r="G8" s="11">
        <v>282</v>
      </c>
      <c r="H8" s="11">
        <v>342</v>
      </c>
      <c r="I8" s="11">
        <v>341</v>
      </c>
      <c r="J8" s="11">
        <v>341</v>
      </c>
      <c r="K8" s="11">
        <v>283</v>
      </c>
      <c r="L8" s="11">
        <v>421</v>
      </c>
      <c r="M8" s="11"/>
      <c r="N8" s="11">
        <v>541</v>
      </c>
      <c r="O8" s="11">
        <v>521</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744</v>
      </c>
      <c r="AG8" s="11">
        <v>813</v>
      </c>
      <c r="AH8" s="11">
        <v>263</v>
      </c>
      <c r="AI8" s="11"/>
      <c r="AJ8" s="11">
        <v>682</v>
      </c>
      <c r="AK8" s="11">
        <v>605</v>
      </c>
      <c r="AL8" s="11">
        <v>146</v>
      </c>
      <c r="AM8" s="11">
        <v>25</v>
      </c>
      <c r="AN8" s="11">
        <v>237</v>
      </c>
      <c r="AO8" s="11"/>
      <c r="AP8" s="11">
        <v>367</v>
      </c>
      <c r="AQ8" s="11">
        <v>780</v>
      </c>
      <c r="AR8" s="11">
        <v>175</v>
      </c>
      <c r="AS8" s="11">
        <v>233</v>
      </c>
      <c r="AT8" s="11">
        <v>107</v>
      </c>
      <c r="AU8" s="11"/>
      <c r="AV8" s="11">
        <v>804</v>
      </c>
      <c r="AW8" s="11">
        <v>326</v>
      </c>
      <c r="AX8" s="11">
        <v>150</v>
      </c>
      <c r="AY8" s="11">
        <v>281</v>
      </c>
      <c r="AZ8" s="11">
        <v>131</v>
      </c>
      <c r="BA8" s="11">
        <v>157</v>
      </c>
      <c r="BB8" s="11"/>
      <c r="BC8" s="11">
        <v>483</v>
      </c>
      <c r="BD8" s="11">
        <v>449</v>
      </c>
      <c r="BE8" s="11">
        <v>561</v>
      </c>
      <c r="BF8" s="11">
        <v>222</v>
      </c>
      <c r="BG8" s="11">
        <v>43</v>
      </c>
    </row>
    <row r="9" spans="2:59" x14ac:dyDescent="0.35">
      <c r="B9" s="18" t="s">
        <v>112</v>
      </c>
      <c r="C9" s="17">
        <v>3.9313277246334599E-2</v>
      </c>
      <c r="D9" s="17">
        <v>5.5060630635161499E-2</v>
      </c>
      <c r="E9" s="17">
        <v>2.4144789483344E-2</v>
      </c>
      <c r="F9" s="17"/>
      <c r="G9" s="17">
        <v>7.3878750550318104E-2</v>
      </c>
      <c r="H9" s="17">
        <v>7.29064600827493E-2</v>
      </c>
      <c r="I9" s="17">
        <v>5.28451525067654E-2</v>
      </c>
      <c r="J9" s="17">
        <v>1.3937127801687601E-2</v>
      </c>
      <c r="K9" s="17">
        <v>2.40383756609013E-2</v>
      </c>
      <c r="L9" s="17">
        <v>8.7085363741919598E-3</v>
      </c>
      <c r="M9" s="17"/>
      <c r="N9" s="17">
        <v>3.9424375653452602E-2</v>
      </c>
      <c r="O9" s="17">
        <v>3.3066099071066203E-2</v>
      </c>
      <c r="P9" s="17">
        <v>3.38921817074537E-2</v>
      </c>
      <c r="Q9" s="17">
        <v>5.1102204938619097E-2</v>
      </c>
      <c r="R9" s="17"/>
      <c r="S9" s="17">
        <v>6.4414598230597406E-2</v>
      </c>
      <c r="T9" s="17">
        <v>2.1498611144435201E-2</v>
      </c>
      <c r="U9" s="17">
        <v>2.8627396848266699E-2</v>
      </c>
      <c r="V9" s="17">
        <v>4.0907362321354002E-2</v>
      </c>
      <c r="W9" s="17">
        <v>3.4608592769466998E-2</v>
      </c>
      <c r="X9" s="17">
        <v>4.2498718656153803E-2</v>
      </c>
      <c r="Y9" s="17">
        <v>1.27024636889723E-2</v>
      </c>
      <c r="Z9" s="17">
        <v>1.26030041227709E-2</v>
      </c>
      <c r="AA9" s="17">
        <v>4.1336716437194401E-2</v>
      </c>
      <c r="AB9" s="17">
        <v>4.8547595084582097E-2</v>
      </c>
      <c r="AC9" s="17">
        <v>8.72738555720102E-2</v>
      </c>
      <c r="AD9" s="17">
        <v>1.5542183307458299E-2</v>
      </c>
      <c r="AE9" s="17"/>
      <c r="AF9" s="17">
        <v>3.1748006035678997E-2</v>
      </c>
      <c r="AG9" s="17">
        <v>4.9300507546642898E-2</v>
      </c>
      <c r="AH9" s="17">
        <v>2.6722539935857801E-2</v>
      </c>
      <c r="AI9" s="17"/>
      <c r="AJ9" s="17">
        <v>3.6580068200882103E-2</v>
      </c>
      <c r="AK9" s="17">
        <v>5.4452982441891201E-2</v>
      </c>
      <c r="AL9" s="17">
        <v>3.7066229255129098E-2</v>
      </c>
      <c r="AM9" s="17">
        <v>4.2853528144961399E-2</v>
      </c>
      <c r="AN9" s="17">
        <v>1.6855950107422302E-2</v>
      </c>
      <c r="AO9" s="17"/>
      <c r="AP9" s="17">
        <v>4.3506750887271697E-2</v>
      </c>
      <c r="AQ9" s="17">
        <v>4.66957675101747E-2</v>
      </c>
      <c r="AR9" s="17">
        <v>3.8332740930601399E-2</v>
      </c>
      <c r="AS9" s="17">
        <v>3.07617638097313E-2</v>
      </c>
      <c r="AT9" s="17">
        <v>2.8576455581445101E-2</v>
      </c>
      <c r="AU9" s="17"/>
      <c r="AV9" s="17">
        <v>4.6561194724141899E-2</v>
      </c>
      <c r="AW9" s="17">
        <v>5.4385690311382698E-2</v>
      </c>
      <c r="AX9" s="17">
        <v>4.4713135943852102E-2</v>
      </c>
      <c r="AY9" s="17">
        <v>3.0657724665894701E-2</v>
      </c>
      <c r="AZ9" s="17">
        <v>9.3838730861052991E-3</v>
      </c>
      <c r="BA9" s="17">
        <v>7.0029215715205501E-3</v>
      </c>
      <c r="BB9" s="17"/>
      <c r="BC9" s="17">
        <v>4.1499095096471698E-2</v>
      </c>
      <c r="BD9" s="17">
        <v>2.4007489990435199E-2</v>
      </c>
      <c r="BE9" s="17">
        <v>4.1050388148818499E-2</v>
      </c>
      <c r="BF9" s="17">
        <v>6.6447713182435295E-2</v>
      </c>
      <c r="BG9" s="17">
        <v>0.126215582736147</v>
      </c>
    </row>
    <row r="10" spans="2:59" x14ac:dyDescent="0.35">
      <c r="B10" s="18" t="s">
        <v>113</v>
      </c>
      <c r="C10" s="17">
        <v>0.13165724149889499</v>
      </c>
      <c r="D10" s="17">
        <v>0.129075429808167</v>
      </c>
      <c r="E10" s="17">
        <v>0.133764988260206</v>
      </c>
      <c r="F10" s="17"/>
      <c r="G10" s="17">
        <v>0.18802343492318499</v>
      </c>
      <c r="H10" s="17">
        <v>0.16618218590856801</v>
      </c>
      <c r="I10" s="17">
        <v>0.16756426275546801</v>
      </c>
      <c r="J10" s="17">
        <v>0.114235484652344</v>
      </c>
      <c r="K10" s="17">
        <v>9.42913429358542E-2</v>
      </c>
      <c r="L10" s="17">
        <v>7.5969419413346603E-2</v>
      </c>
      <c r="M10" s="17"/>
      <c r="N10" s="17">
        <v>0.15124717891221701</v>
      </c>
      <c r="O10" s="17">
        <v>0.12726420544394601</v>
      </c>
      <c r="P10" s="17">
        <v>0.13863389731881401</v>
      </c>
      <c r="Q10" s="17">
        <v>0.11100553152939301</v>
      </c>
      <c r="R10" s="17"/>
      <c r="S10" s="17">
        <v>0.14661430280335899</v>
      </c>
      <c r="T10" s="17">
        <v>0.146818386665548</v>
      </c>
      <c r="U10" s="17">
        <v>8.7368524995121696E-2</v>
      </c>
      <c r="V10" s="17">
        <v>0.15072576462224399</v>
      </c>
      <c r="W10" s="17">
        <v>0.14539482334904699</v>
      </c>
      <c r="X10" s="17">
        <v>0.11995065433657599</v>
      </c>
      <c r="Y10" s="17">
        <v>0.11357880587022599</v>
      </c>
      <c r="Z10" s="17">
        <v>0.18627088190087701</v>
      </c>
      <c r="AA10" s="17">
        <v>0.13348738735725699</v>
      </c>
      <c r="AB10" s="17">
        <v>0.10409402814176499</v>
      </c>
      <c r="AC10" s="17">
        <v>0.1054908066968</v>
      </c>
      <c r="AD10" s="17">
        <v>0.15614272708632501</v>
      </c>
      <c r="AE10" s="17"/>
      <c r="AF10" s="17">
        <v>0.13867427414537301</v>
      </c>
      <c r="AG10" s="17">
        <v>0.120037475796598</v>
      </c>
      <c r="AH10" s="17">
        <v>0.122802533655809</v>
      </c>
      <c r="AI10" s="17"/>
      <c r="AJ10" s="17">
        <v>0.14422523379663599</v>
      </c>
      <c r="AK10" s="17">
        <v>0.152858600337788</v>
      </c>
      <c r="AL10" s="17">
        <v>8.6208264366602297E-2</v>
      </c>
      <c r="AM10" s="17">
        <v>0.104544471622943</v>
      </c>
      <c r="AN10" s="17">
        <v>0.10916182692148201</v>
      </c>
      <c r="AO10" s="17"/>
      <c r="AP10" s="17">
        <v>0.16933785237763699</v>
      </c>
      <c r="AQ10" s="17">
        <v>0.15713788286437599</v>
      </c>
      <c r="AR10" s="17">
        <v>7.8406675911075904E-2</v>
      </c>
      <c r="AS10" s="17">
        <v>9.7675247819613106E-2</v>
      </c>
      <c r="AT10" s="17">
        <v>0.132206630326689</v>
      </c>
      <c r="AU10" s="17"/>
      <c r="AV10" s="17">
        <v>0.15193465431471601</v>
      </c>
      <c r="AW10" s="17">
        <v>0.16789353898870199</v>
      </c>
      <c r="AX10" s="17">
        <v>8.2682817757554206E-2</v>
      </c>
      <c r="AY10" s="17">
        <v>0.115615693164087</v>
      </c>
      <c r="AZ10" s="17">
        <v>0.128896365565039</v>
      </c>
      <c r="BA10" s="17">
        <v>5.7065341481159798E-2</v>
      </c>
      <c r="BB10" s="17"/>
      <c r="BC10" s="17">
        <v>0.12359016946456999</v>
      </c>
      <c r="BD10" s="17">
        <v>0.13638553823987701</v>
      </c>
      <c r="BE10" s="17">
        <v>0.136063647402417</v>
      </c>
      <c r="BF10" s="17">
        <v>0.151660669308154</v>
      </c>
      <c r="BG10" s="17">
        <v>0.136434031774882</v>
      </c>
    </row>
    <row r="11" spans="2:59" x14ac:dyDescent="0.35">
      <c r="B11" s="18" t="s">
        <v>114</v>
      </c>
      <c r="C11" s="17">
        <v>0.36588535213860202</v>
      </c>
      <c r="D11" s="17">
        <v>0.36170100986081299</v>
      </c>
      <c r="E11" s="17">
        <v>0.36972983597183101</v>
      </c>
      <c r="F11" s="17"/>
      <c r="G11" s="17">
        <v>0.34035826341474901</v>
      </c>
      <c r="H11" s="17">
        <v>0.355256366059652</v>
      </c>
      <c r="I11" s="17">
        <v>0.359774017035628</v>
      </c>
      <c r="J11" s="17">
        <v>0.34590376193324901</v>
      </c>
      <c r="K11" s="17">
        <v>0.384907015208522</v>
      </c>
      <c r="L11" s="17">
        <v>0.39997634038852298</v>
      </c>
      <c r="M11" s="17"/>
      <c r="N11" s="17">
        <v>0.39563847110162798</v>
      </c>
      <c r="O11" s="17">
        <v>0.33239502286829697</v>
      </c>
      <c r="P11" s="17">
        <v>0.40308664555505702</v>
      </c>
      <c r="Q11" s="17">
        <v>0.333616006633561</v>
      </c>
      <c r="R11" s="17"/>
      <c r="S11" s="17">
        <v>0.35392777332176301</v>
      </c>
      <c r="T11" s="17">
        <v>0.32278312758357502</v>
      </c>
      <c r="U11" s="17">
        <v>0.342166289417486</v>
      </c>
      <c r="V11" s="17">
        <v>0.40810285454171802</v>
      </c>
      <c r="W11" s="17">
        <v>0.33200168384067602</v>
      </c>
      <c r="X11" s="17">
        <v>0.40034799829346401</v>
      </c>
      <c r="Y11" s="17">
        <v>0.34929848859310902</v>
      </c>
      <c r="Z11" s="17">
        <v>0.32997010944834898</v>
      </c>
      <c r="AA11" s="17">
        <v>0.39583085627624598</v>
      </c>
      <c r="AB11" s="17">
        <v>0.42017860389745298</v>
      </c>
      <c r="AC11" s="17">
        <v>0.33380934372293503</v>
      </c>
      <c r="AD11" s="17">
        <v>0.39367129334578299</v>
      </c>
      <c r="AE11" s="17"/>
      <c r="AF11" s="17">
        <v>0.37246596821760503</v>
      </c>
      <c r="AG11" s="17">
        <v>0.36050838525555401</v>
      </c>
      <c r="AH11" s="17">
        <v>0.35371245515137101</v>
      </c>
      <c r="AI11" s="17"/>
      <c r="AJ11" s="17">
        <v>0.37479425455597398</v>
      </c>
      <c r="AK11" s="17">
        <v>0.35395265748791199</v>
      </c>
      <c r="AL11" s="17">
        <v>0.39532899206544603</v>
      </c>
      <c r="AM11" s="17">
        <v>0.39403916909887399</v>
      </c>
      <c r="AN11" s="17">
        <v>0.33517423541466701</v>
      </c>
      <c r="AO11" s="17"/>
      <c r="AP11" s="17">
        <v>0.37105613279016397</v>
      </c>
      <c r="AQ11" s="17">
        <v>0.35316775574071901</v>
      </c>
      <c r="AR11" s="17">
        <v>0.38852988093669499</v>
      </c>
      <c r="AS11" s="17">
        <v>0.39013281104827202</v>
      </c>
      <c r="AT11" s="17">
        <v>0.390274331952637</v>
      </c>
      <c r="AU11" s="17"/>
      <c r="AV11" s="17">
        <v>0.35020287091786401</v>
      </c>
      <c r="AW11" s="17">
        <v>0.38148861553265401</v>
      </c>
      <c r="AX11" s="17">
        <v>0.42089910074291598</v>
      </c>
      <c r="AY11" s="17">
        <v>0.38437427277543601</v>
      </c>
      <c r="AZ11" s="17">
        <v>0.43002386590061298</v>
      </c>
      <c r="BA11" s="17">
        <v>0.30936086138339303</v>
      </c>
      <c r="BB11" s="17"/>
      <c r="BC11" s="17">
        <v>0.37843284682013301</v>
      </c>
      <c r="BD11" s="17">
        <v>0.33438963270125599</v>
      </c>
      <c r="BE11" s="17">
        <v>0.37595695114353</v>
      </c>
      <c r="BF11" s="17">
        <v>0.39127310112969199</v>
      </c>
      <c r="BG11" s="17">
        <v>0.40262135184310999</v>
      </c>
    </row>
    <row r="12" spans="2:59" x14ac:dyDescent="0.35">
      <c r="B12" s="18" t="s">
        <v>115</v>
      </c>
      <c r="C12" s="17">
        <v>0.34665092439929102</v>
      </c>
      <c r="D12" s="17">
        <v>0.34665392762687602</v>
      </c>
      <c r="E12" s="17">
        <v>0.34734281340682699</v>
      </c>
      <c r="F12" s="17"/>
      <c r="G12" s="17">
        <v>0.30520327872120101</v>
      </c>
      <c r="H12" s="17">
        <v>0.30201098600584297</v>
      </c>
      <c r="I12" s="17">
        <v>0.31021260062178801</v>
      </c>
      <c r="J12" s="17">
        <v>0.42499372945624198</v>
      </c>
      <c r="K12" s="17">
        <v>0.37082429451778598</v>
      </c>
      <c r="L12" s="17">
        <v>0.360519213049111</v>
      </c>
      <c r="M12" s="17"/>
      <c r="N12" s="17">
        <v>0.31008721294786701</v>
      </c>
      <c r="O12" s="17">
        <v>0.39218323126335602</v>
      </c>
      <c r="P12" s="17">
        <v>0.33666837281824002</v>
      </c>
      <c r="Q12" s="17">
        <v>0.34518967793352801</v>
      </c>
      <c r="R12" s="17"/>
      <c r="S12" s="17">
        <v>0.365312022818152</v>
      </c>
      <c r="T12" s="17">
        <v>0.40516010484578402</v>
      </c>
      <c r="U12" s="17">
        <v>0.41960624889403703</v>
      </c>
      <c r="V12" s="17">
        <v>0.26002104287998301</v>
      </c>
      <c r="W12" s="17">
        <v>0.37430758103786399</v>
      </c>
      <c r="X12" s="17">
        <v>0.32001188951051901</v>
      </c>
      <c r="Y12" s="17">
        <v>0.36581314491178102</v>
      </c>
      <c r="Z12" s="17">
        <v>0.28105448538557198</v>
      </c>
      <c r="AA12" s="17">
        <v>0.30776181641412398</v>
      </c>
      <c r="AB12" s="17">
        <v>0.31714955958269597</v>
      </c>
      <c r="AC12" s="17">
        <v>0.414208868807665</v>
      </c>
      <c r="AD12" s="17">
        <v>0.24021346778821501</v>
      </c>
      <c r="AE12" s="17"/>
      <c r="AF12" s="17">
        <v>0.328593652428469</v>
      </c>
      <c r="AG12" s="17">
        <v>0.380075531564532</v>
      </c>
      <c r="AH12" s="17">
        <v>0.30357282482397002</v>
      </c>
      <c r="AI12" s="17"/>
      <c r="AJ12" s="17">
        <v>0.33195598629200002</v>
      </c>
      <c r="AK12" s="17">
        <v>0.34700099658960598</v>
      </c>
      <c r="AL12" s="17">
        <v>0.36314800337151798</v>
      </c>
      <c r="AM12" s="17">
        <v>0.32261505551251002</v>
      </c>
      <c r="AN12" s="17">
        <v>0.33587069589954099</v>
      </c>
      <c r="AO12" s="17"/>
      <c r="AP12" s="17">
        <v>0.29504319158502001</v>
      </c>
      <c r="AQ12" s="17">
        <v>0.34312598991822801</v>
      </c>
      <c r="AR12" s="17">
        <v>0.41661895539388899</v>
      </c>
      <c r="AS12" s="17">
        <v>0.365136375281299</v>
      </c>
      <c r="AT12" s="17">
        <v>0.34648611824936199</v>
      </c>
      <c r="AU12" s="17"/>
      <c r="AV12" s="17">
        <v>0.35462112408872898</v>
      </c>
      <c r="AW12" s="17">
        <v>0.26608082927936</v>
      </c>
      <c r="AX12" s="17">
        <v>0.395655064504358</v>
      </c>
      <c r="AY12" s="17">
        <v>0.3597532787619</v>
      </c>
      <c r="AZ12" s="17">
        <v>0.33707883987979698</v>
      </c>
      <c r="BA12" s="17">
        <v>0.39923214834215298</v>
      </c>
      <c r="BB12" s="17"/>
      <c r="BC12" s="17">
        <v>0.31450467399652998</v>
      </c>
      <c r="BD12" s="17">
        <v>0.39132522280263599</v>
      </c>
      <c r="BE12" s="17">
        <v>0.34829923820062803</v>
      </c>
      <c r="BF12" s="17">
        <v>0.29083751391749302</v>
      </c>
      <c r="BG12" s="17">
        <v>0.29782259334033701</v>
      </c>
    </row>
    <row r="13" spans="2:59" x14ac:dyDescent="0.35">
      <c r="B13" s="18" t="s">
        <v>73</v>
      </c>
      <c r="C13" s="17">
        <v>0.116493204716878</v>
      </c>
      <c r="D13" s="17">
        <v>0.10750900206898199</v>
      </c>
      <c r="E13" s="17">
        <v>0.125017572877791</v>
      </c>
      <c r="F13" s="17"/>
      <c r="G13" s="17">
        <v>9.2536272390547306E-2</v>
      </c>
      <c r="H13" s="17">
        <v>0.103644001943187</v>
      </c>
      <c r="I13" s="17">
        <v>0.10960396708035</v>
      </c>
      <c r="J13" s="17">
        <v>0.100929896156477</v>
      </c>
      <c r="K13" s="17">
        <v>0.12593897167693699</v>
      </c>
      <c r="L13" s="17">
        <v>0.15482649077482699</v>
      </c>
      <c r="M13" s="17"/>
      <c r="N13" s="17">
        <v>0.103602761384835</v>
      </c>
      <c r="O13" s="17">
        <v>0.115091441353336</v>
      </c>
      <c r="P13" s="17">
        <v>8.7718902600435106E-2</v>
      </c>
      <c r="Q13" s="17">
        <v>0.159086578964898</v>
      </c>
      <c r="R13" s="17"/>
      <c r="S13" s="17">
        <v>6.9731302826128994E-2</v>
      </c>
      <c r="T13" s="17">
        <v>0.103739769760658</v>
      </c>
      <c r="U13" s="17">
        <v>0.122231539845088</v>
      </c>
      <c r="V13" s="17">
        <v>0.14024297563470101</v>
      </c>
      <c r="W13" s="17">
        <v>0.113687319002946</v>
      </c>
      <c r="X13" s="17">
        <v>0.117190739203287</v>
      </c>
      <c r="Y13" s="17">
        <v>0.15860709693591199</v>
      </c>
      <c r="Z13" s="17">
        <v>0.19010151914243101</v>
      </c>
      <c r="AA13" s="17">
        <v>0.121583223515178</v>
      </c>
      <c r="AB13" s="17">
        <v>0.110030213293504</v>
      </c>
      <c r="AC13" s="17">
        <v>5.92171252005892E-2</v>
      </c>
      <c r="AD13" s="17">
        <v>0.194430328472218</v>
      </c>
      <c r="AE13" s="17"/>
      <c r="AF13" s="17">
        <v>0.12851809917287399</v>
      </c>
      <c r="AG13" s="17">
        <v>9.0078099836672407E-2</v>
      </c>
      <c r="AH13" s="17">
        <v>0.193189646432992</v>
      </c>
      <c r="AI13" s="17"/>
      <c r="AJ13" s="17">
        <v>0.112444457154508</v>
      </c>
      <c r="AK13" s="17">
        <v>9.1734763142803294E-2</v>
      </c>
      <c r="AL13" s="17">
        <v>0.11824851094130499</v>
      </c>
      <c r="AM13" s="17">
        <v>0.135947775620712</v>
      </c>
      <c r="AN13" s="17">
        <v>0.20293729165688801</v>
      </c>
      <c r="AO13" s="17"/>
      <c r="AP13" s="17">
        <v>0.12105607235990699</v>
      </c>
      <c r="AQ13" s="17">
        <v>9.9872603966502493E-2</v>
      </c>
      <c r="AR13" s="17">
        <v>7.8111746827737999E-2</v>
      </c>
      <c r="AS13" s="17">
        <v>0.116293802041085</v>
      </c>
      <c r="AT13" s="17">
        <v>0.102456463889866</v>
      </c>
      <c r="AU13" s="17"/>
      <c r="AV13" s="17">
        <v>9.6680155954549193E-2</v>
      </c>
      <c r="AW13" s="17">
        <v>0.13015132588790099</v>
      </c>
      <c r="AX13" s="17">
        <v>5.6049881051319E-2</v>
      </c>
      <c r="AY13" s="17">
        <v>0.109599030632682</v>
      </c>
      <c r="AZ13" s="17">
        <v>9.4617055568445005E-2</v>
      </c>
      <c r="BA13" s="17">
        <v>0.22733872722177301</v>
      </c>
      <c r="BB13" s="17"/>
      <c r="BC13" s="17">
        <v>0.14197321462229501</v>
      </c>
      <c r="BD13" s="17">
        <v>0.113892116265795</v>
      </c>
      <c r="BE13" s="17">
        <v>9.8629775104605799E-2</v>
      </c>
      <c r="BF13" s="17">
        <v>9.9781002462225002E-2</v>
      </c>
      <c r="BG13" s="17">
        <v>3.6906440305524403E-2</v>
      </c>
    </row>
    <row r="14" spans="2:59" x14ac:dyDescent="0.35">
      <c r="B14" s="18" t="s">
        <v>116</v>
      </c>
      <c r="C14" s="21">
        <v>0.17097051874523</v>
      </c>
      <c r="D14" s="21">
        <v>0.184136060443329</v>
      </c>
      <c r="E14" s="21">
        <v>0.15790977774355</v>
      </c>
      <c r="F14" s="21"/>
      <c r="G14" s="21">
        <v>0.26190218547350302</v>
      </c>
      <c r="H14" s="21">
        <v>0.23908864599131699</v>
      </c>
      <c r="I14" s="21">
        <v>0.22040941526223401</v>
      </c>
      <c r="J14" s="21">
        <v>0.128172612454031</v>
      </c>
      <c r="K14" s="21">
        <v>0.11832971859675601</v>
      </c>
      <c r="L14" s="21">
        <v>8.4677955787538603E-2</v>
      </c>
      <c r="M14" s="21"/>
      <c r="N14" s="21">
        <v>0.19067155456567</v>
      </c>
      <c r="O14" s="21">
        <v>0.16033030451501201</v>
      </c>
      <c r="P14" s="21">
        <v>0.17252607902626799</v>
      </c>
      <c r="Q14" s="21">
        <v>0.16210773646801199</v>
      </c>
      <c r="R14" s="21"/>
      <c r="S14" s="21">
        <v>0.211028901033956</v>
      </c>
      <c r="T14" s="21">
        <v>0.16831699780998399</v>
      </c>
      <c r="U14" s="21">
        <v>0.115995921843388</v>
      </c>
      <c r="V14" s="21">
        <v>0.19163312694359799</v>
      </c>
      <c r="W14" s="21">
        <v>0.180003416118514</v>
      </c>
      <c r="X14" s="21">
        <v>0.16244937299272999</v>
      </c>
      <c r="Y14" s="21">
        <v>0.12628126955919899</v>
      </c>
      <c r="Z14" s="21">
        <v>0.198873886023648</v>
      </c>
      <c r="AA14" s="21">
        <v>0.17482410379445101</v>
      </c>
      <c r="AB14" s="21">
        <v>0.152641623226347</v>
      </c>
      <c r="AC14" s="21">
        <v>0.192764662268811</v>
      </c>
      <c r="AD14" s="21">
        <v>0.171684910393783</v>
      </c>
      <c r="AE14" s="21"/>
      <c r="AF14" s="21">
        <v>0.17042228018105199</v>
      </c>
      <c r="AG14" s="21">
        <v>0.16933798334324099</v>
      </c>
      <c r="AH14" s="21">
        <v>0.149525073591667</v>
      </c>
      <c r="AI14" s="21"/>
      <c r="AJ14" s="21">
        <v>0.18080530199751799</v>
      </c>
      <c r="AK14" s="21">
        <v>0.20731158277967901</v>
      </c>
      <c r="AL14" s="21">
        <v>0.123274493621731</v>
      </c>
      <c r="AM14" s="21">
        <v>0.14739799976790399</v>
      </c>
      <c r="AN14" s="21">
        <v>0.12601777702890499</v>
      </c>
      <c r="AO14" s="21"/>
      <c r="AP14" s="21">
        <v>0.212844603264909</v>
      </c>
      <c r="AQ14" s="21">
        <v>0.20383365037455101</v>
      </c>
      <c r="AR14" s="21">
        <v>0.116739416841677</v>
      </c>
      <c r="AS14" s="21">
        <v>0.12843701162934401</v>
      </c>
      <c r="AT14" s="21">
        <v>0.160783085908134</v>
      </c>
      <c r="AU14" s="21"/>
      <c r="AV14" s="21">
        <v>0.198495849038857</v>
      </c>
      <c r="AW14" s="21">
        <v>0.22227922930008501</v>
      </c>
      <c r="AX14" s="21">
        <v>0.127395953701406</v>
      </c>
      <c r="AY14" s="21">
        <v>0.14627341782998099</v>
      </c>
      <c r="AZ14" s="21">
        <v>0.138280238651145</v>
      </c>
      <c r="BA14" s="21">
        <v>6.4068263052680402E-2</v>
      </c>
      <c r="BB14" s="21"/>
      <c r="BC14" s="21">
        <v>0.165089264561042</v>
      </c>
      <c r="BD14" s="21">
        <v>0.16039302823031201</v>
      </c>
      <c r="BE14" s="21">
        <v>0.177114035551236</v>
      </c>
      <c r="BF14" s="21">
        <v>0.218108382490589</v>
      </c>
      <c r="BG14" s="21">
        <v>0.26264961451102797</v>
      </c>
    </row>
    <row r="15" spans="2:59" x14ac:dyDescent="0.35">
      <c r="B15" s="18" t="s">
        <v>117</v>
      </c>
      <c r="C15" s="21">
        <v>0.71253627653789198</v>
      </c>
      <c r="D15" s="21">
        <v>0.70835493748768896</v>
      </c>
      <c r="E15" s="21">
        <v>0.717072649378658</v>
      </c>
      <c r="F15" s="21"/>
      <c r="G15" s="21">
        <v>0.64556154213594896</v>
      </c>
      <c r="H15" s="21">
        <v>0.65726735206549602</v>
      </c>
      <c r="I15" s="21">
        <v>0.66998661765741596</v>
      </c>
      <c r="J15" s="21">
        <v>0.77089749138949204</v>
      </c>
      <c r="K15" s="21">
        <v>0.75573130972630798</v>
      </c>
      <c r="L15" s="21">
        <v>0.76049555343763497</v>
      </c>
      <c r="M15" s="21"/>
      <c r="N15" s="21">
        <v>0.70572568404949498</v>
      </c>
      <c r="O15" s="21">
        <v>0.724578254131653</v>
      </c>
      <c r="P15" s="21">
        <v>0.73975501837329705</v>
      </c>
      <c r="Q15" s="21">
        <v>0.67880568456709001</v>
      </c>
      <c r="R15" s="21"/>
      <c r="S15" s="21">
        <v>0.71923979613991496</v>
      </c>
      <c r="T15" s="21">
        <v>0.72794323242935799</v>
      </c>
      <c r="U15" s="21">
        <v>0.76177253831152303</v>
      </c>
      <c r="V15" s="21">
        <v>0.66812389742170097</v>
      </c>
      <c r="W15" s="21">
        <v>0.70630926487853996</v>
      </c>
      <c r="X15" s="21">
        <v>0.72035988780398297</v>
      </c>
      <c r="Y15" s="21">
        <v>0.71511163350489004</v>
      </c>
      <c r="Z15" s="21">
        <v>0.61102459483392102</v>
      </c>
      <c r="AA15" s="21">
        <v>0.70359267269036996</v>
      </c>
      <c r="AB15" s="21">
        <v>0.73732816348014896</v>
      </c>
      <c r="AC15" s="21">
        <v>0.74801821253059997</v>
      </c>
      <c r="AD15" s="21">
        <v>0.63388476113399905</v>
      </c>
      <c r="AE15" s="21"/>
      <c r="AF15" s="21">
        <v>0.70105962064607397</v>
      </c>
      <c r="AG15" s="21">
        <v>0.74058391682008695</v>
      </c>
      <c r="AH15" s="21">
        <v>0.65728527997534103</v>
      </c>
      <c r="AI15" s="21"/>
      <c r="AJ15" s="21">
        <v>0.706750240847974</v>
      </c>
      <c r="AK15" s="21">
        <v>0.70095365407751697</v>
      </c>
      <c r="AL15" s="21">
        <v>0.75847699543696301</v>
      </c>
      <c r="AM15" s="21">
        <v>0.71665422461138395</v>
      </c>
      <c r="AN15" s="21">
        <v>0.67104493131420795</v>
      </c>
      <c r="AO15" s="21"/>
      <c r="AP15" s="21">
        <v>0.66609932437518404</v>
      </c>
      <c r="AQ15" s="21">
        <v>0.69629374565894697</v>
      </c>
      <c r="AR15" s="21">
        <v>0.80514883633058498</v>
      </c>
      <c r="AS15" s="21">
        <v>0.75526918632956996</v>
      </c>
      <c r="AT15" s="21">
        <v>0.73676045020199998</v>
      </c>
      <c r="AU15" s="21"/>
      <c r="AV15" s="21">
        <v>0.70482399500659298</v>
      </c>
      <c r="AW15" s="21">
        <v>0.64756944481201495</v>
      </c>
      <c r="AX15" s="21">
        <v>0.81655416524727498</v>
      </c>
      <c r="AY15" s="21">
        <v>0.74412755153733701</v>
      </c>
      <c r="AZ15" s="21">
        <v>0.76710270578040995</v>
      </c>
      <c r="BA15" s="21">
        <v>0.70859300972554595</v>
      </c>
      <c r="BB15" s="21"/>
      <c r="BC15" s="21">
        <v>0.69293752081666304</v>
      </c>
      <c r="BD15" s="21">
        <v>0.72571485550389203</v>
      </c>
      <c r="BE15" s="21">
        <v>0.72425618934415803</v>
      </c>
      <c r="BF15" s="21">
        <v>0.68211061504718495</v>
      </c>
      <c r="BG15" s="21">
        <v>0.70044394518344699</v>
      </c>
    </row>
    <row r="16" spans="2:59" x14ac:dyDescent="0.35">
      <c r="B16" s="18" t="s">
        <v>88</v>
      </c>
      <c r="C16" s="22">
        <v>-0.54156575779266203</v>
      </c>
      <c r="D16" s="22">
        <v>-0.52421887704435999</v>
      </c>
      <c r="E16" s="22">
        <v>-0.55916287163510803</v>
      </c>
      <c r="F16" s="22"/>
      <c r="G16" s="22">
        <v>-0.38365935666244599</v>
      </c>
      <c r="H16" s="22">
        <v>-0.41817870607417901</v>
      </c>
      <c r="I16" s="22">
        <v>-0.44957720239518301</v>
      </c>
      <c r="J16" s="22">
        <v>-0.64272487893546004</v>
      </c>
      <c r="K16" s="22">
        <v>-0.63740159112955197</v>
      </c>
      <c r="L16" s="22">
        <v>-0.67581759765009597</v>
      </c>
      <c r="M16" s="22"/>
      <c r="N16" s="22">
        <v>-0.51505412948382501</v>
      </c>
      <c r="O16" s="22">
        <v>-0.56424794961664104</v>
      </c>
      <c r="P16" s="22">
        <v>-0.567228939347029</v>
      </c>
      <c r="Q16" s="22">
        <v>-0.51669794809907799</v>
      </c>
      <c r="R16" s="22"/>
      <c r="S16" s="22">
        <v>-0.50821089510595896</v>
      </c>
      <c r="T16" s="22">
        <v>-0.559626234619375</v>
      </c>
      <c r="U16" s="22">
        <v>-0.645776616468135</v>
      </c>
      <c r="V16" s="22">
        <v>-0.47649077047810301</v>
      </c>
      <c r="W16" s="22">
        <v>-0.52630584876002495</v>
      </c>
      <c r="X16" s="22">
        <v>-0.55791051481125398</v>
      </c>
      <c r="Y16" s="22">
        <v>-0.58883036394569099</v>
      </c>
      <c r="Z16" s="22">
        <v>-0.41215070881027399</v>
      </c>
      <c r="AA16" s="22">
        <v>-0.52876856889591894</v>
      </c>
      <c r="AB16" s="22">
        <v>-0.58468654025380096</v>
      </c>
      <c r="AC16" s="22">
        <v>-0.55525355026178902</v>
      </c>
      <c r="AD16" s="22">
        <v>-0.46219985074021502</v>
      </c>
      <c r="AE16" s="22"/>
      <c r="AF16" s="22">
        <v>-0.53063734046502198</v>
      </c>
      <c r="AG16" s="22">
        <v>-0.57124593347684605</v>
      </c>
      <c r="AH16" s="22">
        <v>-0.50776020638367403</v>
      </c>
      <c r="AI16" s="22"/>
      <c r="AJ16" s="22">
        <v>-0.52594493885045601</v>
      </c>
      <c r="AK16" s="22">
        <v>-0.49364207129783799</v>
      </c>
      <c r="AL16" s="22">
        <v>-0.63520250181523197</v>
      </c>
      <c r="AM16" s="22">
        <v>-0.56925622484347904</v>
      </c>
      <c r="AN16" s="22">
        <v>-0.54502715428530302</v>
      </c>
      <c r="AO16" s="22"/>
      <c r="AP16" s="22">
        <v>-0.45325472111027498</v>
      </c>
      <c r="AQ16" s="22">
        <v>-0.49246009528439599</v>
      </c>
      <c r="AR16" s="22">
        <v>-0.68840941948890699</v>
      </c>
      <c r="AS16" s="22">
        <v>-0.62683217470022601</v>
      </c>
      <c r="AT16" s="22">
        <v>-0.57597736429386504</v>
      </c>
      <c r="AU16" s="22"/>
      <c r="AV16" s="22">
        <v>-0.50632814596773601</v>
      </c>
      <c r="AW16" s="22">
        <v>-0.42529021551193003</v>
      </c>
      <c r="AX16" s="22">
        <v>-0.68915821154586898</v>
      </c>
      <c r="AY16" s="22">
        <v>-0.59785413370735496</v>
      </c>
      <c r="AZ16" s="22">
        <v>-0.62882246712926604</v>
      </c>
      <c r="BA16" s="22">
        <v>-0.64452474667286597</v>
      </c>
      <c r="BB16" s="22"/>
      <c r="BC16" s="22">
        <v>-0.52784825625562104</v>
      </c>
      <c r="BD16" s="22">
        <v>-0.56532182727358005</v>
      </c>
      <c r="BE16" s="22">
        <v>-0.54714215379292197</v>
      </c>
      <c r="BF16" s="22">
        <v>-0.46400223255659601</v>
      </c>
      <c r="BG16" s="22">
        <v>-0.43779433067241902</v>
      </c>
    </row>
    <row r="17" spans="2:2" x14ac:dyDescent="0.35">
      <c r="B17" s="16"/>
    </row>
    <row r="18" spans="2:2" x14ac:dyDescent="0.35">
      <c r="B18" t="s">
        <v>76</v>
      </c>
    </row>
    <row r="19" spans="2:2" x14ac:dyDescent="0.35">
      <c r="B19" t="s">
        <v>77</v>
      </c>
    </row>
    <row r="21" spans="2:2" x14ac:dyDescent="0.35">
      <c r="B21"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2:BG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128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61</v>
      </c>
      <c r="E5" s="29"/>
      <c r="F5" s="15"/>
      <c r="G5" s="29" t="s">
        <v>62</v>
      </c>
      <c r="H5" s="29"/>
      <c r="I5" s="29"/>
      <c r="J5" s="29"/>
      <c r="K5" s="29"/>
      <c r="L5" s="29"/>
      <c r="M5" s="15"/>
      <c r="N5" s="29" t="s">
        <v>63</v>
      </c>
      <c r="O5" s="29"/>
      <c r="P5" s="29"/>
      <c r="Q5" s="29"/>
      <c r="R5" s="15"/>
      <c r="S5" s="29" t="s">
        <v>64</v>
      </c>
      <c r="T5" s="29"/>
      <c r="U5" s="29"/>
      <c r="V5" s="29"/>
      <c r="W5" s="29"/>
      <c r="X5" s="29"/>
      <c r="Y5" s="29"/>
      <c r="Z5" s="29"/>
      <c r="AA5" s="29"/>
      <c r="AB5" s="29"/>
      <c r="AC5" s="29"/>
      <c r="AD5" s="29"/>
      <c r="AE5" s="15"/>
      <c r="AF5" s="29" t="s">
        <v>65</v>
      </c>
      <c r="AG5" s="29"/>
      <c r="AH5" s="29"/>
      <c r="AI5" s="15"/>
      <c r="AJ5" s="29" t="s">
        <v>66</v>
      </c>
      <c r="AK5" s="29"/>
      <c r="AL5" s="29"/>
      <c r="AM5" s="29"/>
      <c r="AN5" s="29"/>
      <c r="AO5" s="15"/>
      <c r="AP5" s="29" t="s">
        <v>67</v>
      </c>
      <c r="AQ5" s="29"/>
      <c r="AR5" s="29"/>
      <c r="AS5" s="29"/>
      <c r="AT5" s="29"/>
      <c r="AU5" s="15"/>
      <c r="AV5" s="29" t="s">
        <v>68</v>
      </c>
      <c r="AW5" s="29"/>
      <c r="AX5" s="29"/>
      <c r="AY5" s="29"/>
      <c r="AZ5" s="29"/>
      <c r="BA5" s="29"/>
      <c r="BB5" s="15"/>
      <c r="BC5" s="29" t="s">
        <v>69</v>
      </c>
      <c r="BD5" s="29"/>
      <c r="BE5" s="29"/>
      <c r="BF5" s="29"/>
      <c r="BG5" s="29"/>
    </row>
    <row r="6" spans="2:59"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49</v>
      </c>
      <c r="AQ6" s="12" t="s">
        <v>50</v>
      </c>
      <c r="AR6" s="12" t="s">
        <v>51</v>
      </c>
      <c r="AS6" s="12" t="s">
        <v>52</v>
      </c>
      <c r="AT6" s="12" t="s">
        <v>53</v>
      </c>
      <c r="AV6" s="12" t="s">
        <v>46</v>
      </c>
      <c r="AW6" s="12" t="s">
        <v>45</v>
      </c>
      <c r="AX6" s="12" t="s">
        <v>51</v>
      </c>
      <c r="AY6" s="12" t="s">
        <v>52</v>
      </c>
      <c r="AZ6" s="12" t="s">
        <v>54</v>
      </c>
      <c r="BA6" s="12" t="s">
        <v>55</v>
      </c>
      <c r="BC6" s="12" t="s">
        <v>56</v>
      </c>
      <c r="BD6" s="12" t="s">
        <v>57</v>
      </c>
      <c r="BE6" s="12" t="s">
        <v>58</v>
      </c>
      <c r="BF6" s="12" t="s">
        <v>59</v>
      </c>
      <c r="BG6" s="12" t="s">
        <v>60</v>
      </c>
    </row>
    <row r="7" spans="2:59" ht="30" customHeight="1" x14ac:dyDescent="0.35">
      <c r="B7" s="10" t="s">
        <v>18</v>
      </c>
      <c r="C7" s="10">
        <v>2010</v>
      </c>
      <c r="D7" s="10">
        <v>999</v>
      </c>
      <c r="E7" s="10">
        <v>1006</v>
      </c>
      <c r="F7" s="10"/>
      <c r="G7" s="10">
        <v>295</v>
      </c>
      <c r="H7" s="10">
        <v>323</v>
      </c>
      <c r="I7" s="10">
        <v>329</v>
      </c>
      <c r="J7" s="10">
        <v>332</v>
      </c>
      <c r="K7" s="10">
        <v>292</v>
      </c>
      <c r="L7" s="10">
        <v>439</v>
      </c>
      <c r="M7" s="10"/>
      <c r="N7" s="10">
        <v>639</v>
      </c>
      <c r="O7" s="10">
        <v>496</v>
      </c>
      <c r="P7" s="10">
        <v>359</v>
      </c>
      <c r="Q7" s="10">
        <v>508</v>
      </c>
      <c r="R7" s="10"/>
      <c r="S7" s="10">
        <v>273</v>
      </c>
      <c r="T7" s="10">
        <v>265</v>
      </c>
      <c r="U7" s="10">
        <v>165</v>
      </c>
      <c r="V7" s="10">
        <v>186</v>
      </c>
      <c r="W7" s="10">
        <v>145</v>
      </c>
      <c r="X7" s="10">
        <v>175</v>
      </c>
      <c r="Y7" s="10">
        <v>163</v>
      </c>
      <c r="Z7" s="10">
        <v>85</v>
      </c>
      <c r="AA7" s="10">
        <v>219</v>
      </c>
      <c r="AB7" s="10">
        <v>162</v>
      </c>
      <c r="AC7" s="10">
        <v>107</v>
      </c>
      <c r="AD7" s="10">
        <v>65</v>
      </c>
      <c r="AE7" s="10"/>
      <c r="AF7" s="10">
        <v>732</v>
      </c>
      <c r="AG7" s="10">
        <v>823</v>
      </c>
      <c r="AH7" s="10">
        <v>255</v>
      </c>
      <c r="AI7" s="10"/>
      <c r="AJ7" s="10">
        <v>691</v>
      </c>
      <c r="AK7" s="10">
        <v>598</v>
      </c>
      <c r="AL7" s="10">
        <v>152</v>
      </c>
      <c r="AM7" s="10">
        <v>26</v>
      </c>
      <c r="AN7" s="10">
        <v>229</v>
      </c>
      <c r="AO7" s="10"/>
      <c r="AP7" s="10">
        <v>375</v>
      </c>
      <c r="AQ7" s="10">
        <v>780</v>
      </c>
      <c r="AR7" s="10">
        <v>180</v>
      </c>
      <c r="AS7" s="10">
        <v>230</v>
      </c>
      <c r="AT7" s="10">
        <v>109</v>
      </c>
      <c r="AU7" s="10"/>
      <c r="AV7" s="10">
        <v>801</v>
      </c>
      <c r="AW7" s="10">
        <v>334</v>
      </c>
      <c r="AX7" s="10">
        <v>155</v>
      </c>
      <c r="AY7" s="10">
        <v>275</v>
      </c>
      <c r="AZ7" s="10">
        <v>131</v>
      </c>
      <c r="BA7" s="10">
        <v>154</v>
      </c>
      <c r="BB7" s="10"/>
      <c r="BC7" s="10">
        <v>462</v>
      </c>
      <c r="BD7" s="10">
        <v>437</v>
      </c>
      <c r="BE7" s="10">
        <v>576</v>
      </c>
      <c r="BF7" s="10">
        <v>232</v>
      </c>
      <c r="BG7" s="10">
        <v>54</v>
      </c>
    </row>
    <row r="8" spans="2:59" ht="30" customHeight="1" x14ac:dyDescent="0.35">
      <c r="B8" s="11" t="s">
        <v>19</v>
      </c>
      <c r="C8" s="11">
        <v>2010</v>
      </c>
      <c r="D8" s="11">
        <v>990</v>
      </c>
      <c r="E8" s="11">
        <v>1015</v>
      </c>
      <c r="F8" s="11"/>
      <c r="G8" s="11">
        <v>282</v>
      </c>
      <c r="H8" s="11">
        <v>342</v>
      </c>
      <c r="I8" s="11">
        <v>341</v>
      </c>
      <c r="J8" s="11">
        <v>341</v>
      </c>
      <c r="K8" s="11">
        <v>283</v>
      </c>
      <c r="L8" s="11">
        <v>421</v>
      </c>
      <c r="M8" s="11"/>
      <c r="N8" s="11">
        <v>541</v>
      </c>
      <c r="O8" s="11">
        <v>521</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744</v>
      </c>
      <c r="AG8" s="11">
        <v>813</v>
      </c>
      <c r="AH8" s="11">
        <v>263</v>
      </c>
      <c r="AI8" s="11"/>
      <c r="AJ8" s="11">
        <v>682</v>
      </c>
      <c r="AK8" s="11">
        <v>605</v>
      </c>
      <c r="AL8" s="11">
        <v>146</v>
      </c>
      <c r="AM8" s="11">
        <v>25</v>
      </c>
      <c r="AN8" s="11">
        <v>237</v>
      </c>
      <c r="AO8" s="11"/>
      <c r="AP8" s="11">
        <v>367</v>
      </c>
      <c r="AQ8" s="11">
        <v>780</v>
      </c>
      <c r="AR8" s="11">
        <v>175</v>
      </c>
      <c r="AS8" s="11">
        <v>233</v>
      </c>
      <c r="AT8" s="11">
        <v>107</v>
      </c>
      <c r="AU8" s="11"/>
      <c r="AV8" s="11">
        <v>804</v>
      </c>
      <c r="AW8" s="11">
        <v>326</v>
      </c>
      <c r="AX8" s="11">
        <v>150</v>
      </c>
      <c r="AY8" s="11">
        <v>281</v>
      </c>
      <c r="AZ8" s="11">
        <v>131</v>
      </c>
      <c r="BA8" s="11">
        <v>157</v>
      </c>
      <c r="BB8" s="11"/>
      <c r="BC8" s="11">
        <v>483</v>
      </c>
      <c r="BD8" s="11">
        <v>449</v>
      </c>
      <c r="BE8" s="11">
        <v>561</v>
      </c>
      <c r="BF8" s="11">
        <v>222</v>
      </c>
      <c r="BG8" s="11">
        <v>43</v>
      </c>
    </row>
    <row r="9" spans="2:59" ht="43.5" x14ac:dyDescent="0.35">
      <c r="B9" s="18" t="s">
        <v>126</v>
      </c>
      <c r="C9" s="17">
        <v>0.37051050866343299</v>
      </c>
      <c r="D9" s="17">
        <v>0.42881547083369198</v>
      </c>
      <c r="E9" s="17">
        <v>0.31343157784275799</v>
      </c>
      <c r="F9" s="17"/>
      <c r="G9" s="17">
        <v>0.49232504536985899</v>
      </c>
      <c r="H9" s="17">
        <v>0.51696217436827097</v>
      </c>
      <c r="I9" s="17">
        <v>0.429738311311466</v>
      </c>
      <c r="J9" s="17">
        <v>0.36539847734803299</v>
      </c>
      <c r="K9" s="17">
        <v>0.247018078768037</v>
      </c>
      <c r="L9" s="17">
        <v>0.20903617542439301</v>
      </c>
      <c r="M9" s="17"/>
      <c r="N9" s="17">
        <v>0.42182716676934601</v>
      </c>
      <c r="O9" s="17">
        <v>0.342525289489156</v>
      </c>
      <c r="P9" s="17">
        <v>0.39363001303671802</v>
      </c>
      <c r="Q9" s="17">
        <v>0.32773291171560998</v>
      </c>
      <c r="R9" s="17"/>
      <c r="S9" s="17">
        <v>0.44088651743229201</v>
      </c>
      <c r="T9" s="17">
        <v>0.28423704801306798</v>
      </c>
      <c r="U9" s="17">
        <v>0.321404669154639</v>
      </c>
      <c r="V9" s="17">
        <v>0.334500955287587</v>
      </c>
      <c r="W9" s="17">
        <v>0.32929825102868299</v>
      </c>
      <c r="X9" s="17">
        <v>0.46806153531158301</v>
      </c>
      <c r="Y9" s="17">
        <v>0.379304696889666</v>
      </c>
      <c r="Z9" s="17">
        <v>0.32093768333449102</v>
      </c>
      <c r="AA9" s="17">
        <v>0.37702774966372699</v>
      </c>
      <c r="AB9" s="17">
        <v>0.40642646201369598</v>
      </c>
      <c r="AC9" s="17">
        <v>0.36769782711409299</v>
      </c>
      <c r="AD9" s="17">
        <v>0.37405045438995199</v>
      </c>
      <c r="AE9" s="17"/>
      <c r="AF9" s="17">
        <v>0.30746066702429697</v>
      </c>
      <c r="AG9" s="17">
        <v>0.39611181736832601</v>
      </c>
      <c r="AH9" s="17">
        <v>0.39740928961545702</v>
      </c>
      <c r="AI9" s="17"/>
      <c r="AJ9" s="17">
        <v>0.27779490057238398</v>
      </c>
      <c r="AK9" s="17">
        <v>0.51221225380185198</v>
      </c>
      <c r="AL9" s="17">
        <v>0.33359896332776501</v>
      </c>
      <c r="AM9" s="17">
        <v>0.18425068272065201</v>
      </c>
      <c r="AN9" s="17">
        <v>0.34023059701486202</v>
      </c>
      <c r="AO9" s="17"/>
      <c r="AP9" s="17">
        <v>0.26734882614568201</v>
      </c>
      <c r="AQ9" s="17">
        <v>0.49988221437166402</v>
      </c>
      <c r="AR9" s="17">
        <v>0.29861122950355301</v>
      </c>
      <c r="AS9" s="17">
        <v>0.24191999628871999</v>
      </c>
      <c r="AT9" s="17">
        <v>0.455365419547414</v>
      </c>
      <c r="AU9" s="17"/>
      <c r="AV9" s="17">
        <v>0.49261318001939902</v>
      </c>
      <c r="AW9" s="17">
        <v>0.28859697811282198</v>
      </c>
      <c r="AX9" s="17">
        <v>0.36010230876143401</v>
      </c>
      <c r="AY9" s="17">
        <v>0.25590399375279799</v>
      </c>
      <c r="AZ9" s="17">
        <v>0.43968227466433402</v>
      </c>
      <c r="BA9" s="17">
        <v>0.169609111024245</v>
      </c>
      <c r="BB9" s="17"/>
      <c r="BC9" s="17">
        <v>0.29404716981918499</v>
      </c>
      <c r="BD9" s="17">
        <v>0.34320434565075503</v>
      </c>
      <c r="BE9" s="17">
        <v>0.42836439059480103</v>
      </c>
      <c r="BF9" s="17">
        <v>0.53255532172265196</v>
      </c>
      <c r="BG9" s="17">
        <v>0.57011424649890996</v>
      </c>
    </row>
    <row r="10" spans="2:59" ht="58" x14ac:dyDescent="0.35">
      <c r="B10" s="18" t="s">
        <v>127</v>
      </c>
      <c r="C10" s="17">
        <v>0.50879362564887198</v>
      </c>
      <c r="D10" s="17">
        <v>0.470100264216879</v>
      </c>
      <c r="E10" s="17">
        <v>0.54696006752887505</v>
      </c>
      <c r="F10" s="17"/>
      <c r="G10" s="17">
        <v>0.394715568860666</v>
      </c>
      <c r="H10" s="17">
        <v>0.36979071777405997</v>
      </c>
      <c r="I10" s="17">
        <v>0.43475786156506702</v>
      </c>
      <c r="J10" s="17">
        <v>0.51509576936763202</v>
      </c>
      <c r="K10" s="17">
        <v>0.62319554087819895</v>
      </c>
      <c r="L10" s="17">
        <v>0.67617451329501999</v>
      </c>
      <c r="M10" s="17"/>
      <c r="N10" s="17">
        <v>0.47941633007326001</v>
      </c>
      <c r="O10" s="17">
        <v>0.53000855969856697</v>
      </c>
      <c r="P10" s="17">
        <v>0.51219399895278295</v>
      </c>
      <c r="Q10" s="17">
        <v>0.51391744625606695</v>
      </c>
      <c r="R10" s="17"/>
      <c r="S10" s="17">
        <v>0.45633050923026702</v>
      </c>
      <c r="T10" s="17">
        <v>0.60805755207346701</v>
      </c>
      <c r="U10" s="17">
        <v>0.55642203712742899</v>
      </c>
      <c r="V10" s="17">
        <v>0.56008167641624795</v>
      </c>
      <c r="W10" s="17">
        <v>0.53794547058327102</v>
      </c>
      <c r="X10" s="17">
        <v>0.38009605599889501</v>
      </c>
      <c r="Y10" s="17">
        <v>0.49713292387564001</v>
      </c>
      <c r="Z10" s="17">
        <v>0.52827674154779802</v>
      </c>
      <c r="AA10" s="17">
        <v>0.48056665765018303</v>
      </c>
      <c r="AB10" s="17">
        <v>0.47487718244154897</v>
      </c>
      <c r="AC10" s="17">
        <v>0.55706641461706197</v>
      </c>
      <c r="AD10" s="17">
        <v>0.49025291747897398</v>
      </c>
      <c r="AE10" s="17"/>
      <c r="AF10" s="17">
        <v>0.58337802481262502</v>
      </c>
      <c r="AG10" s="17">
        <v>0.48120554281786998</v>
      </c>
      <c r="AH10" s="17">
        <v>0.45380997747472701</v>
      </c>
      <c r="AI10" s="17"/>
      <c r="AJ10" s="17">
        <v>0.616828026312779</v>
      </c>
      <c r="AK10" s="17">
        <v>0.37747795125852002</v>
      </c>
      <c r="AL10" s="17">
        <v>0.52050919033120202</v>
      </c>
      <c r="AM10" s="17">
        <v>0.67578959857757204</v>
      </c>
      <c r="AN10" s="17">
        <v>0.53215516964485998</v>
      </c>
      <c r="AO10" s="17"/>
      <c r="AP10" s="17">
        <v>0.62020848523947503</v>
      </c>
      <c r="AQ10" s="17">
        <v>0.39619705632799002</v>
      </c>
      <c r="AR10" s="17">
        <v>0.58298840315540501</v>
      </c>
      <c r="AS10" s="17">
        <v>0.66082962967453396</v>
      </c>
      <c r="AT10" s="17">
        <v>0.41756480504380999</v>
      </c>
      <c r="AU10" s="17"/>
      <c r="AV10" s="17">
        <v>0.39746663100498503</v>
      </c>
      <c r="AW10" s="17">
        <v>0.62066088547727005</v>
      </c>
      <c r="AX10" s="17">
        <v>0.53220512013894905</v>
      </c>
      <c r="AY10" s="17">
        <v>0.65861369236276601</v>
      </c>
      <c r="AZ10" s="17">
        <v>0.40905588774000601</v>
      </c>
      <c r="BA10" s="17">
        <v>0.61701806208404497</v>
      </c>
      <c r="BB10" s="17"/>
      <c r="BC10" s="17">
        <v>0.56577070779189398</v>
      </c>
      <c r="BD10" s="17">
        <v>0.53792944688938205</v>
      </c>
      <c r="BE10" s="17">
        <v>0.46040471252870102</v>
      </c>
      <c r="BF10" s="17">
        <v>0.38053948609696597</v>
      </c>
      <c r="BG10" s="17">
        <v>0.33793097759589502</v>
      </c>
    </row>
    <row r="11" spans="2:59" x14ac:dyDescent="0.35">
      <c r="B11" s="18" t="s">
        <v>73</v>
      </c>
      <c r="C11" s="19">
        <v>0.120695865687695</v>
      </c>
      <c r="D11" s="19">
        <v>0.10108426494943</v>
      </c>
      <c r="E11" s="19">
        <v>0.13960835462836699</v>
      </c>
      <c r="F11" s="19"/>
      <c r="G11" s="19">
        <v>0.11295938576947399</v>
      </c>
      <c r="H11" s="19">
        <v>0.113247107857669</v>
      </c>
      <c r="I11" s="19">
        <v>0.13550382712346701</v>
      </c>
      <c r="J11" s="19">
        <v>0.11950575328433501</v>
      </c>
      <c r="K11" s="19">
        <v>0.129786380353765</v>
      </c>
      <c r="L11" s="19">
        <v>0.114789311280587</v>
      </c>
      <c r="M11" s="19"/>
      <c r="N11" s="19">
        <v>9.8756503157393899E-2</v>
      </c>
      <c r="O11" s="19">
        <v>0.127466150812277</v>
      </c>
      <c r="P11" s="19">
        <v>9.4175988010499603E-2</v>
      </c>
      <c r="Q11" s="19">
        <v>0.158349642028323</v>
      </c>
      <c r="R11" s="19"/>
      <c r="S11" s="19">
        <v>0.10278297333744101</v>
      </c>
      <c r="T11" s="19">
        <v>0.10770539991346501</v>
      </c>
      <c r="U11" s="19">
        <v>0.12217329371793199</v>
      </c>
      <c r="V11" s="19">
        <v>0.10541736829616501</v>
      </c>
      <c r="W11" s="19">
        <v>0.13275627838804599</v>
      </c>
      <c r="X11" s="19">
        <v>0.15184240868952301</v>
      </c>
      <c r="Y11" s="19">
        <v>0.123562379234694</v>
      </c>
      <c r="Z11" s="19">
        <v>0.15078557511771101</v>
      </c>
      <c r="AA11" s="19">
        <v>0.14240559268608999</v>
      </c>
      <c r="AB11" s="19">
        <v>0.11869635554475499</v>
      </c>
      <c r="AC11" s="19">
        <v>7.5235758268844904E-2</v>
      </c>
      <c r="AD11" s="19">
        <v>0.135696628131074</v>
      </c>
      <c r="AE11" s="19"/>
      <c r="AF11" s="19">
        <v>0.10916130816307799</v>
      </c>
      <c r="AG11" s="19">
        <v>0.12268263981380501</v>
      </c>
      <c r="AH11" s="19">
        <v>0.148780732909816</v>
      </c>
      <c r="AI11" s="19"/>
      <c r="AJ11" s="19">
        <v>0.105377073114837</v>
      </c>
      <c r="AK11" s="19">
        <v>0.110309794939628</v>
      </c>
      <c r="AL11" s="19">
        <v>0.145891846341033</v>
      </c>
      <c r="AM11" s="19">
        <v>0.13995971870177601</v>
      </c>
      <c r="AN11" s="19">
        <v>0.12761423334027899</v>
      </c>
      <c r="AO11" s="19"/>
      <c r="AP11" s="19">
        <v>0.11244268861484299</v>
      </c>
      <c r="AQ11" s="19">
        <v>0.103920729300346</v>
      </c>
      <c r="AR11" s="19">
        <v>0.11840036734104201</v>
      </c>
      <c r="AS11" s="19">
        <v>9.7250374036746398E-2</v>
      </c>
      <c r="AT11" s="19">
        <v>0.12706977540877601</v>
      </c>
      <c r="AU11" s="19"/>
      <c r="AV11" s="19">
        <v>0.10992018897561601</v>
      </c>
      <c r="AW11" s="19">
        <v>9.07421364099079E-2</v>
      </c>
      <c r="AX11" s="19">
        <v>0.107692571099617</v>
      </c>
      <c r="AY11" s="19">
        <v>8.5482313884435904E-2</v>
      </c>
      <c r="AZ11" s="19">
        <v>0.151261837595659</v>
      </c>
      <c r="BA11" s="19">
        <v>0.21337282689171</v>
      </c>
      <c r="BB11" s="19"/>
      <c r="BC11" s="19">
        <v>0.140182122388921</v>
      </c>
      <c r="BD11" s="19">
        <v>0.118866207459863</v>
      </c>
      <c r="BE11" s="19">
        <v>0.11123089687649799</v>
      </c>
      <c r="BF11" s="19">
        <v>8.6905192180381896E-2</v>
      </c>
      <c r="BG11" s="19">
        <v>9.1954775905194602E-2</v>
      </c>
    </row>
    <row r="12" spans="2:59" x14ac:dyDescent="0.35">
      <c r="B12" s="16"/>
    </row>
    <row r="13" spans="2:59" x14ac:dyDescent="0.35">
      <c r="B13" t="s">
        <v>76</v>
      </c>
    </row>
    <row r="14" spans="2:59" x14ac:dyDescent="0.35">
      <c r="B14" t="s">
        <v>77</v>
      </c>
    </row>
    <row r="16" spans="2:59" x14ac:dyDescent="0.35">
      <c r="B16"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2:G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7" width="20.7265625" customWidth="1"/>
  </cols>
  <sheetData>
    <row r="2" spans="2:7" ht="40" customHeight="1" x14ac:dyDescent="0.35">
      <c r="D2" s="30" t="s">
        <v>138</v>
      </c>
      <c r="E2" s="26"/>
      <c r="F2" s="26"/>
      <c r="G2" s="26"/>
    </row>
    <row r="6" spans="2:7" ht="50" customHeight="1" x14ac:dyDescent="0.35">
      <c r="B6" s="20" t="s">
        <v>14</v>
      </c>
      <c r="C6" s="20" t="s">
        <v>129</v>
      </c>
      <c r="D6" s="20" t="s">
        <v>130</v>
      </c>
      <c r="E6" s="20" t="s">
        <v>131</v>
      </c>
      <c r="F6" s="20" t="s">
        <v>132</v>
      </c>
    </row>
    <row r="7" spans="2:7" x14ac:dyDescent="0.35">
      <c r="B7" s="18" t="s">
        <v>133</v>
      </c>
      <c r="C7" s="17">
        <v>0.34239574433895698</v>
      </c>
      <c r="D7" s="17">
        <v>0.21529394182324901</v>
      </c>
      <c r="E7" s="17">
        <v>0.18945031772672399</v>
      </c>
      <c r="F7" s="17">
        <v>0.18464959000536199</v>
      </c>
    </row>
    <row r="8" spans="2:7" x14ac:dyDescent="0.35">
      <c r="B8" s="18" t="s">
        <v>134</v>
      </c>
      <c r="C8" s="17">
        <v>0.39631968172166798</v>
      </c>
      <c r="D8" s="17">
        <v>0.39581229534463802</v>
      </c>
      <c r="E8" s="17">
        <v>0.27576584510857</v>
      </c>
      <c r="F8" s="17">
        <v>0.33540347766144502</v>
      </c>
    </row>
    <row r="9" spans="2:7" ht="29" x14ac:dyDescent="0.35">
      <c r="B9" s="18" t="s">
        <v>135</v>
      </c>
      <c r="C9" s="17">
        <v>0.19534484227377799</v>
      </c>
      <c r="D9" s="17">
        <v>0.31654247991363199</v>
      </c>
      <c r="E9" s="17">
        <v>0.31289512971481598</v>
      </c>
      <c r="F9" s="17">
        <v>0.37490141853236503</v>
      </c>
    </row>
    <row r="10" spans="2:7" x14ac:dyDescent="0.35">
      <c r="B10" s="18" t="s">
        <v>136</v>
      </c>
      <c r="C10" s="17">
        <v>2.9979752265455802E-2</v>
      </c>
      <c r="D10" s="17">
        <v>2.5882267156794099E-2</v>
      </c>
      <c r="E10" s="17">
        <v>0.10330430271150801</v>
      </c>
      <c r="F10" s="17">
        <v>3.7168226455655901E-2</v>
      </c>
    </row>
    <row r="11" spans="2:7" x14ac:dyDescent="0.35">
      <c r="B11" s="18" t="s">
        <v>137</v>
      </c>
      <c r="C11" s="17">
        <v>1.34655235301302E-2</v>
      </c>
      <c r="D11" s="17">
        <v>1.7058312303298101E-2</v>
      </c>
      <c r="E11" s="17">
        <v>6.8863557082528004E-2</v>
      </c>
      <c r="F11" s="17">
        <v>2.1374198530374099E-2</v>
      </c>
    </row>
    <row r="12" spans="2:7" x14ac:dyDescent="0.35">
      <c r="B12" s="18" t="s">
        <v>73</v>
      </c>
      <c r="C12" s="17">
        <v>2.24944558700109E-2</v>
      </c>
      <c r="D12" s="17">
        <v>2.9410703458388501E-2</v>
      </c>
      <c r="E12" s="17">
        <v>4.9720847655853502E-2</v>
      </c>
      <c r="F12" s="17">
        <v>4.6503088814797901E-2</v>
      </c>
    </row>
    <row r="13" spans="2:7" x14ac:dyDescent="0.35">
      <c r="B13" s="16"/>
      <c r="C13" s="16"/>
      <c r="D13" s="16"/>
      <c r="E13" s="16"/>
      <c r="F13" s="16"/>
    </row>
    <row r="14" spans="2:7" x14ac:dyDescent="0.35">
      <c r="B14" t="s">
        <v>76</v>
      </c>
    </row>
    <row r="15" spans="2:7" x14ac:dyDescent="0.35">
      <c r="B15" t="s">
        <v>77</v>
      </c>
    </row>
    <row r="19" spans="2:2" x14ac:dyDescent="0.35">
      <c r="B19"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2:BG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139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61</v>
      </c>
      <c r="E5" s="29"/>
      <c r="F5" s="15"/>
      <c r="G5" s="29" t="s">
        <v>62</v>
      </c>
      <c r="H5" s="29"/>
      <c r="I5" s="29"/>
      <c r="J5" s="29"/>
      <c r="K5" s="29"/>
      <c r="L5" s="29"/>
      <c r="M5" s="15"/>
      <c r="N5" s="29" t="s">
        <v>63</v>
      </c>
      <c r="O5" s="29"/>
      <c r="P5" s="29"/>
      <c r="Q5" s="29"/>
      <c r="R5" s="15"/>
      <c r="S5" s="29" t="s">
        <v>64</v>
      </c>
      <c r="T5" s="29"/>
      <c r="U5" s="29"/>
      <c r="V5" s="29"/>
      <c r="W5" s="29"/>
      <c r="X5" s="29"/>
      <c r="Y5" s="29"/>
      <c r="Z5" s="29"/>
      <c r="AA5" s="29"/>
      <c r="AB5" s="29"/>
      <c r="AC5" s="29"/>
      <c r="AD5" s="29"/>
      <c r="AE5" s="15"/>
      <c r="AF5" s="29" t="s">
        <v>65</v>
      </c>
      <c r="AG5" s="29"/>
      <c r="AH5" s="29"/>
      <c r="AI5" s="15"/>
      <c r="AJ5" s="29" t="s">
        <v>66</v>
      </c>
      <c r="AK5" s="29"/>
      <c r="AL5" s="29"/>
      <c r="AM5" s="29"/>
      <c r="AN5" s="29"/>
      <c r="AO5" s="15"/>
      <c r="AP5" s="29" t="s">
        <v>67</v>
      </c>
      <c r="AQ5" s="29"/>
      <c r="AR5" s="29"/>
      <c r="AS5" s="29"/>
      <c r="AT5" s="29"/>
      <c r="AU5" s="15"/>
      <c r="AV5" s="29" t="s">
        <v>68</v>
      </c>
      <c r="AW5" s="29"/>
      <c r="AX5" s="29"/>
      <c r="AY5" s="29"/>
      <c r="AZ5" s="29"/>
      <c r="BA5" s="29"/>
      <c r="BB5" s="15"/>
      <c r="BC5" s="29" t="s">
        <v>69</v>
      </c>
      <c r="BD5" s="29"/>
      <c r="BE5" s="29"/>
      <c r="BF5" s="29"/>
      <c r="BG5" s="29"/>
    </row>
    <row r="6" spans="2:59"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49</v>
      </c>
      <c r="AQ6" s="12" t="s">
        <v>50</v>
      </c>
      <c r="AR6" s="12" t="s">
        <v>51</v>
      </c>
      <c r="AS6" s="12" t="s">
        <v>52</v>
      </c>
      <c r="AT6" s="12" t="s">
        <v>53</v>
      </c>
      <c r="AV6" s="12" t="s">
        <v>46</v>
      </c>
      <c r="AW6" s="12" t="s">
        <v>45</v>
      </c>
      <c r="AX6" s="12" t="s">
        <v>51</v>
      </c>
      <c r="AY6" s="12" t="s">
        <v>52</v>
      </c>
      <c r="AZ6" s="12" t="s">
        <v>54</v>
      </c>
      <c r="BA6" s="12" t="s">
        <v>55</v>
      </c>
      <c r="BC6" s="12" t="s">
        <v>56</v>
      </c>
      <c r="BD6" s="12" t="s">
        <v>57</v>
      </c>
      <c r="BE6" s="12" t="s">
        <v>58</v>
      </c>
      <c r="BF6" s="12" t="s">
        <v>59</v>
      </c>
      <c r="BG6" s="12" t="s">
        <v>60</v>
      </c>
    </row>
    <row r="7" spans="2:59" ht="30" customHeight="1" x14ac:dyDescent="0.35">
      <c r="B7" s="10" t="s">
        <v>18</v>
      </c>
      <c r="C7" s="10">
        <v>2010</v>
      </c>
      <c r="D7" s="10">
        <v>999</v>
      </c>
      <c r="E7" s="10">
        <v>1006</v>
      </c>
      <c r="F7" s="10"/>
      <c r="G7" s="10">
        <v>295</v>
      </c>
      <c r="H7" s="10">
        <v>323</v>
      </c>
      <c r="I7" s="10">
        <v>329</v>
      </c>
      <c r="J7" s="10">
        <v>332</v>
      </c>
      <c r="K7" s="10">
        <v>292</v>
      </c>
      <c r="L7" s="10">
        <v>439</v>
      </c>
      <c r="M7" s="10"/>
      <c r="N7" s="10">
        <v>639</v>
      </c>
      <c r="O7" s="10">
        <v>496</v>
      </c>
      <c r="P7" s="10">
        <v>359</v>
      </c>
      <c r="Q7" s="10">
        <v>508</v>
      </c>
      <c r="R7" s="10"/>
      <c r="S7" s="10">
        <v>273</v>
      </c>
      <c r="T7" s="10">
        <v>265</v>
      </c>
      <c r="U7" s="10">
        <v>165</v>
      </c>
      <c r="V7" s="10">
        <v>186</v>
      </c>
      <c r="W7" s="10">
        <v>145</v>
      </c>
      <c r="X7" s="10">
        <v>175</v>
      </c>
      <c r="Y7" s="10">
        <v>163</v>
      </c>
      <c r="Z7" s="10">
        <v>85</v>
      </c>
      <c r="AA7" s="10">
        <v>219</v>
      </c>
      <c r="AB7" s="10">
        <v>162</v>
      </c>
      <c r="AC7" s="10">
        <v>107</v>
      </c>
      <c r="AD7" s="10">
        <v>65</v>
      </c>
      <c r="AE7" s="10"/>
      <c r="AF7" s="10">
        <v>732</v>
      </c>
      <c r="AG7" s="10">
        <v>823</v>
      </c>
      <c r="AH7" s="10">
        <v>255</v>
      </c>
      <c r="AI7" s="10"/>
      <c r="AJ7" s="10">
        <v>691</v>
      </c>
      <c r="AK7" s="10">
        <v>598</v>
      </c>
      <c r="AL7" s="10">
        <v>152</v>
      </c>
      <c r="AM7" s="10">
        <v>26</v>
      </c>
      <c r="AN7" s="10">
        <v>229</v>
      </c>
      <c r="AO7" s="10"/>
      <c r="AP7" s="10">
        <v>375</v>
      </c>
      <c r="AQ7" s="10">
        <v>780</v>
      </c>
      <c r="AR7" s="10">
        <v>180</v>
      </c>
      <c r="AS7" s="10">
        <v>230</v>
      </c>
      <c r="AT7" s="10">
        <v>109</v>
      </c>
      <c r="AU7" s="10"/>
      <c r="AV7" s="10">
        <v>801</v>
      </c>
      <c r="AW7" s="10">
        <v>334</v>
      </c>
      <c r="AX7" s="10">
        <v>155</v>
      </c>
      <c r="AY7" s="10">
        <v>275</v>
      </c>
      <c r="AZ7" s="10">
        <v>131</v>
      </c>
      <c r="BA7" s="10">
        <v>154</v>
      </c>
      <c r="BB7" s="10"/>
      <c r="BC7" s="10">
        <v>462</v>
      </c>
      <c r="BD7" s="10">
        <v>437</v>
      </c>
      <c r="BE7" s="10">
        <v>576</v>
      </c>
      <c r="BF7" s="10">
        <v>232</v>
      </c>
      <c r="BG7" s="10">
        <v>54</v>
      </c>
    </row>
    <row r="8" spans="2:59" ht="30" customHeight="1" x14ac:dyDescent="0.35">
      <c r="B8" s="11" t="s">
        <v>19</v>
      </c>
      <c r="C8" s="11">
        <v>2010</v>
      </c>
      <c r="D8" s="11">
        <v>990</v>
      </c>
      <c r="E8" s="11">
        <v>1015</v>
      </c>
      <c r="F8" s="11"/>
      <c r="G8" s="11">
        <v>282</v>
      </c>
      <c r="H8" s="11">
        <v>342</v>
      </c>
      <c r="I8" s="11">
        <v>341</v>
      </c>
      <c r="J8" s="11">
        <v>341</v>
      </c>
      <c r="K8" s="11">
        <v>283</v>
      </c>
      <c r="L8" s="11">
        <v>421</v>
      </c>
      <c r="M8" s="11"/>
      <c r="N8" s="11">
        <v>541</v>
      </c>
      <c r="O8" s="11">
        <v>521</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744</v>
      </c>
      <c r="AG8" s="11">
        <v>813</v>
      </c>
      <c r="AH8" s="11">
        <v>263</v>
      </c>
      <c r="AI8" s="11"/>
      <c r="AJ8" s="11">
        <v>682</v>
      </c>
      <c r="AK8" s="11">
        <v>605</v>
      </c>
      <c r="AL8" s="11">
        <v>146</v>
      </c>
      <c r="AM8" s="11">
        <v>25</v>
      </c>
      <c r="AN8" s="11">
        <v>237</v>
      </c>
      <c r="AO8" s="11"/>
      <c r="AP8" s="11">
        <v>367</v>
      </c>
      <c r="AQ8" s="11">
        <v>780</v>
      </c>
      <c r="AR8" s="11">
        <v>175</v>
      </c>
      <c r="AS8" s="11">
        <v>233</v>
      </c>
      <c r="AT8" s="11">
        <v>107</v>
      </c>
      <c r="AU8" s="11"/>
      <c r="AV8" s="11">
        <v>804</v>
      </c>
      <c r="AW8" s="11">
        <v>326</v>
      </c>
      <c r="AX8" s="11">
        <v>150</v>
      </c>
      <c r="AY8" s="11">
        <v>281</v>
      </c>
      <c r="AZ8" s="11">
        <v>131</v>
      </c>
      <c r="BA8" s="11">
        <v>157</v>
      </c>
      <c r="BB8" s="11"/>
      <c r="BC8" s="11">
        <v>483</v>
      </c>
      <c r="BD8" s="11">
        <v>449</v>
      </c>
      <c r="BE8" s="11">
        <v>561</v>
      </c>
      <c r="BF8" s="11">
        <v>222</v>
      </c>
      <c r="BG8" s="11">
        <v>43</v>
      </c>
    </row>
    <row r="9" spans="2:59" x14ac:dyDescent="0.35">
      <c r="B9" s="18" t="s">
        <v>133</v>
      </c>
      <c r="C9" s="17">
        <v>0.34239574433895698</v>
      </c>
      <c r="D9" s="17">
        <v>0.36617793270392701</v>
      </c>
      <c r="E9" s="17">
        <v>0.31982243131810401</v>
      </c>
      <c r="F9" s="17"/>
      <c r="G9" s="17">
        <v>0.28906949576608598</v>
      </c>
      <c r="H9" s="17">
        <v>0.31220591807845599</v>
      </c>
      <c r="I9" s="17">
        <v>0.32008749064883202</v>
      </c>
      <c r="J9" s="17">
        <v>0.33049453329709499</v>
      </c>
      <c r="K9" s="17">
        <v>0.35728869271311497</v>
      </c>
      <c r="L9" s="17">
        <v>0.42036639519117402</v>
      </c>
      <c r="M9" s="17"/>
      <c r="N9" s="17">
        <v>0.37125614566648601</v>
      </c>
      <c r="O9" s="17">
        <v>0.341010693516204</v>
      </c>
      <c r="P9" s="17">
        <v>0.346002504975294</v>
      </c>
      <c r="Q9" s="17">
        <v>0.308607946789071</v>
      </c>
      <c r="R9" s="17"/>
      <c r="S9" s="17">
        <v>0.35757064284776702</v>
      </c>
      <c r="T9" s="17">
        <v>0.403209895646294</v>
      </c>
      <c r="U9" s="17">
        <v>0.35691728342492401</v>
      </c>
      <c r="V9" s="17">
        <v>0.34318919214544902</v>
      </c>
      <c r="W9" s="17">
        <v>0.30142536568997702</v>
      </c>
      <c r="X9" s="17">
        <v>0.37272418365627602</v>
      </c>
      <c r="Y9" s="17">
        <v>0.30937627467246198</v>
      </c>
      <c r="Z9" s="17">
        <v>0.259043923336639</v>
      </c>
      <c r="AA9" s="17">
        <v>0.30541214953249801</v>
      </c>
      <c r="AB9" s="17">
        <v>0.37732453318290499</v>
      </c>
      <c r="AC9" s="17">
        <v>0.27355373601472599</v>
      </c>
      <c r="AD9" s="17">
        <v>0.31670268633547799</v>
      </c>
      <c r="AE9" s="17"/>
      <c r="AF9" s="17">
        <v>0.36770898320887702</v>
      </c>
      <c r="AG9" s="17">
        <v>0.34263397475889701</v>
      </c>
      <c r="AH9" s="17">
        <v>0.29030882549542503</v>
      </c>
      <c r="AI9" s="17"/>
      <c r="AJ9" s="17">
        <v>0.32801294127979802</v>
      </c>
      <c r="AK9" s="17">
        <v>0.38103935012850598</v>
      </c>
      <c r="AL9" s="17">
        <v>0.38986690366676002</v>
      </c>
      <c r="AM9" s="17">
        <v>0.222872380403314</v>
      </c>
      <c r="AN9" s="17">
        <v>0.28104226930417597</v>
      </c>
      <c r="AO9" s="17"/>
      <c r="AP9" s="17">
        <v>0.30583668123671898</v>
      </c>
      <c r="AQ9" s="17">
        <v>0.39106730764139402</v>
      </c>
      <c r="AR9" s="17">
        <v>0.39931529329190601</v>
      </c>
      <c r="AS9" s="17">
        <v>0.31158077552354102</v>
      </c>
      <c r="AT9" s="17">
        <v>0.26113991906770001</v>
      </c>
      <c r="AU9" s="17"/>
      <c r="AV9" s="17">
        <v>0.39611800866825198</v>
      </c>
      <c r="AW9" s="17">
        <v>0.28901474146654599</v>
      </c>
      <c r="AX9" s="17">
        <v>0.38160877797702702</v>
      </c>
      <c r="AY9" s="17">
        <v>0.349118040297421</v>
      </c>
      <c r="AZ9" s="17">
        <v>0.19826221479216899</v>
      </c>
      <c r="BA9" s="17">
        <v>0.30321613721067803</v>
      </c>
      <c r="BB9" s="17"/>
      <c r="BC9" s="17">
        <v>0.31255804613393401</v>
      </c>
      <c r="BD9" s="17">
        <v>0.31190199408546498</v>
      </c>
      <c r="BE9" s="17">
        <v>0.33571398202140601</v>
      </c>
      <c r="BF9" s="17">
        <v>0.364219418051828</v>
      </c>
      <c r="BG9" s="17">
        <v>0.55591021232024795</v>
      </c>
    </row>
    <row r="10" spans="2:59" x14ac:dyDescent="0.35">
      <c r="B10" s="18" t="s">
        <v>134</v>
      </c>
      <c r="C10" s="17">
        <v>0.39631968172166798</v>
      </c>
      <c r="D10" s="17">
        <v>0.38024178839434097</v>
      </c>
      <c r="E10" s="17">
        <v>0.41090404968919603</v>
      </c>
      <c r="F10" s="17"/>
      <c r="G10" s="17">
        <v>0.43488930076864701</v>
      </c>
      <c r="H10" s="17">
        <v>0.42808107622687502</v>
      </c>
      <c r="I10" s="17">
        <v>0.37629802895640002</v>
      </c>
      <c r="J10" s="17">
        <v>0.40341779754836399</v>
      </c>
      <c r="K10" s="17">
        <v>0.39361206164356699</v>
      </c>
      <c r="L10" s="17">
        <v>0.35695155660588501</v>
      </c>
      <c r="M10" s="17"/>
      <c r="N10" s="17">
        <v>0.42336516576897598</v>
      </c>
      <c r="O10" s="17">
        <v>0.41940855089049001</v>
      </c>
      <c r="P10" s="17">
        <v>0.381498964775764</v>
      </c>
      <c r="Q10" s="17">
        <v>0.35268966094876403</v>
      </c>
      <c r="R10" s="17"/>
      <c r="S10" s="17">
        <v>0.40974334627730702</v>
      </c>
      <c r="T10" s="17">
        <v>0.37418032150089098</v>
      </c>
      <c r="U10" s="17">
        <v>0.38970135006289303</v>
      </c>
      <c r="V10" s="17">
        <v>0.45558654328617998</v>
      </c>
      <c r="W10" s="17">
        <v>0.42901021526708499</v>
      </c>
      <c r="X10" s="17">
        <v>0.32411489826997403</v>
      </c>
      <c r="Y10" s="17">
        <v>0.42515239329799998</v>
      </c>
      <c r="Z10" s="17">
        <v>0.45702101010186202</v>
      </c>
      <c r="AA10" s="17">
        <v>0.39843677405150502</v>
      </c>
      <c r="AB10" s="17">
        <v>0.32742920655635899</v>
      </c>
      <c r="AC10" s="17">
        <v>0.40242584530905301</v>
      </c>
      <c r="AD10" s="17">
        <v>0.44114948233296097</v>
      </c>
      <c r="AE10" s="17"/>
      <c r="AF10" s="17">
        <v>0.35039378296370899</v>
      </c>
      <c r="AG10" s="17">
        <v>0.42266406083320102</v>
      </c>
      <c r="AH10" s="17">
        <v>0.38822839221254501</v>
      </c>
      <c r="AI10" s="17"/>
      <c r="AJ10" s="17">
        <v>0.40353878133923199</v>
      </c>
      <c r="AK10" s="17">
        <v>0.37905105962456798</v>
      </c>
      <c r="AL10" s="17">
        <v>0.41887938419431198</v>
      </c>
      <c r="AM10" s="17">
        <v>0.42233526826485002</v>
      </c>
      <c r="AN10" s="17">
        <v>0.36670403120195799</v>
      </c>
      <c r="AO10" s="17"/>
      <c r="AP10" s="17">
        <v>0.41456043198588699</v>
      </c>
      <c r="AQ10" s="17">
        <v>0.40159789434138299</v>
      </c>
      <c r="AR10" s="17">
        <v>0.41330472684099001</v>
      </c>
      <c r="AS10" s="17">
        <v>0.38048091545429702</v>
      </c>
      <c r="AT10" s="17">
        <v>0.46442534396879398</v>
      </c>
      <c r="AU10" s="17"/>
      <c r="AV10" s="17">
        <v>0.39695914497241302</v>
      </c>
      <c r="AW10" s="17">
        <v>0.42145520762253502</v>
      </c>
      <c r="AX10" s="17">
        <v>0.42678863882935802</v>
      </c>
      <c r="AY10" s="17">
        <v>0.35491292228539001</v>
      </c>
      <c r="AZ10" s="17">
        <v>0.47427663329934999</v>
      </c>
      <c r="BA10" s="17">
        <v>0.36703576391347897</v>
      </c>
      <c r="BB10" s="17"/>
      <c r="BC10" s="17">
        <v>0.36583315208328498</v>
      </c>
      <c r="BD10" s="17">
        <v>0.43646284652988199</v>
      </c>
      <c r="BE10" s="17">
        <v>0.430097968237735</v>
      </c>
      <c r="BF10" s="17">
        <v>0.43201934311305501</v>
      </c>
      <c r="BG10" s="17">
        <v>0.29482778391296399</v>
      </c>
    </row>
    <row r="11" spans="2:59" ht="29" x14ac:dyDescent="0.35">
      <c r="B11" s="18" t="s">
        <v>135</v>
      </c>
      <c r="C11" s="17">
        <v>0.19534484227377799</v>
      </c>
      <c r="D11" s="17">
        <v>0.18837370380926299</v>
      </c>
      <c r="E11" s="17">
        <v>0.20229377783754701</v>
      </c>
      <c r="F11" s="17"/>
      <c r="G11" s="17">
        <v>0.20282721919055999</v>
      </c>
      <c r="H11" s="17">
        <v>0.17661518399693199</v>
      </c>
      <c r="I11" s="17">
        <v>0.20732447850836999</v>
      </c>
      <c r="J11" s="17">
        <v>0.221361805639887</v>
      </c>
      <c r="K11" s="17">
        <v>0.188885703959917</v>
      </c>
      <c r="L11" s="17">
        <v>0.179118601178031</v>
      </c>
      <c r="M11" s="17"/>
      <c r="N11" s="17">
        <v>0.164029734014804</v>
      </c>
      <c r="O11" s="17">
        <v>0.17252350854380999</v>
      </c>
      <c r="P11" s="17">
        <v>0.221880366556684</v>
      </c>
      <c r="Q11" s="17">
        <v>0.23278187526403901</v>
      </c>
      <c r="R11" s="17"/>
      <c r="S11" s="17">
        <v>0.181522713341326</v>
      </c>
      <c r="T11" s="17">
        <v>0.14633642017159801</v>
      </c>
      <c r="U11" s="17">
        <v>0.181889496581325</v>
      </c>
      <c r="V11" s="17">
        <v>0.15101079696365399</v>
      </c>
      <c r="W11" s="17">
        <v>0.20680458746574301</v>
      </c>
      <c r="X11" s="17">
        <v>0.23095239978628099</v>
      </c>
      <c r="Y11" s="17">
        <v>0.210452218670104</v>
      </c>
      <c r="Z11" s="17">
        <v>0.2150906951115</v>
      </c>
      <c r="AA11" s="17">
        <v>0.23057288875829601</v>
      </c>
      <c r="AB11" s="17">
        <v>0.236788812630052</v>
      </c>
      <c r="AC11" s="17">
        <v>0.20924815162639501</v>
      </c>
      <c r="AD11" s="17">
        <v>0.16372142094850101</v>
      </c>
      <c r="AE11" s="17"/>
      <c r="AF11" s="17">
        <v>0.20724629733670699</v>
      </c>
      <c r="AG11" s="17">
        <v>0.180248243205856</v>
      </c>
      <c r="AH11" s="17">
        <v>0.237854368522565</v>
      </c>
      <c r="AI11" s="17"/>
      <c r="AJ11" s="17">
        <v>0.20562675503317701</v>
      </c>
      <c r="AK11" s="17">
        <v>0.17567643591600099</v>
      </c>
      <c r="AL11" s="17">
        <v>0.13529964206506501</v>
      </c>
      <c r="AM11" s="17">
        <v>0.27057323102629399</v>
      </c>
      <c r="AN11" s="17">
        <v>0.25732087282459398</v>
      </c>
      <c r="AO11" s="17"/>
      <c r="AP11" s="17">
        <v>0.21626987188003199</v>
      </c>
      <c r="AQ11" s="17">
        <v>0.168484288906569</v>
      </c>
      <c r="AR11" s="17">
        <v>0.12747461373066399</v>
      </c>
      <c r="AS11" s="17">
        <v>0.23699730685085699</v>
      </c>
      <c r="AT11" s="17">
        <v>0.19745321439567201</v>
      </c>
      <c r="AU11" s="17"/>
      <c r="AV11" s="17">
        <v>0.16163762582260499</v>
      </c>
      <c r="AW11" s="17">
        <v>0.20928651608454901</v>
      </c>
      <c r="AX11" s="17">
        <v>0.13155844293740401</v>
      </c>
      <c r="AY11" s="17">
        <v>0.219314019498205</v>
      </c>
      <c r="AZ11" s="17">
        <v>0.25414032129841402</v>
      </c>
      <c r="BA11" s="17">
        <v>0.24404802100088899</v>
      </c>
      <c r="BB11" s="17"/>
      <c r="BC11" s="17">
        <v>0.234665212620977</v>
      </c>
      <c r="BD11" s="17">
        <v>0.18507740139725701</v>
      </c>
      <c r="BE11" s="17">
        <v>0.17802793336761299</v>
      </c>
      <c r="BF11" s="17">
        <v>0.13485921361076</v>
      </c>
      <c r="BG11" s="17">
        <v>0.13727317705751901</v>
      </c>
    </row>
    <row r="12" spans="2:59" x14ac:dyDescent="0.35">
      <c r="B12" s="18" t="s">
        <v>136</v>
      </c>
      <c r="C12" s="17">
        <v>2.9979752265455802E-2</v>
      </c>
      <c r="D12" s="17">
        <v>3.1905969718624597E-2</v>
      </c>
      <c r="E12" s="17">
        <v>2.8248321954022299E-2</v>
      </c>
      <c r="F12" s="17"/>
      <c r="G12" s="17">
        <v>4.0642736664696401E-2</v>
      </c>
      <c r="H12" s="17">
        <v>5.6910811794637903E-2</v>
      </c>
      <c r="I12" s="17">
        <v>3.8156514876880002E-2</v>
      </c>
      <c r="J12" s="17">
        <v>1.5786484459069001E-2</v>
      </c>
      <c r="K12" s="17">
        <v>1.55015004354787E-2</v>
      </c>
      <c r="L12" s="17">
        <v>1.55513884868417E-2</v>
      </c>
      <c r="M12" s="17"/>
      <c r="N12" s="17">
        <v>1.9631034766476499E-2</v>
      </c>
      <c r="O12" s="17">
        <v>3.0829989553554499E-2</v>
      </c>
      <c r="P12" s="17">
        <v>2.4931063392039699E-2</v>
      </c>
      <c r="Q12" s="17">
        <v>4.5213639590006002E-2</v>
      </c>
      <c r="R12" s="17"/>
      <c r="S12" s="17">
        <v>1.6322696363987001E-2</v>
      </c>
      <c r="T12" s="17">
        <v>4.29217158139715E-2</v>
      </c>
      <c r="U12" s="17">
        <v>4.3293874591140702E-2</v>
      </c>
      <c r="V12" s="17">
        <v>2.1143076124428801E-2</v>
      </c>
      <c r="W12" s="17">
        <v>3.23389533924918E-2</v>
      </c>
      <c r="X12" s="17">
        <v>3.5778718154859099E-2</v>
      </c>
      <c r="Y12" s="17">
        <v>1.41841696885155E-2</v>
      </c>
      <c r="Z12" s="17">
        <v>1.30460360404981E-2</v>
      </c>
      <c r="AA12" s="17">
        <v>3.8468535780573597E-2</v>
      </c>
      <c r="AB12" s="17">
        <v>1.91473162274696E-2</v>
      </c>
      <c r="AC12" s="17">
        <v>5.2048371034737202E-2</v>
      </c>
      <c r="AD12" s="17">
        <v>3.4760632853411202E-2</v>
      </c>
      <c r="AE12" s="17"/>
      <c r="AF12" s="17">
        <v>2.7330532458692901E-2</v>
      </c>
      <c r="AG12" s="17">
        <v>3.1884656201804397E-2</v>
      </c>
      <c r="AH12" s="17">
        <v>2.9903119271601601E-2</v>
      </c>
      <c r="AI12" s="17"/>
      <c r="AJ12" s="17">
        <v>2.5572382466977201E-2</v>
      </c>
      <c r="AK12" s="17">
        <v>4.5534037036086501E-2</v>
      </c>
      <c r="AL12" s="17">
        <v>2.6741786801909501E-2</v>
      </c>
      <c r="AM12" s="17">
        <v>4.2853528144961399E-2</v>
      </c>
      <c r="AN12" s="17">
        <v>2.21492057421563E-2</v>
      </c>
      <c r="AO12" s="17"/>
      <c r="AP12" s="17">
        <v>2.9744477494466501E-2</v>
      </c>
      <c r="AQ12" s="17">
        <v>2.3087925691178301E-2</v>
      </c>
      <c r="AR12" s="17">
        <v>3.6604349342277499E-2</v>
      </c>
      <c r="AS12" s="17">
        <v>3.0126287745337502E-2</v>
      </c>
      <c r="AT12" s="17">
        <v>3.7182161222370301E-2</v>
      </c>
      <c r="AU12" s="17"/>
      <c r="AV12" s="17">
        <v>3.1739956384363797E-2</v>
      </c>
      <c r="AW12" s="17">
        <v>3.6213062409292798E-2</v>
      </c>
      <c r="AX12" s="17">
        <v>3.32171756191297E-2</v>
      </c>
      <c r="AY12" s="17">
        <v>2.6730733140375301E-2</v>
      </c>
      <c r="AZ12" s="17">
        <v>2.59071259272451E-2</v>
      </c>
      <c r="BA12" s="17">
        <v>1.54703617545448E-2</v>
      </c>
      <c r="BB12" s="17"/>
      <c r="BC12" s="17">
        <v>3.4513814880096999E-2</v>
      </c>
      <c r="BD12" s="17">
        <v>4.0716175107646101E-2</v>
      </c>
      <c r="BE12" s="17">
        <v>2.6529458284294399E-2</v>
      </c>
      <c r="BF12" s="17">
        <v>3.0909654512477899E-2</v>
      </c>
      <c r="BG12" s="17">
        <v>0</v>
      </c>
    </row>
    <row r="13" spans="2:59" x14ac:dyDescent="0.35">
      <c r="B13" s="18" t="s">
        <v>137</v>
      </c>
      <c r="C13" s="17">
        <v>1.34655235301302E-2</v>
      </c>
      <c r="D13" s="17">
        <v>1.6645767180988501E-2</v>
      </c>
      <c r="E13" s="17">
        <v>1.0429402894941899E-2</v>
      </c>
      <c r="F13" s="17"/>
      <c r="G13" s="17">
        <v>1.1674475850746701E-2</v>
      </c>
      <c r="H13" s="17">
        <v>9.7408303701371195E-3</v>
      </c>
      <c r="I13" s="17">
        <v>1.4257710062753601E-2</v>
      </c>
      <c r="J13" s="17">
        <v>8.2843088680520198E-3</v>
      </c>
      <c r="K13" s="17">
        <v>1.6467840850651599E-2</v>
      </c>
      <c r="L13" s="17">
        <v>1.9229364470193699E-2</v>
      </c>
      <c r="M13" s="17"/>
      <c r="N13" s="17">
        <v>9.7351107632986204E-3</v>
      </c>
      <c r="O13" s="17">
        <v>9.8661509291381698E-3</v>
      </c>
      <c r="P13" s="17">
        <v>1.2034866058245001E-2</v>
      </c>
      <c r="Q13" s="17">
        <v>2.2726803345816698E-2</v>
      </c>
      <c r="R13" s="17"/>
      <c r="S13" s="17">
        <v>8.2127627130403197E-3</v>
      </c>
      <c r="T13" s="17">
        <v>1.75188231141543E-2</v>
      </c>
      <c r="U13" s="17">
        <v>7.2457860837281196E-3</v>
      </c>
      <c r="V13" s="17">
        <v>1.1034281177824901E-2</v>
      </c>
      <c r="W13" s="17">
        <v>2.3200579599056598E-2</v>
      </c>
      <c r="X13" s="17">
        <v>1.6893734802475E-2</v>
      </c>
      <c r="Y13" s="17">
        <v>2.2278203819497501E-2</v>
      </c>
      <c r="Z13" s="17">
        <v>0</v>
      </c>
      <c r="AA13" s="17">
        <v>7.8495787180156498E-3</v>
      </c>
      <c r="AB13" s="17">
        <v>1.54915194576514E-2</v>
      </c>
      <c r="AC13" s="17">
        <v>1.5827434158238701E-2</v>
      </c>
      <c r="AD13" s="17">
        <v>1.6144018034094099E-2</v>
      </c>
      <c r="AE13" s="17"/>
      <c r="AF13" s="17">
        <v>2.18717484780983E-2</v>
      </c>
      <c r="AG13" s="17">
        <v>7.6973949205819897E-3</v>
      </c>
      <c r="AH13" s="17">
        <v>1.4201406121155899E-2</v>
      </c>
      <c r="AI13" s="17"/>
      <c r="AJ13" s="17">
        <v>2.2256508450712201E-2</v>
      </c>
      <c r="AK13" s="17">
        <v>4.5534876976946704E-3</v>
      </c>
      <c r="AL13" s="17">
        <v>5.5549371037374104E-3</v>
      </c>
      <c r="AM13" s="17">
        <v>0</v>
      </c>
      <c r="AN13" s="17">
        <v>2.5889826750227499E-2</v>
      </c>
      <c r="AO13" s="17"/>
      <c r="AP13" s="17">
        <v>1.9906407818523701E-2</v>
      </c>
      <c r="AQ13" s="17">
        <v>4.6108551131224399E-3</v>
      </c>
      <c r="AR13" s="17">
        <v>5.5341471376970904E-3</v>
      </c>
      <c r="AS13" s="17">
        <v>2.8184936378982599E-2</v>
      </c>
      <c r="AT13" s="17">
        <v>0</v>
      </c>
      <c r="AU13" s="17"/>
      <c r="AV13" s="17">
        <v>2.3412175408614E-3</v>
      </c>
      <c r="AW13" s="17">
        <v>2.5953345787654802E-2</v>
      </c>
      <c r="AX13" s="17">
        <v>1.30048099958353E-2</v>
      </c>
      <c r="AY13" s="17">
        <v>3.8876143439984703E-2</v>
      </c>
      <c r="AZ13" s="17">
        <v>0</v>
      </c>
      <c r="BA13" s="17">
        <v>6.9593039876638301E-3</v>
      </c>
      <c r="BB13" s="17"/>
      <c r="BC13" s="17">
        <v>2.1421796054409699E-2</v>
      </c>
      <c r="BD13" s="17">
        <v>1.43914595037016E-2</v>
      </c>
      <c r="BE13" s="17">
        <v>6.4544375354569699E-3</v>
      </c>
      <c r="BF13" s="17">
        <v>1.47836369460517E-2</v>
      </c>
      <c r="BG13" s="17">
        <v>1.19888267092695E-2</v>
      </c>
    </row>
    <row r="14" spans="2:59" x14ac:dyDescent="0.35">
      <c r="B14" s="18" t="s">
        <v>73</v>
      </c>
      <c r="C14" s="19">
        <v>2.24944558700109E-2</v>
      </c>
      <c r="D14" s="19">
        <v>1.6654838192855199E-2</v>
      </c>
      <c r="E14" s="19">
        <v>2.83020163061884E-2</v>
      </c>
      <c r="F14" s="19"/>
      <c r="G14" s="19">
        <v>2.0896771759262901E-2</v>
      </c>
      <c r="H14" s="19">
        <v>1.6446179532962301E-2</v>
      </c>
      <c r="I14" s="19">
        <v>4.3875776946763798E-2</v>
      </c>
      <c r="J14" s="19">
        <v>2.0655070187532699E-2</v>
      </c>
      <c r="K14" s="19">
        <v>2.8244200397271001E-2</v>
      </c>
      <c r="L14" s="19">
        <v>8.7826940678743994E-3</v>
      </c>
      <c r="M14" s="19"/>
      <c r="N14" s="19">
        <v>1.1982809019959E-2</v>
      </c>
      <c r="O14" s="19">
        <v>2.6361106566803499E-2</v>
      </c>
      <c r="P14" s="19">
        <v>1.36522342419728E-2</v>
      </c>
      <c r="Q14" s="19">
        <v>3.7980074062302999E-2</v>
      </c>
      <c r="R14" s="19"/>
      <c r="S14" s="19">
        <v>2.6627838456572499E-2</v>
      </c>
      <c r="T14" s="19">
        <v>1.5832823753090901E-2</v>
      </c>
      <c r="U14" s="19">
        <v>2.09522092559895E-2</v>
      </c>
      <c r="V14" s="19">
        <v>1.8036110302463802E-2</v>
      </c>
      <c r="W14" s="19">
        <v>7.2202985856462103E-3</v>
      </c>
      <c r="X14" s="19">
        <v>1.95360653301354E-2</v>
      </c>
      <c r="Y14" s="19">
        <v>1.85567398514206E-2</v>
      </c>
      <c r="Z14" s="19">
        <v>5.5798335409501298E-2</v>
      </c>
      <c r="AA14" s="19">
        <v>1.9260073159111699E-2</v>
      </c>
      <c r="AB14" s="19">
        <v>2.38186119455631E-2</v>
      </c>
      <c r="AC14" s="19">
        <v>4.6896461856849897E-2</v>
      </c>
      <c r="AD14" s="19">
        <v>2.75217594955551E-2</v>
      </c>
      <c r="AE14" s="19"/>
      <c r="AF14" s="19">
        <v>2.54486555539153E-2</v>
      </c>
      <c r="AG14" s="19">
        <v>1.48716700796599E-2</v>
      </c>
      <c r="AH14" s="19">
        <v>3.95038883767082E-2</v>
      </c>
      <c r="AI14" s="19"/>
      <c r="AJ14" s="19">
        <v>1.4992631430102999E-2</v>
      </c>
      <c r="AK14" s="19">
        <v>1.4145629597144899E-2</v>
      </c>
      <c r="AL14" s="19">
        <v>2.3657346168215802E-2</v>
      </c>
      <c r="AM14" s="19">
        <v>4.136559216058E-2</v>
      </c>
      <c r="AN14" s="19">
        <v>4.6893794176888902E-2</v>
      </c>
      <c r="AO14" s="19"/>
      <c r="AP14" s="19">
        <v>1.36821295843725E-2</v>
      </c>
      <c r="AQ14" s="19">
        <v>1.1151728306354001E-2</v>
      </c>
      <c r="AR14" s="19">
        <v>1.7766869656464498E-2</v>
      </c>
      <c r="AS14" s="19">
        <v>1.26297780469846E-2</v>
      </c>
      <c r="AT14" s="19">
        <v>3.9799361345463802E-2</v>
      </c>
      <c r="AU14" s="19"/>
      <c r="AV14" s="19">
        <v>1.12040466115048E-2</v>
      </c>
      <c r="AW14" s="19">
        <v>1.8077126629422301E-2</v>
      </c>
      <c r="AX14" s="19">
        <v>1.3822154641246099E-2</v>
      </c>
      <c r="AY14" s="19">
        <v>1.10481413386241E-2</v>
      </c>
      <c r="AZ14" s="19">
        <v>4.7413704682822702E-2</v>
      </c>
      <c r="BA14" s="19">
        <v>6.3270412132746201E-2</v>
      </c>
      <c r="BB14" s="19"/>
      <c r="BC14" s="19">
        <v>3.1007978227296801E-2</v>
      </c>
      <c r="BD14" s="19">
        <v>1.1450123376047699E-2</v>
      </c>
      <c r="BE14" s="19">
        <v>2.3176220553494501E-2</v>
      </c>
      <c r="BF14" s="19">
        <v>2.3208733765827699E-2</v>
      </c>
      <c r="BG14" s="19">
        <v>0</v>
      </c>
    </row>
    <row r="15" spans="2:59" x14ac:dyDescent="0.35">
      <c r="B15" s="16"/>
    </row>
    <row r="16" spans="2:59" x14ac:dyDescent="0.35">
      <c r="B16" t="s">
        <v>76</v>
      </c>
    </row>
    <row r="17" spans="2:2" x14ac:dyDescent="0.35">
      <c r="B17" t="s">
        <v>77</v>
      </c>
    </row>
    <row r="19" spans="2:2" x14ac:dyDescent="0.35">
      <c r="B19"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B2:BG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140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61</v>
      </c>
      <c r="E5" s="29"/>
      <c r="F5" s="15"/>
      <c r="G5" s="29" t="s">
        <v>62</v>
      </c>
      <c r="H5" s="29"/>
      <c r="I5" s="29"/>
      <c r="J5" s="29"/>
      <c r="K5" s="29"/>
      <c r="L5" s="29"/>
      <c r="M5" s="15"/>
      <c r="N5" s="29" t="s">
        <v>63</v>
      </c>
      <c r="O5" s="29"/>
      <c r="P5" s="29"/>
      <c r="Q5" s="29"/>
      <c r="R5" s="15"/>
      <c r="S5" s="29" t="s">
        <v>64</v>
      </c>
      <c r="T5" s="29"/>
      <c r="U5" s="29"/>
      <c r="V5" s="29"/>
      <c r="W5" s="29"/>
      <c r="X5" s="29"/>
      <c r="Y5" s="29"/>
      <c r="Z5" s="29"/>
      <c r="AA5" s="29"/>
      <c r="AB5" s="29"/>
      <c r="AC5" s="29"/>
      <c r="AD5" s="29"/>
      <c r="AE5" s="15"/>
      <c r="AF5" s="29" t="s">
        <v>65</v>
      </c>
      <c r="AG5" s="29"/>
      <c r="AH5" s="29"/>
      <c r="AI5" s="15"/>
      <c r="AJ5" s="29" t="s">
        <v>66</v>
      </c>
      <c r="AK5" s="29"/>
      <c r="AL5" s="29"/>
      <c r="AM5" s="29"/>
      <c r="AN5" s="29"/>
      <c r="AO5" s="15"/>
      <c r="AP5" s="29" t="s">
        <v>67</v>
      </c>
      <c r="AQ5" s="29"/>
      <c r="AR5" s="29"/>
      <c r="AS5" s="29"/>
      <c r="AT5" s="29"/>
      <c r="AU5" s="15"/>
      <c r="AV5" s="29" t="s">
        <v>68</v>
      </c>
      <c r="AW5" s="29"/>
      <c r="AX5" s="29"/>
      <c r="AY5" s="29"/>
      <c r="AZ5" s="29"/>
      <c r="BA5" s="29"/>
      <c r="BB5" s="15"/>
      <c r="BC5" s="29" t="s">
        <v>69</v>
      </c>
      <c r="BD5" s="29"/>
      <c r="BE5" s="29"/>
      <c r="BF5" s="29"/>
      <c r="BG5" s="29"/>
    </row>
    <row r="6" spans="2:59"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49</v>
      </c>
      <c r="AQ6" s="12" t="s">
        <v>50</v>
      </c>
      <c r="AR6" s="12" t="s">
        <v>51</v>
      </c>
      <c r="AS6" s="12" t="s">
        <v>52</v>
      </c>
      <c r="AT6" s="12" t="s">
        <v>53</v>
      </c>
      <c r="AV6" s="12" t="s">
        <v>46</v>
      </c>
      <c r="AW6" s="12" t="s">
        <v>45</v>
      </c>
      <c r="AX6" s="12" t="s">
        <v>51</v>
      </c>
      <c r="AY6" s="12" t="s">
        <v>52</v>
      </c>
      <c r="AZ6" s="12" t="s">
        <v>54</v>
      </c>
      <c r="BA6" s="12" t="s">
        <v>55</v>
      </c>
      <c r="BC6" s="12" t="s">
        <v>56</v>
      </c>
      <c r="BD6" s="12" t="s">
        <v>57</v>
      </c>
      <c r="BE6" s="12" t="s">
        <v>58</v>
      </c>
      <c r="BF6" s="12" t="s">
        <v>59</v>
      </c>
      <c r="BG6" s="12" t="s">
        <v>60</v>
      </c>
    </row>
    <row r="7" spans="2:59" ht="30" customHeight="1" x14ac:dyDescent="0.35">
      <c r="B7" s="10" t="s">
        <v>18</v>
      </c>
      <c r="C7" s="10">
        <v>2010</v>
      </c>
      <c r="D7" s="10">
        <v>999</v>
      </c>
      <c r="E7" s="10">
        <v>1006</v>
      </c>
      <c r="F7" s="10"/>
      <c r="G7" s="10">
        <v>295</v>
      </c>
      <c r="H7" s="10">
        <v>323</v>
      </c>
      <c r="I7" s="10">
        <v>329</v>
      </c>
      <c r="J7" s="10">
        <v>332</v>
      </c>
      <c r="K7" s="10">
        <v>292</v>
      </c>
      <c r="L7" s="10">
        <v>439</v>
      </c>
      <c r="M7" s="10"/>
      <c r="N7" s="10">
        <v>639</v>
      </c>
      <c r="O7" s="10">
        <v>496</v>
      </c>
      <c r="P7" s="10">
        <v>359</v>
      </c>
      <c r="Q7" s="10">
        <v>508</v>
      </c>
      <c r="R7" s="10"/>
      <c r="S7" s="10">
        <v>273</v>
      </c>
      <c r="T7" s="10">
        <v>265</v>
      </c>
      <c r="U7" s="10">
        <v>165</v>
      </c>
      <c r="V7" s="10">
        <v>186</v>
      </c>
      <c r="W7" s="10">
        <v>145</v>
      </c>
      <c r="X7" s="10">
        <v>175</v>
      </c>
      <c r="Y7" s="10">
        <v>163</v>
      </c>
      <c r="Z7" s="10">
        <v>85</v>
      </c>
      <c r="AA7" s="10">
        <v>219</v>
      </c>
      <c r="AB7" s="10">
        <v>162</v>
      </c>
      <c r="AC7" s="10">
        <v>107</v>
      </c>
      <c r="AD7" s="10">
        <v>65</v>
      </c>
      <c r="AE7" s="10"/>
      <c r="AF7" s="10">
        <v>732</v>
      </c>
      <c r="AG7" s="10">
        <v>823</v>
      </c>
      <c r="AH7" s="10">
        <v>255</v>
      </c>
      <c r="AI7" s="10"/>
      <c r="AJ7" s="10">
        <v>691</v>
      </c>
      <c r="AK7" s="10">
        <v>598</v>
      </c>
      <c r="AL7" s="10">
        <v>152</v>
      </c>
      <c r="AM7" s="10">
        <v>26</v>
      </c>
      <c r="AN7" s="10">
        <v>229</v>
      </c>
      <c r="AO7" s="10"/>
      <c r="AP7" s="10">
        <v>375</v>
      </c>
      <c r="AQ7" s="10">
        <v>780</v>
      </c>
      <c r="AR7" s="10">
        <v>180</v>
      </c>
      <c r="AS7" s="10">
        <v>230</v>
      </c>
      <c r="AT7" s="10">
        <v>109</v>
      </c>
      <c r="AU7" s="10"/>
      <c r="AV7" s="10">
        <v>801</v>
      </c>
      <c r="AW7" s="10">
        <v>334</v>
      </c>
      <c r="AX7" s="10">
        <v>155</v>
      </c>
      <c r="AY7" s="10">
        <v>275</v>
      </c>
      <c r="AZ7" s="10">
        <v>131</v>
      </c>
      <c r="BA7" s="10">
        <v>154</v>
      </c>
      <c r="BB7" s="10"/>
      <c r="BC7" s="10">
        <v>462</v>
      </c>
      <c r="BD7" s="10">
        <v>437</v>
      </c>
      <c r="BE7" s="10">
        <v>576</v>
      </c>
      <c r="BF7" s="10">
        <v>232</v>
      </c>
      <c r="BG7" s="10">
        <v>54</v>
      </c>
    </row>
    <row r="8" spans="2:59" ht="30" customHeight="1" x14ac:dyDescent="0.35">
      <c r="B8" s="11" t="s">
        <v>19</v>
      </c>
      <c r="C8" s="11">
        <v>2010</v>
      </c>
      <c r="D8" s="11">
        <v>990</v>
      </c>
      <c r="E8" s="11">
        <v>1015</v>
      </c>
      <c r="F8" s="11"/>
      <c r="G8" s="11">
        <v>282</v>
      </c>
      <c r="H8" s="11">
        <v>342</v>
      </c>
      <c r="I8" s="11">
        <v>341</v>
      </c>
      <c r="J8" s="11">
        <v>341</v>
      </c>
      <c r="K8" s="11">
        <v>283</v>
      </c>
      <c r="L8" s="11">
        <v>421</v>
      </c>
      <c r="M8" s="11"/>
      <c r="N8" s="11">
        <v>541</v>
      </c>
      <c r="O8" s="11">
        <v>521</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744</v>
      </c>
      <c r="AG8" s="11">
        <v>813</v>
      </c>
      <c r="AH8" s="11">
        <v>263</v>
      </c>
      <c r="AI8" s="11"/>
      <c r="AJ8" s="11">
        <v>682</v>
      </c>
      <c r="AK8" s="11">
        <v>605</v>
      </c>
      <c r="AL8" s="11">
        <v>146</v>
      </c>
      <c r="AM8" s="11">
        <v>25</v>
      </c>
      <c r="AN8" s="11">
        <v>237</v>
      </c>
      <c r="AO8" s="11"/>
      <c r="AP8" s="11">
        <v>367</v>
      </c>
      <c r="AQ8" s="11">
        <v>780</v>
      </c>
      <c r="AR8" s="11">
        <v>175</v>
      </c>
      <c r="AS8" s="11">
        <v>233</v>
      </c>
      <c r="AT8" s="11">
        <v>107</v>
      </c>
      <c r="AU8" s="11"/>
      <c r="AV8" s="11">
        <v>804</v>
      </c>
      <c r="AW8" s="11">
        <v>326</v>
      </c>
      <c r="AX8" s="11">
        <v>150</v>
      </c>
      <c r="AY8" s="11">
        <v>281</v>
      </c>
      <c r="AZ8" s="11">
        <v>131</v>
      </c>
      <c r="BA8" s="11">
        <v>157</v>
      </c>
      <c r="BB8" s="11"/>
      <c r="BC8" s="11">
        <v>483</v>
      </c>
      <c r="BD8" s="11">
        <v>449</v>
      </c>
      <c r="BE8" s="11">
        <v>561</v>
      </c>
      <c r="BF8" s="11">
        <v>222</v>
      </c>
      <c r="BG8" s="11">
        <v>43</v>
      </c>
    </row>
    <row r="9" spans="2:59" x14ac:dyDescent="0.35">
      <c r="B9" s="18" t="s">
        <v>133</v>
      </c>
      <c r="C9" s="17">
        <v>0.21529394182324901</v>
      </c>
      <c r="D9" s="17">
        <v>0.23516618900629899</v>
      </c>
      <c r="E9" s="17">
        <v>0.196968265355741</v>
      </c>
      <c r="F9" s="17"/>
      <c r="G9" s="17">
        <v>0.257077260448972</v>
      </c>
      <c r="H9" s="17">
        <v>0.24092785197657501</v>
      </c>
      <c r="I9" s="17">
        <v>0.21187810795102199</v>
      </c>
      <c r="J9" s="17">
        <v>0.188261563381207</v>
      </c>
      <c r="K9" s="17">
        <v>0.187988018716156</v>
      </c>
      <c r="L9" s="17">
        <v>0.20948297147973099</v>
      </c>
      <c r="M9" s="17"/>
      <c r="N9" s="17">
        <v>0.23401835152391101</v>
      </c>
      <c r="O9" s="17">
        <v>0.21863647519491999</v>
      </c>
      <c r="P9" s="17">
        <v>0.21128614800786499</v>
      </c>
      <c r="Q9" s="17">
        <v>0.196512926584586</v>
      </c>
      <c r="R9" s="17"/>
      <c r="S9" s="17">
        <v>0.230465732040225</v>
      </c>
      <c r="T9" s="17">
        <v>0.193622221672686</v>
      </c>
      <c r="U9" s="17">
        <v>0.21027196992265401</v>
      </c>
      <c r="V9" s="17">
        <v>0.17628141212926501</v>
      </c>
      <c r="W9" s="17">
        <v>0.217320366187575</v>
      </c>
      <c r="X9" s="17">
        <v>0.253792506712608</v>
      </c>
      <c r="Y9" s="17">
        <v>0.17067512717764699</v>
      </c>
      <c r="Z9" s="17">
        <v>0.18532402782122001</v>
      </c>
      <c r="AA9" s="17">
        <v>0.17581585059090399</v>
      </c>
      <c r="AB9" s="17">
        <v>0.29244573303129201</v>
      </c>
      <c r="AC9" s="17">
        <v>0.27551910237017802</v>
      </c>
      <c r="AD9" s="17">
        <v>0.21977006146869199</v>
      </c>
      <c r="AE9" s="17"/>
      <c r="AF9" s="17">
        <v>0.21024832549595901</v>
      </c>
      <c r="AG9" s="17">
        <v>0.23037073668868499</v>
      </c>
      <c r="AH9" s="17">
        <v>0.179538774238689</v>
      </c>
      <c r="AI9" s="17"/>
      <c r="AJ9" s="17">
        <v>0.19150679268355</v>
      </c>
      <c r="AK9" s="17">
        <v>0.25028504367628202</v>
      </c>
      <c r="AL9" s="17">
        <v>0.21604565984021001</v>
      </c>
      <c r="AM9" s="17">
        <v>0.15315592924587501</v>
      </c>
      <c r="AN9" s="17">
        <v>0.169554245556364</v>
      </c>
      <c r="AO9" s="17"/>
      <c r="AP9" s="17">
        <v>0.17867922825268601</v>
      </c>
      <c r="AQ9" s="17">
        <v>0.25255617067209601</v>
      </c>
      <c r="AR9" s="17">
        <v>0.18336570012676501</v>
      </c>
      <c r="AS9" s="17">
        <v>0.18219785323422399</v>
      </c>
      <c r="AT9" s="17">
        <v>0.243853275499119</v>
      </c>
      <c r="AU9" s="17"/>
      <c r="AV9" s="17">
        <v>0.26411078290553702</v>
      </c>
      <c r="AW9" s="17">
        <v>0.18780572203169099</v>
      </c>
      <c r="AX9" s="17">
        <v>0.197168992852256</v>
      </c>
      <c r="AY9" s="17">
        <v>0.19012654904270801</v>
      </c>
      <c r="AZ9" s="17">
        <v>0.18962896618519301</v>
      </c>
      <c r="BA9" s="17">
        <v>0.109032633013098</v>
      </c>
      <c r="BB9" s="17"/>
      <c r="BC9" s="17">
        <v>0.183559709150837</v>
      </c>
      <c r="BD9" s="17">
        <v>0.19954636511470999</v>
      </c>
      <c r="BE9" s="17">
        <v>0.218028059647974</v>
      </c>
      <c r="BF9" s="17">
        <v>0.30041104481376002</v>
      </c>
      <c r="BG9" s="17">
        <v>0.327697171155657</v>
      </c>
    </row>
    <row r="10" spans="2:59" x14ac:dyDescent="0.35">
      <c r="B10" s="18" t="s">
        <v>134</v>
      </c>
      <c r="C10" s="17">
        <v>0.39581229534463802</v>
      </c>
      <c r="D10" s="17">
        <v>0.401397957604615</v>
      </c>
      <c r="E10" s="17">
        <v>0.38926056332731301</v>
      </c>
      <c r="F10" s="17"/>
      <c r="G10" s="17">
        <v>0.43761231552735702</v>
      </c>
      <c r="H10" s="17">
        <v>0.388295218175221</v>
      </c>
      <c r="I10" s="17">
        <v>0.36325357200304997</v>
      </c>
      <c r="J10" s="17">
        <v>0.40302876034922802</v>
      </c>
      <c r="K10" s="17">
        <v>0.41773883691178398</v>
      </c>
      <c r="L10" s="17">
        <v>0.37970358615650501</v>
      </c>
      <c r="M10" s="17"/>
      <c r="N10" s="17">
        <v>0.434676991280812</v>
      </c>
      <c r="O10" s="17">
        <v>0.39960024557906898</v>
      </c>
      <c r="P10" s="17">
        <v>0.37479724981628398</v>
      </c>
      <c r="Q10" s="17">
        <v>0.36486633488255699</v>
      </c>
      <c r="R10" s="17"/>
      <c r="S10" s="17">
        <v>0.390464456327897</v>
      </c>
      <c r="T10" s="17">
        <v>0.384998647420353</v>
      </c>
      <c r="U10" s="17">
        <v>0.37315898079892501</v>
      </c>
      <c r="V10" s="17">
        <v>0.435448064224492</v>
      </c>
      <c r="W10" s="17">
        <v>0.38459376380999599</v>
      </c>
      <c r="X10" s="17">
        <v>0.40115102004949599</v>
      </c>
      <c r="Y10" s="17">
        <v>0.43029619915939799</v>
      </c>
      <c r="Z10" s="17">
        <v>0.38383461457104001</v>
      </c>
      <c r="AA10" s="17">
        <v>0.462749402671641</v>
      </c>
      <c r="AB10" s="17">
        <v>0.368453176604358</v>
      </c>
      <c r="AC10" s="17">
        <v>0.29197165135897002</v>
      </c>
      <c r="AD10" s="17">
        <v>0.35359314675004699</v>
      </c>
      <c r="AE10" s="17"/>
      <c r="AF10" s="17">
        <v>0.36416012159265798</v>
      </c>
      <c r="AG10" s="17">
        <v>0.40535823575558</v>
      </c>
      <c r="AH10" s="17">
        <v>0.38423085056584599</v>
      </c>
      <c r="AI10" s="17"/>
      <c r="AJ10" s="17">
        <v>0.39676805844970398</v>
      </c>
      <c r="AK10" s="17">
        <v>0.417246410287747</v>
      </c>
      <c r="AL10" s="17">
        <v>0.425364597972335</v>
      </c>
      <c r="AM10" s="17">
        <v>0.20105575468817799</v>
      </c>
      <c r="AN10" s="17">
        <v>0.35144491163123398</v>
      </c>
      <c r="AO10" s="17"/>
      <c r="AP10" s="17">
        <v>0.39297972335681902</v>
      </c>
      <c r="AQ10" s="17">
        <v>0.42107523591857199</v>
      </c>
      <c r="AR10" s="17">
        <v>0.42943586781266702</v>
      </c>
      <c r="AS10" s="17">
        <v>0.37777695312349802</v>
      </c>
      <c r="AT10" s="17">
        <v>0.38490283090400501</v>
      </c>
      <c r="AU10" s="17"/>
      <c r="AV10" s="17">
        <v>0.422125774823777</v>
      </c>
      <c r="AW10" s="17">
        <v>0.389382230193481</v>
      </c>
      <c r="AX10" s="17">
        <v>0.430998253147857</v>
      </c>
      <c r="AY10" s="17">
        <v>0.36004945616692902</v>
      </c>
      <c r="AZ10" s="17">
        <v>0.38844645876967598</v>
      </c>
      <c r="BA10" s="17">
        <v>0.379861769813858</v>
      </c>
      <c r="BB10" s="17"/>
      <c r="BC10" s="17">
        <v>0.35850951238459899</v>
      </c>
      <c r="BD10" s="17">
        <v>0.387667071856723</v>
      </c>
      <c r="BE10" s="17">
        <v>0.44925547347130002</v>
      </c>
      <c r="BF10" s="17">
        <v>0.38811585508615198</v>
      </c>
      <c r="BG10" s="17">
        <v>0.43425456497582199</v>
      </c>
    </row>
    <row r="11" spans="2:59" ht="29" x14ac:dyDescent="0.35">
      <c r="B11" s="18" t="s">
        <v>135</v>
      </c>
      <c r="C11" s="17">
        <v>0.31654247991363199</v>
      </c>
      <c r="D11" s="17">
        <v>0.29499783940480501</v>
      </c>
      <c r="E11" s="17">
        <v>0.337245981232144</v>
      </c>
      <c r="F11" s="17"/>
      <c r="G11" s="17">
        <v>0.23449714437299601</v>
      </c>
      <c r="H11" s="17">
        <v>0.283089529856551</v>
      </c>
      <c r="I11" s="17">
        <v>0.31487832156359002</v>
      </c>
      <c r="J11" s="17">
        <v>0.35680827121542202</v>
      </c>
      <c r="K11" s="17">
        <v>0.34022227768133001</v>
      </c>
      <c r="L11" s="17">
        <v>0.351522110416912</v>
      </c>
      <c r="M11" s="17"/>
      <c r="N11" s="17">
        <v>0.26966693747138598</v>
      </c>
      <c r="O11" s="17">
        <v>0.30717362163697098</v>
      </c>
      <c r="P11" s="17">
        <v>0.36103233986051902</v>
      </c>
      <c r="Q11" s="17">
        <v>0.33872116798708601</v>
      </c>
      <c r="R11" s="17"/>
      <c r="S11" s="17">
        <v>0.309474863892511</v>
      </c>
      <c r="T11" s="17">
        <v>0.340647374778484</v>
      </c>
      <c r="U11" s="17">
        <v>0.32004802804747901</v>
      </c>
      <c r="V11" s="17">
        <v>0.31022378956025598</v>
      </c>
      <c r="W11" s="17">
        <v>0.33157712894493602</v>
      </c>
      <c r="X11" s="17">
        <v>0.29913354986030299</v>
      </c>
      <c r="Y11" s="17">
        <v>0.321192577556701</v>
      </c>
      <c r="Z11" s="17">
        <v>0.37088981660557102</v>
      </c>
      <c r="AA11" s="17">
        <v>0.286980895585357</v>
      </c>
      <c r="AB11" s="17">
        <v>0.27612258337080697</v>
      </c>
      <c r="AC11" s="17">
        <v>0.36772045999248898</v>
      </c>
      <c r="AD11" s="17">
        <v>0.33133732307379299</v>
      </c>
      <c r="AE11" s="17"/>
      <c r="AF11" s="17">
        <v>0.33832523777378398</v>
      </c>
      <c r="AG11" s="17">
        <v>0.30821960752517502</v>
      </c>
      <c r="AH11" s="17">
        <v>0.32605001242784798</v>
      </c>
      <c r="AI11" s="17"/>
      <c r="AJ11" s="17">
        <v>0.34057377335322703</v>
      </c>
      <c r="AK11" s="17">
        <v>0.26315318545897198</v>
      </c>
      <c r="AL11" s="17">
        <v>0.29676652556008098</v>
      </c>
      <c r="AM11" s="17">
        <v>0.47291993250630798</v>
      </c>
      <c r="AN11" s="17">
        <v>0.36692573229081898</v>
      </c>
      <c r="AO11" s="17"/>
      <c r="AP11" s="17">
        <v>0.354128925423424</v>
      </c>
      <c r="AQ11" s="17">
        <v>0.27731653584229099</v>
      </c>
      <c r="AR11" s="17">
        <v>0.31406790025825898</v>
      </c>
      <c r="AS11" s="17">
        <v>0.35822758364020701</v>
      </c>
      <c r="AT11" s="17">
        <v>0.30259198712791202</v>
      </c>
      <c r="AU11" s="17"/>
      <c r="AV11" s="17">
        <v>0.26405746906802502</v>
      </c>
      <c r="AW11" s="17">
        <v>0.34509650128041702</v>
      </c>
      <c r="AX11" s="17">
        <v>0.30135840436432398</v>
      </c>
      <c r="AY11" s="17">
        <v>0.35478804674933401</v>
      </c>
      <c r="AZ11" s="17">
        <v>0.340686158613419</v>
      </c>
      <c r="BA11" s="17">
        <v>0.43142948712135798</v>
      </c>
      <c r="BB11" s="17"/>
      <c r="BC11" s="17">
        <v>0.37619808935479698</v>
      </c>
      <c r="BD11" s="17">
        <v>0.330577153157111</v>
      </c>
      <c r="BE11" s="17">
        <v>0.26782549882268097</v>
      </c>
      <c r="BF11" s="17">
        <v>0.24107820206719099</v>
      </c>
      <c r="BG11" s="17">
        <v>0.22503704747322101</v>
      </c>
    </row>
    <row r="12" spans="2:59" x14ac:dyDescent="0.35">
      <c r="B12" s="18" t="s">
        <v>136</v>
      </c>
      <c r="C12" s="17">
        <v>2.5882267156794099E-2</v>
      </c>
      <c r="D12" s="17">
        <v>2.8103253679091601E-2</v>
      </c>
      <c r="E12" s="17">
        <v>2.38430964168619E-2</v>
      </c>
      <c r="F12" s="17"/>
      <c r="G12" s="17">
        <v>3.2336520542564799E-2</v>
      </c>
      <c r="H12" s="17">
        <v>4.7195353105699597E-2</v>
      </c>
      <c r="I12" s="17">
        <v>3.9811745606861702E-2</v>
      </c>
      <c r="J12" s="17">
        <v>8.7242437761410208E-3</v>
      </c>
      <c r="K12" s="17">
        <v>1.9434513695904199E-2</v>
      </c>
      <c r="L12" s="17">
        <v>1.11818083262262E-2</v>
      </c>
      <c r="M12" s="17"/>
      <c r="N12" s="17">
        <v>2.68559222522744E-2</v>
      </c>
      <c r="O12" s="17">
        <v>2.9864023837096E-2</v>
      </c>
      <c r="P12" s="17">
        <v>1.89838561591716E-2</v>
      </c>
      <c r="Q12" s="17">
        <v>2.7164499835026199E-2</v>
      </c>
      <c r="R12" s="17"/>
      <c r="S12" s="17">
        <v>1.4964705629912501E-2</v>
      </c>
      <c r="T12" s="17">
        <v>2.8194176087426401E-2</v>
      </c>
      <c r="U12" s="17">
        <v>2.57195308963305E-2</v>
      </c>
      <c r="V12" s="17">
        <v>3.4055292634430197E-2</v>
      </c>
      <c r="W12" s="17">
        <v>3.6126636835678801E-2</v>
      </c>
      <c r="X12" s="17">
        <v>1.6026376840027001E-2</v>
      </c>
      <c r="Y12" s="17">
        <v>3.73816112378434E-2</v>
      </c>
      <c r="Z12" s="17">
        <v>1.30460360404981E-2</v>
      </c>
      <c r="AA12" s="17">
        <v>2.7984122717070199E-2</v>
      </c>
      <c r="AB12" s="17">
        <v>2.3668375590328101E-2</v>
      </c>
      <c r="AC12" s="17">
        <v>1.55558681897793E-2</v>
      </c>
      <c r="AD12" s="17">
        <v>5.0975341713470401E-2</v>
      </c>
      <c r="AE12" s="17"/>
      <c r="AF12" s="17">
        <v>3.3747558392289198E-2</v>
      </c>
      <c r="AG12" s="17">
        <v>2.4022598522595699E-2</v>
      </c>
      <c r="AH12" s="17">
        <v>2.41527286673635E-2</v>
      </c>
      <c r="AI12" s="17"/>
      <c r="AJ12" s="17">
        <v>2.3380898949975599E-2</v>
      </c>
      <c r="AK12" s="17">
        <v>3.4221374544265298E-2</v>
      </c>
      <c r="AL12" s="17">
        <v>2.7866403689710401E-2</v>
      </c>
      <c r="AM12" s="17">
        <v>0.13150279139905899</v>
      </c>
      <c r="AN12" s="17">
        <v>2.14471221352804E-2</v>
      </c>
      <c r="AO12" s="17"/>
      <c r="AP12" s="17">
        <v>2.4601271562503701E-2</v>
      </c>
      <c r="AQ12" s="17">
        <v>2.2519332236633799E-2</v>
      </c>
      <c r="AR12" s="17">
        <v>2.8441435323406501E-2</v>
      </c>
      <c r="AS12" s="17">
        <v>3.9221390284735501E-2</v>
      </c>
      <c r="AT12" s="17">
        <v>1.7534118728136001E-2</v>
      </c>
      <c r="AU12" s="17"/>
      <c r="AV12" s="17">
        <v>2.2148935610203199E-2</v>
      </c>
      <c r="AW12" s="17">
        <v>2.8146655459597499E-2</v>
      </c>
      <c r="AX12" s="17">
        <v>3.3175445668132103E-2</v>
      </c>
      <c r="AY12" s="17">
        <v>3.9459460843090398E-2</v>
      </c>
      <c r="AZ12" s="17">
        <v>3.3158128767875002E-2</v>
      </c>
      <c r="BA12" s="17">
        <v>6.6451023368791296E-3</v>
      </c>
      <c r="BB12" s="17"/>
      <c r="BC12" s="17">
        <v>1.65738589872081E-2</v>
      </c>
      <c r="BD12" s="17">
        <v>3.4372475606577503E-2</v>
      </c>
      <c r="BE12" s="17">
        <v>3.2049789370055003E-2</v>
      </c>
      <c r="BF12" s="17">
        <v>2.01227161492081E-2</v>
      </c>
      <c r="BG12" s="17">
        <v>1.30112163953002E-2</v>
      </c>
    </row>
    <row r="13" spans="2:59" x14ac:dyDescent="0.35">
      <c r="B13" s="18" t="s">
        <v>137</v>
      </c>
      <c r="C13" s="17">
        <v>1.7058312303298101E-2</v>
      </c>
      <c r="D13" s="17">
        <v>1.9748866802186699E-2</v>
      </c>
      <c r="E13" s="17">
        <v>1.4517597960037799E-2</v>
      </c>
      <c r="F13" s="17"/>
      <c r="G13" s="17">
        <v>1.67464454817953E-2</v>
      </c>
      <c r="H13" s="17">
        <v>9.1336469576640197E-3</v>
      </c>
      <c r="I13" s="17">
        <v>2.6514340191798502E-2</v>
      </c>
      <c r="J13" s="17">
        <v>8.9639215782107897E-3</v>
      </c>
      <c r="K13" s="17">
        <v>1.5202397603528499E-2</v>
      </c>
      <c r="L13" s="17">
        <v>2.3851612588324099E-2</v>
      </c>
      <c r="M13" s="17"/>
      <c r="N13" s="17">
        <v>1.2503238211473901E-2</v>
      </c>
      <c r="O13" s="17">
        <v>1.4298620600660601E-2</v>
      </c>
      <c r="P13" s="17">
        <v>1.73022260473467E-2</v>
      </c>
      <c r="Q13" s="17">
        <v>2.4920790126890299E-2</v>
      </c>
      <c r="R13" s="17"/>
      <c r="S13" s="17">
        <v>1.7720237472520401E-2</v>
      </c>
      <c r="T13" s="17">
        <v>3.0255088594494502E-2</v>
      </c>
      <c r="U13" s="17">
        <v>1.9610744278327898E-2</v>
      </c>
      <c r="V13" s="17">
        <v>1.5423048472445701E-2</v>
      </c>
      <c r="W13" s="17">
        <v>7.3241091199699598E-3</v>
      </c>
      <c r="X13" s="17">
        <v>5.9562187681314899E-3</v>
      </c>
      <c r="Y13" s="17">
        <v>2.23722792077546E-2</v>
      </c>
      <c r="Z13" s="17">
        <v>0</v>
      </c>
      <c r="AA13" s="17">
        <v>1.69125131718223E-2</v>
      </c>
      <c r="AB13" s="17">
        <v>2.2021136029761499E-2</v>
      </c>
      <c r="AC13" s="17">
        <v>1.00805773626965E-2</v>
      </c>
      <c r="AD13" s="17">
        <v>1.6802367498442699E-2</v>
      </c>
      <c r="AE13" s="17"/>
      <c r="AF13" s="17">
        <v>2.1967511093186998E-2</v>
      </c>
      <c r="AG13" s="17">
        <v>1.2227429818978799E-2</v>
      </c>
      <c r="AH13" s="17">
        <v>3.0453663935557401E-2</v>
      </c>
      <c r="AI13" s="17"/>
      <c r="AJ13" s="17">
        <v>2.1624163548850401E-2</v>
      </c>
      <c r="AK13" s="17">
        <v>1.7345852202431698E-2</v>
      </c>
      <c r="AL13" s="17">
        <v>5.5549371037374104E-3</v>
      </c>
      <c r="AM13" s="17">
        <v>0</v>
      </c>
      <c r="AN13" s="17">
        <v>2.5014711534342399E-2</v>
      </c>
      <c r="AO13" s="17"/>
      <c r="AP13" s="17">
        <v>2.55188398566406E-2</v>
      </c>
      <c r="AQ13" s="17">
        <v>9.0755290053019192E-3</v>
      </c>
      <c r="AR13" s="17">
        <v>1.07110669188862E-2</v>
      </c>
      <c r="AS13" s="17">
        <v>2.1976624437649001E-2</v>
      </c>
      <c r="AT13" s="17">
        <v>2.1304047739890999E-2</v>
      </c>
      <c r="AU13" s="17"/>
      <c r="AV13" s="17">
        <v>1.02294313855654E-2</v>
      </c>
      <c r="AW13" s="17">
        <v>2.62640592753982E-2</v>
      </c>
      <c r="AX13" s="17">
        <v>1.7249067829322399E-2</v>
      </c>
      <c r="AY13" s="17">
        <v>3.5117689883526197E-2</v>
      </c>
      <c r="AZ13" s="17">
        <v>1.7438773275789101E-2</v>
      </c>
      <c r="BA13" s="17">
        <v>0</v>
      </c>
      <c r="BB13" s="17"/>
      <c r="BC13" s="17">
        <v>2.3658062476036801E-2</v>
      </c>
      <c r="BD13" s="17">
        <v>2.0856156358075501E-2</v>
      </c>
      <c r="BE13" s="17">
        <v>7.6012882006559002E-3</v>
      </c>
      <c r="BF13" s="17">
        <v>2.3621930167304499E-2</v>
      </c>
      <c r="BG13" s="17">
        <v>0</v>
      </c>
    </row>
    <row r="14" spans="2:59" x14ac:dyDescent="0.35">
      <c r="B14" s="18" t="s">
        <v>73</v>
      </c>
      <c r="C14" s="19">
        <v>2.9410703458388501E-2</v>
      </c>
      <c r="D14" s="19">
        <v>2.0585893503003001E-2</v>
      </c>
      <c r="E14" s="19">
        <v>3.8164495707902403E-2</v>
      </c>
      <c r="F14" s="19"/>
      <c r="G14" s="19">
        <v>2.1730313626315001E-2</v>
      </c>
      <c r="H14" s="19">
        <v>3.1358399928289697E-2</v>
      </c>
      <c r="I14" s="19">
        <v>4.3663912683677898E-2</v>
      </c>
      <c r="J14" s="19">
        <v>3.4213239699790003E-2</v>
      </c>
      <c r="K14" s="19">
        <v>1.9413955391298102E-2</v>
      </c>
      <c r="L14" s="19">
        <v>2.4257911032301901E-2</v>
      </c>
      <c r="M14" s="19"/>
      <c r="N14" s="19">
        <v>2.2278559260141901E-2</v>
      </c>
      <c r="O14" s="19">
        <v>3.0427013151283901E-2</v>
      </c>
      <c r="P14" s="19">
        <v>1.6598180108814101E-2</v>
      </c>
      <c r="Q14" s="19">
        <v>4.7814280583854098E-2</v>
      </c>
      <c r="R14" s="19"/>
      <c r="S14" s="19">
        <v>3.6910004636933703E-2</v>
      </c>
      <c r="T14" s="19">
        <v>2.22824914465556E-2</v>
      </c>
      <c r="U14" s="19">
        <v>5.1190746056282703E-2</v>
      </c>
      <c r="V14" s="19">
        <v>2.85683929791106E-2</v>
      </c>
      <c r="W14" s="19">
        <v>2.30579951018441E-2</v>
      </c>
      <c r="X14" s="19">
        <v>2.39403277694346E-2</v>
      </c>
      <c r="Y14" s="19">
        <v>1.80822056606556E-2</v>
      </c>
      <c r="Z14" s="19">
        <v>4.6905504961670501E-2</v>
      </c>
      <c r="AA14" s="19">
        <v>2.9557215263206E-2</v>
      </c>
      <c r="AB14" s="19">
        <v>1.7288995373452999E-2</v>
      </c>
      <c r="AC14" s="19">
        <v>3.9152340725887101E-2</v>
      </c>
      <c r="AD14" s="19">
        <v>2.75217594955551E-2</v>
      </c>
      <c r="AE14" s="19"/>
      <c r="AF14" s="19">
        <v>3.1551245652123097E-2</v>
      </c>
      <c r="AG14" s="19">
        <v>1.98013916889857E-2</v>
      </c>
      <c r="AH14" s="19">
        <v>5.5573970164695799E-2</v>
      </c>
      <c r="AI14" s="19"/>
      <c r="AJ14" s="19">
        <v>2.61463130146928E-2</v>
      </c>
      <c r="AK14" s="19">
        <v>1.77481338303026E-2</v>
      </c>
      <c r="AL14" s="19">
        <v>2.84018758339269E-2</v>
      </c>
      <c r="AM14" s="19">
        <v>4.136559216058E-2</v>
      </c>
      <c r="AN14" s="19">
        <v>6.5613276851959598E-2</v>
      </c>
      <c r="AO14" s="19"/>
      <c r="AP14" s="19">
        <v>2.40920115479266E-2</v>
      </c>
      <c r="AQ14" s="19">
        <v>1.7457196325105801E-2</v>
      </c>
      <c r="AR14" s="19">
        <v>3.3978029560015902E-2</v>
      </c>
      <c r="AS14" s="19">
        <v>2.0599595279686401E-2</v>
      </c>
      <c r="AT14" s="19">
        <v>2.98137400009367E-2</v>
      </c>
      <c r="AU14" s="19"/>
      <c r="AV14" s="19">
        <v>1.73276062068933E-2</v>
      </c>
      <c r="AW14" s="19">
        <v>2.3304831759414599E-2</v>
      </c>
      <c r="AX14" s="19">
        <v>2.00498361381087E-2</v>
      </c>
      <c r="AY14" s="19">
        <v>2.0458797314411099E-2</v>
      </c>
      <c r="AZ14" s="19">
        <v>3.0641514388046701E-2</v>
      </c>
      <c r="BA14" s="19">
        <v>7.3031007714807306E-2</v>
      </c>
      <c r="BB14" s="19"/>
      <c r="BC14" s="19">
        <v>4.1500767646521199E-2</v>
      </c>
      <c r="BD14" s="19">
        <v>2.6980777906802599E-2</v>
      </c>
      <c r="BE14" s="19">
        <v>2.5239890487334E-2</v>
      </c>
      <c r="BF14" s="19">
        <v>2.6650251716384198E-2</v>
      </c>
      <c r="BG14" s="19">
        <v>0</v>
      </c>
    </row>
    <row r="15" spans="2:59" x14ac:dyDescent="0.35">
      <c r="B15" s="16"/>
    </row>
    <row r="16" spans="2:59" x14ac:dyDescent="0.35">
      <c r="B16" t="s">
        <v>76</v>
      </c>
    </row>
    <row r="17" spans="2:2" x14ac:dyDescent="0.35">
      <c r="B17" t="s">
        <v>77</v>
      </c>
    </row>
    <row r="19" spans="2:2" x14ac:dyDescent="0.35">
      <c r="B19"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2:BG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141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61</v>
      </c>
      <c r="E5" s="29"/>
      <c r="F5" s="15"/>
      <c r="G5" s="29" t="s">
        <v>62</v>
      </c>
      <c r="H5" s="29"/>
      <c r="I5" s="29"/>
      <c r="J5" s="29"/>
      <c r="K5" s="29"/>
      <c r="L5" s="29"/>
      <c r="M5" s="15"/>
      <c r="N5" s="29" t="s">
        <v>63</v>
      </c>
      <c r="O5" s="29"/>
      <c r="P5" s="29"/>
      <c r="Q5" s="29"/>
      <c r="R5" s="15"/>
      <c r="S5" s="29" t="s">
        <v>64</v>
      </c>
      <c r="T5" s="29"/>
      <c r="U5" s="29"/>
      <c r="V5" s="29"/>
      <c r="W5" s="29"/>
      <c r="X5" s="29"/>
      <c r="Y5" s="29"/>
      <c r="Z5" s="29"/>
      <c r="AA5" s="29"/>
      <c r="AB5" s="29"/>
      <c r="AC5" s="29"/>
      <c r="AD5" s="29"/>
      <c r="AE5" s="15"/>
      <c r="AF5" s="29" t="s">
        <v>65</v>
      </c>
      <c r="AG5" s="29"/>
      <c r="AH5" s="29"/>
      <c r="AI5" s="15"/>
      <c r="AJ5" s="29" t="s">
        <v>66</v>
      </c>
      <c r="AK5" s="29"/>
      <c r="AL5" s="29"/>
      <c r="AM5" s="29"/>
      <c r="AN5" s="29"/>
      <c r="AO5" s="15"/>
      <c r="AP5" s="29" t="s">
        <v>67</v>
      </c>
      <c r="AQ5" s="29"/>
      <c r="AR5" s="29"/>
      <c r="AS5" s="29"/>
      <c r="AT5" s="29"/>
      <c r="AU5" s="15"/>
      <c r="AV5" s="29" t="s">
        <v>68</v>
      </c>
      <c r="AW5" s="29"/>
      <c r="AX5" s="29"/>
      <c r="AY5" s="29"/>
      <c r="AZ5" s="29"/>
      <c r="BA5" s="29"/>
      <c r="BB5" s="15"/>
      <c r="BC5" s="29" t="s">
        <v>69</v>
      </c>
      <c r="BD5" s="29"/>
      <c r="BE5" s="29"/>
      <c r="BF5" s="29"/>
      <c r="BG5" s="29"/>
    </row>
    <row r="6" spans="2:59"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49</v>
      </c>
      <c r="AQ6" s="12" t="s">
        <v>50</v>
      </c>
      <c r="AR6" s="12" t="s">
        <v>51</v>
      </c>
      <c r="AS6" s="12" t="s">
        <v>52</v>
      </c>
      <c r="AT6" s="12" t="s">
        <v>53</v>
      </c>
      <c r="AV6" s="12" t="s">
        <v>46</v>
      </c>
      <c r="AW6" s="12" t="s">
        <v>45</v>
      </c>
      <c r="AX6" s="12" t="s">
        <v>51</v>
      </c>
      <c r="AY6" s="12" t="s">
        <v>52</v>
      </c>
      <c r="AZ6" s="12" t="s">
        <v>54</v>
      </c>
      <c r="BA6" s="12" t="s">
        <v>55</v>
      </c>
      <c r="BC6" s="12" t="s">
        <v>56</v>
      </c>
      <c r="BD6" s="12" t="s">
        <v>57</v>
      </c>
      <c r="BE6" s="12" t="s">
        <v>58</v>
      </c>
      <c r="BF6" s="12" t="s">
        <v>59</v>
      </c>
      <c r="BG6" s="12" t="s">
        <v>60</v>
      </c>
    </row>
    <row r="7" spans="2:59" ht="30" customHeight="1" x14ac:dyDescent="0.35">
      <c r="B7" s="10" t="s">
        <v>18</v>
      </c>
      <c r="C7" s="10">
        <v>2010</v>
      </c>
      <c r="D7" s="10">
        <v>999</v>
      </c>
      <c r="E7" s="10">
        <v>1006</v>
      </c>
      <c r="F7" s="10"/>
      <c r="G7" s="10">
        <v>295</v>
      </c>
      <c r="H7" s="10">
        <v>323</v>
      </c>
      <c r="I7" s="10">
        <v>329</v>
      </c>
      <c r="J7" s="10">
        <v>332</v>
      </c>
      <c r="K7" s="10">
        <v>292</v>
      </c>
      <c r="L7" s="10">
        <v>439</v>
      </c>
      <c r="M7" s="10"/>
      <c r="N7" s="10">
        <v>639</v>
      </c>
      <c r="O7" s="10">
        <v>496</v>
      </c>
      <c r="P7" s="10">
        <v>359</v>
      </c>
      <c r="Q7" s="10">
        <v>508</v>
      </c>
      <c r="R7" s="10"/>
      <c r="S7" s="10">
        <v>273</v>
      </c>
      <c r="T7" s="10">
        <v>265</v>
      </c>
      <c r="U7" s="10">
        <v>165</v>
      </c>
      <c r="V7" s="10">
        <v>186</v>
      </c>
      <c r="W7" s="10">
        <v>145</v>
      </c>
      <c r="X7" s="10">
        <v>175</v>
      </c>
      <c r="Y7" s="10">
        <v>163</v>
      </c>
      <c r="Z7" s="10">
        <v>85</v>
      </c>
      <c r="AA7" s="10">
        <v>219</v>
      </c>
      <c r="AB7" s="10">
        <v>162</v>
      </c>
      <c r="AC7" s="10">
        <v>107</v>
      </c>
      <c r="AD7" s="10">
        <v>65</v>
      </c>
      <c r="AE7" s="10"/>
      <c r="AF7" s="10">
        <v>732</v>
      </c>
      <c r="AG7" s="10">
        <v>823</v>
      </c>
      <c r="AH7" s="10">
        <v>255</v>
      </c>
      <c r="AI7" s="10"/>
      <c r="AJ7" s="10">
        <v>691</v>
      </c>
      <c r="AK7" s="10">
        <v>598</v>
      </c>
      <c r="AL7" s="10">
        <v>152</v>
      </c>
      <c r="AM7" s="10">
        <v>26</v>
      </c>
      <c r="AN7" s="10">
        <v>229</v>
      </c>
      <c r="AO7" s="10"/>
      <c r="AP7" s="10">
        <v>375</v>
      </c>
      <c r="AQ7" s="10">
        <v>780</v>
      </c>
      <c r="AR7" s="10">
        <v>180</v>
      </c>
      <c r="AS7" s="10">
        <v>230</v>
      </c>
      <c r="AT7" s="10">
        <v>109</v>
      </c>
      <c r="AU7" s="10"/>
      <c r="AV7" s="10">
        <v>801</v>
      </c>
      <c r="AW7" s="10">
        <v>334</v>
      </c>
      <c r="AX7" s="10">
        <v>155</v>
      </c>
      <c r="AY7" s="10">
        <v>275</v>
      </c>
      <c r="AZ7" s="10">
        <v>131</v>
      </c>
      <c r="BA7" s="10">
        <v>154</v>
      </c>
      <c r="BB7" s="10"/>
      <c r="BC7" s="10">
        <v>462</v>
      </c>
      <c r="BD7" s="10">
        <v>437</v>
      </c>
      <c r="BE7" s="10">
        <v>576</v>
      </c>
      <c r="BF7" s="10">
        <v>232</v>
      </c>
      <c r="BG7" s="10">
        <v>54</v>
      </c>
    </row>
    <row r="8" spans="2:59" ht="30" customHeight="1" x14ac:dyDescent="0.35">
      <c r="B8" s="11" t="s">
        <v>19</v>
      </c>
      <c r="C8" s="11">
        <v>2010</v>
      </c>
      <c r="D8" s="11">
        <v>990</v>
      </c>
      <c r="E8" s="11">
        <v>1015</v>
      </c>
      <c r="F8" s="11"/>
      <c r="G8" s="11">
        <v>282</v>
      </c>
      <c r="H8" s="11">
        <v>342</v>
      </c>
      <c r="I8" s="11">
        <v>341</v>
      </c>
      <c r="J8" s="11">
        <v>341</v>
      </c>
      <c r="K8" s="11">
        <v>283</v>
      </c>
      <c r="L8" s="11">
        <v>421</v>
      </c>
      <c r="M8" s="11"/>
      <c r="N8" s="11">
        <v>541</v>
      </c>
      <c r="O8" s="11">
        <v>521</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744</v>
      </c>
      <c r="AG8" s="11">
        <v>813</v>
      </c>
      <c r="AH8" s="11">
        <v>263</v>
      </c>
      <c r="AI8" s="11"/>
      <c r="AJ8" s="11">
        <v>682</v>
      </c>
      <c r="AK8" s="11">
        <v>605</v>
      </c>
      <c r="AL8" s="11">
        <v>146</v>
      </c>
      <c r="AM8" s="11">
        <v>25</v>
      </c>
      <c r="AN8" s="11">
        <v>237</v>
      </c>
      <c r="AO8" s="11"/>
      <c r="AP8" s="11">
        <v>367</v>
      </c>
      <c r="AQ8" s="11">
        <v>780</v>
      </c>
      <c r="AR8" s="11">
        <v>175</v>
      </c>
      <c r="AS8" s="11">
        <v>233</v>
      </c>
      <c r="AT8" s="11">
        <v>107</v>
      </c>
      <c r="AU8" s="11"/>
      <c r="AV8" s="11">
        <v>804</v>
      </c>
      <c r="AW8" s="11">
        <v>326</v>
      </c>
      <c r="AX8" s="11">
        <v>150</v>
      </c>
      <c r="AY8" s="11">
        <v>281</v>
      </c>
      <c r="AZ8" s="11">
        <v>131</v>
      </c>
      <c r="BA8" s="11">
        <v>157</v>
      </c>
      <c r="BB8" s="11"/>
      <c r="BC8" s="11">
        <v>483</v>
      </c>
      <c r="BD8" s="11">
        <v>449</v>
      </c>
      <c r="BE8" s="11">
        <v>561</v>
      </c>
      <c r="BF8" s="11">
        <v>222</v>
      </c>
      <c r="BG8" s="11">
        <v>43</v>
      </c>
    </row>
    <row r="9" spans="2:59" x14ac:dyDescent="0.35">
      <c r="B9" s="18" t="s">
        <v>133</v>
      </c>
      <c r="C9" s="17">
        <v>0.18945031772672399</v>
      </c>
      <c r="D9" s="17">
        <v>0.206513850410738</v>
      </c>
      <c r="E9" s="17">
        <v>0.17272473213428799</v>
      </c>
      <c r="F9" s="17"/>
      <c r="G9" s="17">
        <v>0.19756185442563901</v>
      </c>
      <c r="H9" s="17">
        <v>0.22908025659374301</v>
      </c>
      <c r="I9" s="17">
        <v>0.160431477069779</v>
      </c>
      <c r="J9" s="17">
        <v>0.16967009925458701</v>
      </c>
      <c r="K9" s="17">
        <v>0.186801238046157</v>
      </c>
      <c r="L9" s="17">
        <v>0.19311658239773499</v>
      </c>
      <c r="M9" s="17"/>
      <c r="N9" s="17">
        <v>0.17773708216960499</v>
      </c>
      <c r="O9" s="17">
        <v>0.187169783041685</v>
      </c>
      <c r="P9" s="17">
        <v>0.18789893110431799</v>
      </c>
      <c r="Q9" s="17">
        <v>0.20688693525670701</v>
      </c>
      <c r="R9" s="17"/>
      <c r="S9" s="17">
        <v>0.293184328103265</v>
      </c>
      <c r="T9" s="17">
        <v>0.17332576503397301</v>
      </c>
      <c r="U9" s="17">
        <v>0.207575860176795</v>
      </c>
      <c r="V9" s="17">
        <v>0.162491673694659</v>
      </c>
      <c r="W9" s="17">
        <v>0.13484728939380899</v>
      </c>
      <c r="X9" s="17">
        <v>0.16365611128608401</v>
      </c>
      <c r="Y9" s="17">
        <v>0.19983942003882599</v>
      </c>
      <c r="Z9" s="17">
        <v>0.149564259021949</v>
      </c>
      <c r="AA9" s="17">
        <v>0.147674106475154</v>
      </c>
      <c r="AB9" s="17">
        <v>0.200807587669002</v>
      </c>
      <c r="AC9" s="17">
        <v>0.19897075487565699</v>
      </c>
      <c r="AD9" s="17">
        <v>0.14147030440102301</v>
      </c>
      <c r="AE9" s="17"/>
      <c r="AF9" s="17">
        <v>0.18115053173298101</v>
      </c>
      <c r="AG9" s="17">
        <v>0.20273162305105299</v>
      </c>
      <c r="AH9" s="17">
        <v>0.19383610460360901</v>
      </c>
      <c r="AI9" s="17"/>
      <c r="AJ9" s="17">
        <v>0.14926318751357301</v>
      </c>
      <c r="AK9" s="17">
        <v>0.24823420413626299</v>
      </c>
      <c r="AL9" s="17">
        <v>0.21592165816714801</v>
      </c>
      <c r="AM9" s="17">
        <v>0.14046012587781001</v>
      </c>
      <c r="AN9" s="17">
        <v>0.15874053264834201</v>
      </c>
      <c r="AO9" s="17"/>
      <c r="AP9" s="17">
        <v>0.13950501344503499</v>
      </c>
      <c r="AQ9" s="17">
        <v>0.22999270950978501</v>
      </c>
      <c r="AR9" s="17">
        <v>0.201914538430261</v>
      </c>
      <c r="AS9" s="17">
        <v>0.131779042580771</v>
      </c>
      <c r="AT9" s="17">
        <v>0.283108089668615</v>
      </c>
      <c r="AU9" s="17"/>
      <c r="AV9" s="17">
        <v>0.23177006054473701</v>
      </c>
      <c r="AW9" s="17">
        <v>0.13639648052252701</v>
      </c>
      <c r="AX9" s="17">
        <v>0.200076759887658</v>
      </c>
      <c r="AY9" s="17">
        <v>0.15137945720410101</v>
      </c>
      <c r="AZ9" s="17">
        <v>0.26675772294486499</v>
      </c>
      <c r="BA9" s="17">
        <v>0.13059986261746201</v>
      </c>
      <c r="BB9" s="17"/>
      <c r="BC9" s="17">
        <v>0.17737786374908199</v>
      </c>
      <c r="BD9" s="17">
        <v>0.186834515510304</v>
      </c>
      <c r="BE9" s="17">
        <v>0.17668917053170299</v>
      </c>
      <c r="BF9" s="17">
        <v>0.23046954106852799</v>
      </c>
      <c r="BG9" s="17">
        <v>0.31224947474868497</v>
      </c>
    </row>
    <row r="10" spans="2:59" x14ac:dyDescent="0.35">
      <c r="B10" s="18" t="s">
        <v>134</v>
      </c>
      <c r="C10" s="17">
        <v>0.27576584510857</v>
      </c>
      <c r="D10" s="17">
        <v>0.29431386963030198</v>
      </c>
      <c r="E10" s="17">
        <v>0.25699017688319498</v>
      </c>
      <c r="F10" s="17"/>
      <c r="G10" s="17">
        <v>0.36046973733201898</v>
      </c>
      <c r="H10" s="17">
        <v>0.333361767507101</v>
      </c>
      <c r="I10" s="17">
        <v>0.25125595552376201</v>
      </c>
      <c r="J10" s="17">
        <v>0.26568665851650902</v>
      </c>
      <c r="K10" s="17">
        <v>0.217318429201456</v>
      </c>
      <c r="L10" s="17">
        <v>0.239512051680591</v>
      </c>
      <c r="M10" s="17"/>
      <c r="N10" s="17">
        <v>0.27859818705596001</v>
      </c>
      <c r="O10" s="17">
        <v>0.26553863997926402</v>
      </c>
      <c r="P10" s="17">
        <v>0.25349569324944798</v>
      </c>
      <c r="Q10" s="17">
        <v>0.29509388477196302</v>
      </c>
      <c r="R10" s="17"/>
      <c r="S10" s="17">
        <v>0.27603741965707801</v>
      </c>
      <c r="T10" s="17">
        <v>0.28124467504628498</v>
      </c>
      <c r="U10" s="17">
        <v>0.30820047479692803</v>
      </c>
      <c r="V10" s="17">
        <v>0.30011568189653198</v>
      </c>
      <c r="W10" s="17">
        <v>0.30201602572881098</v>
      </c>
      <c r="X10" s="17">
        <v>0.27187641361658099</v>
      </c>
      <c r="Y10" s="17">
        <v>0.29968253928941102</v>
      </c>
      <c r="Z10" s="17">
        <v>0.30036676810496599</v>
      </c>
      <c r="AA10" s="17">
        <v>0.26500697137420898</v>
      </c>
      <c r="AB10" s="17">
        <v>0.251898017380214</v>
      </c>
      <c r="AC10" s="17">
        <v>0.178058998226966</v>
      </c>
      <c r="AD10" s="17">
        <v>0.21933453750290899</v>
      </c>
      <c r="AE10" s="17"/>
      <c r="AF10" s="17">
        <v>0.255445675521491</v>
      </c>
      <c r="AG10" s="17">
        <v>0.28493109166807901</v>
      </c>
      <c r="AH10" s="17">
        <v>0.240666421489416</v>
      </c>
      <c r="AI10" s="17"/>
      <c r="AJ10" s="17">
        <v>0.245891542221812</v>
      </c>
      <c r="AK10" s="17">
        <v>0.31356202221197099</v>
      </c>
      <c r="AL10" s="17">
        <v>0.29652754596140701</v>
      </c>
      <c r="AM10" s="17">
        <v>0.299028789324152</v>
      </c>
      <c r="AN10" s="17">
        <v>0.25759997193220002</v>
      </c>
      <c r="AO10" s="17"/>
      <c r="AP10" s="17">
        <v>0.23101846939470499</v>
      </c>
      <c r="AQ10" s="17">
        <v>0.32822498753827201</v>
      </c>
      <c r="AR10" s="17">
        <v>0.31832543079306103</v>
      </c>
      <c r="AS10" s="17">
        <v>0.21548963315198</v>
      </c>
      <c r="AT10" s="17">
        <v>0.26722308667629302</v>
      </c>
      <c r="AU10" s="17"/>
      <c r="AV10" s="17">
        <v>0.33749282442384498</v>
      </c>
      <c r="AW10" s="17">
        <v>0.21764288909142401</v>
      </c>
      <c r="AX10" s="17">
        <v>0.35057886108709302</v>
      </c>
      <c r="AY10" s="17">
        <v>0.21220838955892901</v>
      </c>
      <c r="AZ10" s="17">
        <v>0.27005172765201702</v>
      </c>
      <c r="BA10" s="17">
        <v>0.218506013961697</v>
      </c>
      <c r="BB10" s="17"/>
      <c r="BC10" s="17">
        <v>0.27731017339568997</v>
      </c>
      <c r="BD10" s="17">
        <v>0.262481798457529</v>
      </c>
      <c r="BE10" s="17">
        <v>0.27858031520520399</v>
      </c>
      <c r="BF10" s="17">
        <v>0.31693921758763699</v>
      </c>
      <c r="BG10" s="17">
        <v>0.34009049835746302</v>
      </c>
    </row>
    <row r="11" spans="2:59" ht="29" x14ac:dyDescent="0.35">
      <c r="B11" s="18" t="s">
        <v>135</v>
      </c>
      <c r="C11" s="17">
        <v>0.31289512971481598</v>
      </c>
      <c r="D11" s="17">
        <v>0.29806404900836497</v>
      </c>
      <c r="E11" s="17">
        <v>0.32703133966172299</v>
      </c>
      <c r="F11" s="17"/>
      <c r="G11" s="17">
        <v>0.280753601480349</v>
      </c>
      <c r="H11" s="17">
        <v>0.26445244395893802</v>
      </c>
      <c r="I11" s="17">
        <v>0.29413154578212303</v>
      </c>
      <c r="J11" s="17">
        <v>0.34394140185889299</v>
      </c>
      <c r="K11" s="17">
        <v>0.32896877496382898</v>
      </c>
      <c r="L11" s="17">
        <v>0.35305412916281498</v>
      </c>
      <c r="M11" s="17"/>
      <c r="N11" s="17">
        <v>0.31947729151502702</v>
      </c>
      <c r="O11" s="17">
        <v>0.30996643035386401</v>
      </c>
      <c r="P11" s="17">
        <v>0.33085460297206198</v>
      </c>
      <c r="Q11" s="17">
        <v>0.29802692099016098</v>
      </c>
      <c r="R11" s="17"/>
      <c r="S11" s="17">
        <v>0.26490767442173002</v>
      </c>
      <c r="T11" s="17">
        <v>0.31924637029986003</v>
      </c>
      <c r="U11" s="17">
        <v>0.26306664900205001</v>
      </c>
      <c r="V11" s="17">
        <v>0.26099056897018003</v>
      </c>
      <c r="W11" s="17">
        <v>0.34578901812535501</v>
      </c>
      <c r="X11" s="17">
        <v>0.29676456841264398</v>
      </c>
      <c r="Y11" s="17">
        <v>0.25950520932877502</v>
      </c>
      <c r="Z11" s="17">
        <v>0.34517753733101603</v>
      </c>
      <c r="AA11" s="17">
        <v>0.35929725239397797</v>
      </c>
      <c r="AB11" s="17">
        <v>0.37775434417831999</v>
      </c>
      <c r="AC11" s="17">
        <v>0.38694006667508601</v>
      </c>
      <c r="AD11" s="17">
        <v>0.38067783328922</v>
      </c>
      <c r="AE11" s="17"/>
      <c r="AF11" s="17">
        <v>0.319600583514553</v>
      </c>
      <c r="AG11" s="17">
        <v>0.30776798916301301</v>
      </c>
      <c r="AH11" s="17">
        <v>0.31764939364060002</v>
      </c>
      <c r="AI11" s="17"/>
      <c r="AJ11" s="17">
        <v>0.33809339592316301</v>
      </c>
      <c r="AK11" s="17">
        <v>0.27953721894407901</v>
      </c>
      <c r="AL11" s="17">
        <v>0.29529519821254402</v>
      </c>
      <c r="AM11" s="17">
        <v>0.226796055166025</v>
      </c>
      <c r="AN11" s="17">
        <v>0.333611575682217</v>
      </c>
      <c r="AO11" s="17"/>
      <c r="AP11" s="17">
        <v>0.34962583854610302</v>
      </c>
      <c r="AQ11" s="17">
        <v>0.30067904975840698</v>
      </c>
      <c r="AR11" s="17">
        <v>0.31797928068266901</v>
      </c>
      <c r="AS11" s="17">
        <v>0.31730636600967299</v>
      </c>
      <c r="AT11" s="17">
        <v>0.23106614824215099</v>
      </c>
      <c r="AU11" s="17"/>
      <c r="AV11" s="17">
        <v>0.28070967480106801</v>
      </c>
      <c r="AW11" s="17">
        <v>0.37209976106910903</v>
      </c>
      <c r="AX11" s="17">
        <v>0.29858274899523801</v>
      </c>
      <c r="AY11" s="17">
        <v>0.30599114660340598</v>
      </c>
      <c r="AZ11" s="17">
        <v>0.238646712671504</v>
      </c>
      <c r="BA11" s="17">
        <v>0.36899929858597402</v>
      </c>
      <c r="BB11" s="17"/>
      <c r="BC11" s="17">
        <v>0.313501752100315</v>
      </c>
      <c r="BD11" s="17">
        <v>0.30702779786558398</v>
      </c>
      <c r="BE11" s="17">
        <v>0.33170145435141701</v>
      </c>
      <c r="BF11" s="17">
        <v>0.25543768249170101</v>
      </c>
      <c r="BG11" s="17">
        <v>0.18519834760031501</v>
      </c>
    </row>
    <row r="12" spans="2:59" x14ac:dyDescent="0.35">
      <c r="B12" s="18" t="s">
        <v>136</v>
      </c>
      <c r="C12" s="17">
        <v>0.10330430271150801</v>
      </c>
      <c r="D12" s="17">
        <v>0.102684841258</v>
      </c>
      <c r="E12" s="17">
        <v>0.10441743870049</v>
      </c>
      <c r="F12" s="17"/>
      <c r="G12" s="17">
        <v>5.6814475285723802E-2</v>
      </c>
      <c r="H12" s="17">
        <v>6.7776164608918804E-2</v>
      </c>
      <c r="I12" s="17">
        <v>0.161218734036226</v>
      </c>
      <c r="J12" s="17">
        <v>0.10566998610181499</v>
      </c>
      <c r="K12" s="17">
        <v>0.13327455534766799</v>
      </c>
      <c r="L12" s="17">
        <v>9.4346312469086605E-2</v>
      </c>
      <c r="M12" s="17"/>
      <c r="N12" s="17">
        <v>0.122668164451689</v>
      </c>
      <c r="O12" s="17">
        <v>0.11458001148668701</v>
      </c>
      <c r="P12" s="17">
        <v>0.102136230704004</v>
      </c>
      <c r="Q12" s="17">
        <v>7.1568035022891399E-2</v>
      </c>
      <c r="R12" s="17"/>
      <c r="S12" s="17">
        <v>6.8677958507186096E-2</v>
      </c>
      <c r="T12" s="17">
        <v>9.0218319061997704E-2</v>
      </c>
      <c r="U12" s="17">
        <v>0.113523230392977</v>
      </c>
      <c r="V12" s="17">
        <v>0.146299884254498</v>
      </c>
      <c r="W12" s="17">
        <v>0.117523250379709</v>
      </c>
      <c r="X12" s="17">
        <v>0.111309286076323</v>
      </c>
      <c r="Y12" s="17">
        <v>0.11463860555788501</v>
      </c>
      <c r="Z12" s="17">
        <v>7.0179189432669195E-2</v>
      </c>
      <c r="AA12" s="17">
        <v>0.114097425754455</v>
      </c>
      <c r="AB12" s="17">
        <v>0.104131315505728</v>
      </c>
      <c r="AC12" s="17">
        <v>7.3204336590268704E-2</v>
      </c>
      <c r="AD12" s="17">
        <v>0.129893824163587</v>
      </c>
      <c r="AE12" s="17"/>
      <c r="AF12" s="17">
        <v>0.11489871838052999</v>
      </c>
      <c r="AG12" s="17">
        <v>0.10288320428810201</v>
      </c>
      <c r="AH12" s="17">
        <v>0.10365509027153</v>
      </c>
      <c r="AI12" s="17"/>
      <c r="AJ12" s="17">
        <v>0.135999092630195</v>
      </c>
      <c r="AK12" s="17">
        <v>7.2626674591203394E-2</v>
      </c>
      <c r="AL12" s="17">
        <v>0.10553130055535299</v>
      </c>
      <c r="AM12" s="17">
        <v>0.20429073138022599</v>
      </c>
      <c r="AN12" s="17">
        <v>8.9305028534719597E-2</v>
      </c>
      <c r="AO12" s="17"/>
      <c r="AP12" s="17">
        <v>0.143340334593999</v>
      </c>
      <c r="AQ12" s="17">
        <v>7.3783925732871E-2</v>
      </c>
      <c r="AR12" s="17">
        <v>9.3393603540100997E-2</v>
      </c>
      <c r="AS12" s="17">
        <v>0.162938854962519</v>
      </c>
      <c r="AT12" s="17">
        <v>0.11131464695176101</v>
      </c>
      <c r="AU12" s="17"/>
      <c r="AV12" s="17">
        <v>8.2788356608280697E-2</v>
      </c>
      <c r="AW12" s="17">
        <v>0.14717991061647701</v>
      </c>
      <c r="AX12" s="17">
        <v>7.9196567100514703E-2</v>
      </c>
      <c r="AY12" s="17">
        <v>0.13040939242944299</v>
      </c>
      <c r="AZ12" s="17">
        <v>0.112071193304317</v>
      </c>
      <c r="BA12" s="17">
        <v>9.79366516070211E-2</v>
      </c>
      <c r="BB12" s="17"/>
      <c r="BC12" s="17">
        <v>0.10027391183793399</v>
      </c>
      <c r="BD12" s="17">
        <v>0.121959236338314</v>
      </c>
      <c r="BE12" s="17">
        <v>0.107242436885039</v>
      </c>
      <c r="BF12" s="17">
        <v>8.6824333312949906E-2</v>
      </c>
      <c r="BG12" s="17">
        <v>8.7244738332537305E-2</v>
      </c>
    </row>
    <row r="13" spans="2:59" x14ac:dyDescent="0.35">
      <c r="B13" s="18" t="s">
        <v>137</v>
      </c>
      <c r="C13" s="17">
        <v>6.8863557082528004E-2</v>
      </c>
      <c r="D13" s="17">
        <v>6.6355463052854502E-2</v>
      </c>
      <c r="E13" s="17">
        <v>7.1649485188650094E-2</v>
      </c>
      <c r="F13" s="17"/>
      <c r="G13" s="17">
        <v>2.4014774305890101E-2</v>
      </c>
      <c r="H13" s="17">
        <v>4.5204532422672902E-2</v>
      </c>
      <c r="I13" s="17">
        <v>8.1912736649316906E-2</v>
      </c>
      <c r="J13" s="17">
        <v>7.9195458370611302E-2</v>
      </c>
      <c r="K13" s="17">
        <v>8.6031664035072494E-2</v>
      </c>
      <c r="L13" s="17">
        <v>8.7662014249678094E-2</v>
      </c>
      <c r="M13" s="17"/>
      <c r="N13" s="17">
        <v>6.7336313818475504E-2</v>
      </c>
      <c r="O13" s="17">
        <v>7.5171856226903006E-2</v>
      </c>
      <c r="P13" s="17">
        <v>6.9947350818043194E-2</v>
      </c>
      <c r="Q13" s="17">
        <v>6.4090865011861203E-2</v>
      </c>
      <c r="R13" s="17"/>
      <c r="S13" s="17">
        <v>3.8612854522695098E-2</v>
      </c>
      <c r="T13" s="17">
        <v>9.2640159704439007E-2</v>
      </c>
      <c r="U13" s="17">
        <v>6.14000647633886E-2</v>
      </c>
      <c r="V13" s="17">
        <v>0.103398142177014</v>
      </c>
      <c r="W13" s="17">
        <v>5.6190716163814901E-2</v>
      </c>
      <c r="X13" s="17">
        <v>7.4209118029483406E-2</v>
      </c>
      <c r="Y13" s="17">
        <v>7.5601821506499994E-2</v>
      </c>
      <c r="Z13" s="17">
        <v>4.9157395563437602E-2</v>
      </c>
      <c r="AA13" s="17">
        <v>7.7283526748809298E-2</v>
      </c>
      <c r="AB13" s="17">
        <v>3.5484869512951801E-2</v>
      </c>
      <c r="AC13" s="17">
        <v>9.73524694058132E-2</v>
      </c>
      <c r="AD13" s="17">
        <v>6.6531390292196693E-2</v>
      </c>
      <c r="AE13" s="17"/>
      <c r="AF13" s="17">
        <v>9.6503286923612402E-2</v>
      </c>
      <c r="AG13" s="17">
        <v>5.8300755576443902E-2</v>
      </c>
      <c r="AH13" s="17">
        <v>5.9133629039785397E-2</v>
      </c>
      <c r="AI13" s="17"/>
      <c r="AJ13" s="17">
        <v>0.10048495398615601</v>
      </c>
      <c r="AK13" s="17">
        <v>3.5517338957811097E-2</v>
      </c>
      <c r="AL13" s="17">
        <v>4.9138094843007497E-2</v>
      </c>
      <c r="AM13" s="17">
        <v>8.8058706091206904E-2</v>
      </c>
      <c r="AN13" s="17">
        <v>8.3941801560433904E-2</v>
      </c>
      <c r="AO13" s="17"/>
      <c r="AP13" s="17">
        <v>9.7239865482128304E-2</v>
      </c>
      <c r="AQ13" s="17">
        <v>3.2475099432512401E-2</v>
      </c>
      <c r="AR13" s="17">
        <v>2.5402925697890998E-2</v>
      </c>
      <c r="AS13" s="17">
        <v>0.148446090857111</v>
      </c>
      <c r="AT13" s="17">
        <v>3.0388742536241499E-2</v>
      </c>
      <c r="AU13" s="17"/>
      <c r="AV13" s="17">
        <v>2.9632492416442401E-2</v>
      </c>
      <c r="AW13" s="17">
        <v>9.5769534177577595E-2</v>
      </c>
      <c r="AX13" s="17">
        <v>3.0312439508721801E-2</v>
      </c>
      <c r="AY13" s="17">
        <v>0.169549688325314</v>
      </c>
      <c r="AZ13" s="17">
        <v>1.71029522263423E-2</v>
      </c>
      <c r="BA13" s="17">
        <v>8.4192854854513902E-2</v>
      </c>
      <c r="BB13" s="17"/>
      <c r="BC13" s="17">
        <v>6.9528309359189105E-2</v>
      </c>
      <c r="BD13" s="17">
        <v>6.7895832284587607E-2</v>
      </c>
      <c r="BE13" s="17">
        <v>6.5009429555949794E-2</v>
      </c>
      <c r="BF13" s="17">
        <v>7.8094824835862095E-2</v>
      </c>
      <c r="BG13" s="17">
        <v>5.0086537959924897E-2</v>
      </c>
    </row>
    <row r="14" spans="2:59" x14ac:dyDescent="0.35">
      <c r="B14" s="18" t="s">
        <v>73</v>
      </c>
      <c r="C14" s="19">
        <v>4.9720847655853502E-2</v>
      </c>
      <c r="D14" s="19">
        <v>3.2067926639740903E-2</v>
      </c>
      <c r="E14" s="19">
        <v>6.7186827431654605E-2</v>
      </c>
      <c r="F14" s="19"/>
      <c r="G14" s="19">
        <v>8.0385557170379596E-2</v>
      </c>
      <c r="H14" s="19">
        <v>6.0124834908626502E-2</v>
      </c>
      <c r="I14" s="19">
        <v>5.1049550938792702E-2</v>
      </c>
      <c r="J14" s="19">
        <v>3.5836395897585901E-2</v>
      </c>
      <c r="K14" s="19">
        <v>4.7605338405818397E-2</v>
      </c>
      <c r="L14" s="19">
        <v>3.2308910040094597E-2</v>
      </c>
      <c r="M14" s="19"/>
      <c r="N14" s="19">
        <v>3.4182960989242402E-2</v>
      </c>
      <c r="O14" s="19">
        <v>4.7573278911596101E-2</v>
      </c>
      <c r="P14" s="19">
        <v>5.5667191152125498E-2</v>
      </c>
      <c r="Q14" s="19">
        <v>6.4333358946416994E-2</v>
      </c>
      <c r="R14" s="19"/>
      <c r="S14" s="19">
        <v>5.85797647880449E-2</v>
      </c>
      <c r="T14" s="19">
        <v>4.3324710853444401E-2</v>
      </c>
      <c r="U14" s="19">
        <v>4.6233720867861601E-2</v>
      </c>
      <c r="V14" s="19">
        <v>2.6704049007117099E-2</v>
      </c>
      <c r="W14" s="19">
        <v>4.3633700208500797E-2</v>
      </c>
      <c r="X14" s="19">
        <v>8.2184502578883503E-2</v>
      </c>
      <c r="Y14" s="19">
        <v>5.0732404278603302E-2</v>
      </c>
      <c r="Z14" s="19">
        <v>8.5554850545962402E-2</v>
      </c>
      <c r="AA14" s="19">
        <v>3.6640717253394101E-2</v>
      </c>
      <c r="AB14" s="19">
        <v>2.99238657537854E-2</v>
      </c>
      <c r="AC14" s="19">
        <v>6.5473374226209302E-2</v>
      </c>
      <c r="AD14" s="19">
        <v>6.2092110351063497E-2</v>
      </c>
      <c r="AE14" s="19"/>
      <c r="AF14" s="19">
        <v>3.2401203926831802E-2</v>
      </c>
      <c r="AG14" s="19">
        <v>4.3385336253309099E-2</v>
      </c>
      <c r="AH14" s="19">
        <v>8.5059360955060295E-2</v>
      </c>
      <c r="AI14" s="19"/>
      <c r="AJ14" s="19">
        <v>3.0267827725101299E-2</v>
      </c>
      <c r="AK14" s="19">
        <v>5.0522541158672399E-2</v>
      </c>
      <c r="AL14" s="19">
        <v>3.7586202260541303E-2</v>
      </c>
      <c r="AM14" s="19">
        <v>4.136559216058E-2</v>
      </c>
      <c r="AN14" s="19">
        <v>7.6801089642087705E-2</v>
      </c>
      <c r="AO14" s="19"/>
      <c r="AP14" s="19">
        <v>3.9270478538028897E-2</v>
      </c>
      <c r="AQ14" s="19">
        <v>3.4844228028152298E-2</v>
      </c>
      <c r="AR14" s="19">
        <v>4.2984220856016102E-2</v>
      </c>
      <c r="AS14" s="19">
        <v>2.4040012437946401E-2</v>
      </c>
      <c r="AT14" s="19">
        <v>7.6899285924938596E-2</v>
      </c>
      <c r="AU14" s="19"/>
      <c r="AV14" s="19">
        <v>3.7606591205626698E-2</v>
      </c>
      <c r="AW14" s="19">
        <v>3.0911424522885401E-2</v>
      </c>
      <c r="AX14" s="19">
        <v>4.1252623420774702E-2</v>
      </c>
      <c r="AY14" s="19">
        <v>3.04619258788075E-2</v>
      </c>
      <c r="AZ14" s="19">
        <v>9.5369691200954093E-2</v>
      </c>
      <c r="BA14" s="19">
        <v>9.9765318373331302E-2</v>
      </c>
      <c r="BB14" s="19"/>
      <c r="BC14" s="19">
        <v>6.20079895577898E-2</v>
      </c>
      <c r="BD14" s="19">
        <v>5.3800819543680198E-2</v>
      </c>
      <c r="BE14" s="19">
        <v>4.0777193470686403E-2</v>
      </c>
      <c r="BF14" s="19">
        <v>3.22344007033218E-2</v>
      </c>
      <c r="BG14" s="19">
        <v>2.5130403001075299E-2</v>
      </c>
    </row>
    <row r="15" spans="2:59" x14ac:dyDescent="0.35">
      <c r="B15" s="16"/>
    </row>
    <row r="16" spans="2:59" x14ac:dyDescent="0.35">
      <c r="B16" t="s">
        <v>76</v>
      </c>
    </row>
    <row r="17" spans="2:2" x14ac:dyDescent="0.35">
      <c r="B17" t="s">
        <v>77</v>
      </c>
    </row>
    <row r="19" spans="2:2" x14ac:dyDescent="0.35">
      <c r="B19"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2:BG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142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61</v>
      </c>
      <c r="E5" s="29"/>
      <c r="F5" s="15"/>
      <c r="G5" s="29" t="s">
        <v>62</v>
      </c>
      <c r="H5" s="29"/>
      <c r="I5" s="29"/>
      <c r="J5" s="29"/>
      <c r="K5" s="29"/>
      <c r="L5" s="29"/>
      <c r="M5" s="15"/>
      <c r="N5" s="29" t="s">
        <v>63</v>
      </c>
      <c r="O5" s="29"/>
      <c r="P5" s="29"/>
      <c r="Q5" s="29"/>
      <c r="R5" s="15"/>
      <c r="S5" s="29" t="s">
        <v>64</v>
      </c>
      <c r="T5" s="29"/>
      <c r="U5" s="29"/>
      <c r="V5" s="29"/>
      <c r="W5" s="29"/>
      <c r="X5" s="29"/>
      <c r="Y5" s="29"/>
      <c r="Z5" s="29"/>
      <c r="AA5" s="29"/>
      <c r="AB5" s="29"/>
      <c r="AC5" s="29"/>
      <c r="AD5" s="29"/>
      <c r="AE5" s="15"/>
      <c r="AF5" s="29" t="s">
        <v>65</v>
      </c>
      <c r="AG5" s="29"/>
      <c r="AH5" s="29"/>
      <c r="AI5" s="15"/>
      <c r="AJ5" s="29" t="s">
        <v>66</v>
      </c>
      <c r="AK5" s="29"/>
      <c r="AL5" s="29"/>
      <c r="AM5" s="29"/>
      <c r="AN5" s="29"/>
      <c r="AO5" s="15"/>
      <c r="AP5" s="29" t="s">
        <v>67</v>
      </c>
      <c r="AQ5" s="29"/>
      <c r="AR5" s="29"/>
      <c r="AS5" s="29"/>
      <c r="AT5" s="29"/>
      <c r="AU5" s="15"/>
      <c r="AV5" s="29" t="s">
        <v>68</v>
      </c>
      <c r="AW5" s="29"/>
      <c r="AX5" s="29"/>
      <c r="AY5" s="29"/>
      <c r="AZ5" s="29"/>
      <c r="BA5" s="29"/>
      <c r="BB5" s="15"/>
      <c r="BC5" s="29" t="s">
        <v>69</v>
      </c>
      <c r="BD5" s="29"/>
      <c r="BE5" s="29"/>
      <c r="BF5" s="29"/>
      <c r="BG5" s="29"/>
    </row>
    <row r="6" spans="2:59"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49</v>
      </c>
      <c r="AQ6" s="12" t="s">
        <v>50</v>
      </c>
      <c r="AR6" s="12" t="s">
        <v>51</v>
      </c>
      <c r="AS6" s="12" t="s">
        <v>52</v>
      </c>
      <c r="AT6" s="12" t="s">
        <v>53</v>
      </c>
      <c r="AV6" s="12" t="s">
        <v>46</v>
      </c>
      <c r="AW6" s="12" t="s">
        <v>45</v>
      </c>
      <c r="AX6" s="12" t="s">
        <v>51</v>
      </c>
      <c r="AY6" s="12" t="s">
        <v>52</v>
      </c>
      <c r="AZ6" s="12" t="s">
        <v>54</v>
      </c>
      <c r="BA6" s="12" t="s">
        <v>55</v>
      </c>
      <c r="BC6" s="12" t="s">
        <v>56</v>
      </c>
      <c r="BD6" s="12" t="s">
        <v>57</v>
      </c>
      <c r="BE6" s="12" t="s">
        <v>58</v>
      </c>
      <c r="BF6" s="12" t="s">
        <v>59</v>
      </c>
      <c r="BG6" s="12" t="s">
        <v>60</v>
      </c>
    </row>
    <row r="7" spans="2:59" ht="30" customHeight="1" x14ac:dyDescent="0.35">
      <c r="B7" s="10" t="s">
        <v>18</v>
      </c>
      <c r="C7" s="10">
        <v>2010</v>
      </c>
      <c r="D7" s="10">
        <v>999</v>
      </c>
      <c r="E7" s="10">
        <v>1006</v>
      </c>
      <c r="F7" s="10"/>
      <c r="G7" s="10">
        <v>295</v>
      </c>
      <c r="H7" s="10">
        <v>323</v>
      </c>
      <c r="I7" s="10">
        <v>329</v>
      </c>
      <c r="J7" s="10">
        <v>332</v>
      </c>
      <c r="K7" s="10">
        <v>292</v>
      </c>
      <c r="L7" s="10">
        <v>439</v>
      </c>
      <c r="M7" s="10"/>
      <c r="N7" s="10">
        <v>639</v>
      </c>
      <c r="O7" s="10">
        <v>496</v>
      </c>
      <c r="P7" s="10">
        <v>359</v>
      </c>
      <c r="Q7" s="10">
        <v>508</v>
      </c>
      <c r="R7" s="10"/>
      <c r="S7" s="10">
        <v>273</v>
      </c>
      <c r="T7" s="10">
        <v>265</v>
      </c>
      <c r="U7" s="10">
        <v>165</v>
      </c>
      <c r="V7" s="10">
        <v>186</v>
      </c>
      <c r="W7" s="10">
        <v>145</v>
      </c>
      <c r="X7" s="10">
        <v>175</v>
      </c>
      <c r="Y7" s="10">
        <v>163</v>
      </c>
      <c r="Z7" s="10">
        <v>85</v>
      </c>
      <c r="AA7" s="10">
        <v>219</v>
      </c>
      <c r="AB7" s="10">
        <v>162</v>
      </c>
      <c r="AC7" s="10">
        <v>107</v>
      </c>
      <c r="AD7" s="10">
        <v>65</v>
      </c>
      <c r="AE7" s="10"/>
      <c r="AF7" s="10">
        <v>732</v>
      </c>
      <c r="AG7" s="10">
        <v>823</v>
      </c>
      <c r="AH7" s="10">
        <v>255</v>
      </c>
      <c r="AI7" s="10"/>
      <c r="AJ7" s="10">
        <v>691</v>
      </c>
      <c r="AK7" s="10">
        <v>598</v>
      </c>
      <c r="AL7" s="10">
        <v>152</v>
      </c>
      <c r="AM7" s="10">
        <v>26</v>
      </c>
      <c r="AN7" s="10">
        <v>229</v>
      </c>
      <c r="AO7" s="10"/>
      <c r="AP7" s="10">
        <v>375</v>
      </c>
      <c r="AQ7" s="10">
        <v>780</v>
      </c>
      <c r="AR7" s="10">
        <v>180</v>
      </c>
      <c r="AS7" s="10">
        <v>230</v>
      </c>
      <c r="AT7" s="10">
        <v>109</v>
      </c>
      <c r="AU7" s="10"/>
      <c r="AV7" s="10">
        <v>801</v>
      </c>
      <c r="AW7" s="10">
        <v>334</v>
      </c>
      <c r="AX7" s="10">
        <v>155</v>
      </c>
      <c r="AY7" s="10">
        <v>275</v>
      </c>
      <c r="AZ7" s="10">
        <v>131</v>
      </c>
      <c r="BA7" s="10">
        <v>154</v>
      </c>
      <c r="BB7" s="10"/>
      <c r="BC7" s="10">
        <v>462</v>
      </c>
      <c r="BD7" s="10">
        <v>437</v>
      </c>
      <c r="BE7" s="10">
        <v>576</v>
      </c>
      <c r="BF7" s="10">
        <v>232</v>
      </c>
      <c r="BG7" s="10">
        <v>54</v>
      </c>
    </row>
    <row r="8" spans="2:59" ht="30" customHeight="1" x14ac:dyDescent="0.35">
      <c r="B8" s="11" t="s">
        <v>19</v>
      </c>
      <c r="C8" s="11">
        <v>2010</v>
      </c>
      <c r="D8" s="11">
        <v>990</v>
      </c>
      <c r="E8" s="11">
        <v>1015</v>
      </c>
      <c r="F8" s="11"/>
      <c r="G8" s="11">
        <v>282</v>
      </c>
      <c r="H8" s="11">
        <v>342</v>
      </c>
      <c r="I8" s="11">
        <v>341</v>
      </c>
      <c r="J8" s="11">
        <v>341</v>
      </c>
      <c r="K8" s="11">
        <v>283</v>
      </c>
      <c r="L8" s="11">
        <v>421</v>
      </c>
      <c r="M8" s="11"/>
      <c r="N8" s="11">
        <v>541</v>
      </c>
      <c r="O8" s="11">
        <v>521</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744</v>
      </c>
      <c r="AG8" s="11">
        <v>813</v>
      </c>
      <c r="AH8" s="11">
        <v>263</v>
      </c>
      <c r="AI8" s="11"/>
      <c r="AJ8" s="11">
        <v>682</v>
      </c>
      <c r="AK8" s="11">
        <v>605</v>
      </c>
      <c r="AL8" s="11">
        <v>146</v>
      </c>
      <c r="AM8" s="11">
        <v>25</v>
      </c>
      <c r="AN8" s="11">
        <v>237</v>
      </c>
      <c r="AO8" s="11"/>
      <c r="AP8" s="11">
        <v>367</v>
      </c>
      <c r="AQ8" s="11">
        <v>780</v>
      </c>
      <c r="AR8" s="11">
        <v>175</v>
      </c>
      <c r="AS8" s="11">
        <v>233</v>
      </c>
      <c r="AT8" s="11">
        <v>107</v>
      </c>
      <c r="AU8" s="11"/>
      <c r="AV8" s="11">
        <v>804</v>
      </c>
      <c r="AW8" s="11">
        <v>326</v>
      </c>
      <c r="AX8" s="11">
        <v>150</v>
      </c>
      <c r="AY8" s="11">
        <v>281</v>
      </c>
      <c r="AZ8" s="11">
        <v>131</v>
      </c>
      <c r="BA8" s="11">
        <v>157</v>
      </c>
      <c r="BB8" s="11"/>
      <c r="BC8" s="11">
        <v>483</v>
      </c>
      <c r="BD8" s="11">
        <v>449</v>
      </c>
      <c r="BE8" s="11">
        <v>561</v>
      </c>
      <c r="BF8" s="11">
        <v>222</v>
      </c>
      <c r="BG8" s="11">
        <v>43</v>
      </c>
    </row>
    <row r="9" spans="2:59" x14ac:dyDescent="0.35">
      <c r="B9" s="18" t="s">
        <v>133</v>
      </c>
      <c r="C9" s="17">
        <v>0.18464959000536199</v>
      </c>
      <c r="D9" s="17">
        <v>0.22328187809832101</v>
      </c>
      <c r="E9" s="17">
        <v>0.147871859145117</v>
      </c>
      <c r="F9" s="17"/>
      <c r="G9" s="17">
        <v>0.218784240214866</v>
      </c>
      <c r="H9" s="17">
        <v>0.23373518434830001</v>
      </c>
      <c r="I9" s="17">
        <v>0.18242495753719001</v>
      </c>
      <c r="J9" s="17">
        <v>0.14234304939107101</v>
      </c>
      <c r="K9" s="17">
        <v>0.157262525725721</v>
      </c>
      <c r="L9" s="17">
        <v>0.17636355530758099</v>
      </c>
      <c r="M9" s="17"/>
      <c r="N9" s="17">
        <v>0.20497488584736501</v>
      </c>
      <c r="O9" s="17">
        <v>0.197887616492576</v>
      </c>
      <c r="P9" s="17">
        <v>0.151333086716813</v>
      </c>
      <c r="Q9" s="17">
        <v>0.1771497432078</v>
      </c>
      <c r="R9" s="17"/>
      <c r="S9" s="17">
        <v>0.20599962631372801</v>
      </c>
      <c r="T9" s="17">
        <v>0.148986752802754</v>
      </c>
      <c r="U9" s="17">
        <v>0.20742272215461599</v>
      </c>
      <c r="V9" s="17">
        <v>0.17014932990935999</v>
      </c>
      <c r="W9" s="17">
        <v>0.15366946809539</v>
      </c>
      <c r="X9" s="17">
        <v>0.18151164372390899</v>
      </c>
      <c r="Y9" s="17">
        <v>0.15727327908462299</v>
      </c>
      <c r="Z9" s="17">
        <v>0.166541105152474</v>
      </c>
      <c r="AA9" s="17">
        <v>0.18416222373198099</v>
      </c>
      <c r="AB9" s="17">
        <v>0.20992833913731401</v>
      </c>
      <c r="AC9" s="17">
        <v>0.25838089117961899</v>
      </c>
      <c r="AD9" s="17">
        <v>0.20373348632371499</v>
      </c>
      <c r="AE9" s="17"/>
      <c r="AF9" s="17">
        <v>0.16982691031323799</v>
      </c>
      <c r="AG9" s="17">
        <v>0.20079511984065701</v>
      </c>
      <c r="AH9" s="17">
        <v>0.16239952880894901</v>
      </c>
      <c r="AI9" s="17"/>
      <c r="AJ9" s="17">
        <v>0.148110105253867</v>
      </c>
      <c r="AK9" s="17">
        <v>0.244478576257047</v>
      </c>
      <c r="AL9" s="17">
        <v>0.18015111618779001</v>
      </c>
      <c r="AM9" s="17">
        <v>0.142996558486855</v>
      </c>
      <c r="AN9" s="17">
        <v>0.14651887766266999</v>
      </c>
      <c r="AO9" s="17"/>
      <c r="AP9" s="17">
        <v>0.15124665552764399</v>
      </c>
      <c r="AQ9" s="17">
        <v>0.23144522847049201</v>
      </c>
      <c r="AR9" s="17">
        <v>0.164919410919074</v>
      </c>
      <c r="AS9" s="17">
        <v>0.13665698200255799</v>
      </c>
      <c r="AT9" s="17">
        <v>0.20539433994140999</v>
      </c>
      <c r="AU9" s="17"/>
      <c r="AV9" s="17">
        <v>0.23073192045393101</v>
      </c>
      <c r="AW9" s="17">
        <v>0.15528966270192399</v>
      </c>
      <c r="AX9" s="17">
        <v>0.16358162647523899</v>
      </c>
      <c r="AY9" s="17">
        <v>0.14586416198344801</v>
      </c>
      <c r="AZ9" s="17">
        <v>0.19342635098772101</v>
      </c>
      <c r="BA9" s="17">
        <v>0.13628332304610599</v>
      </c>
      <c r="BB9" s="17"/>
      <c r="BC9" s="17">
        <v>0.14899032924672401</v>
      </c>
      <c r="BD9" s="17">
        <v>0.169495237224283</v>
      </c>
      <c r="BE9" s="17">
        <v>0.19663264842309899</v>
      </c>
      <c r="BF9" s="17">
        <v>0.24546720078694001</v>
      </c>
      <c r="BG9" s="17">
        <v>0.358156843720915</v>
      </c>
    </row>
    <row r="10" spans="2:59" x14ac:dyDescent="0.35">
      <c r="B10" s="18" t="s">
        <v>134</v>
      </c>
      <c r="C10" s="17">
        <v>0.33540347766144502</v>
      </c>
      <c r="D10" s="17">
        <v>0.34534254436145301</v>
      </c>
      <c r="E10" s="17">
        <v>0.32427496069909001</v>
      </c>
      <c r="F10" s="17"/>
      <c r="G10" s="17">
        <v>0.437025053725906</v>
      </c>
      <c r="H10" s="17">
        <v>0.35363034548072397</v>
      </c>
      <c r="I10" s="17">
        <v>0.33202912897664599</v>
      </c>
      <c r="J10" s="17">
        <v>0.32128668841597902</v>
      </c>
      <c r="K10" s="17">
        <v>0.30796892889387301</v>
      </c>
      <c r="L10" s="17">
        <v>0.28510839896545398</v>
      </c>
      <c r="M10" s="17"/>
      <c r="N10" s="17">
        <v>0.36742487711421601</v>
      </c>
      <c r="O10" s="17">
        <v>0.33507276177235801</v>
      </c>
      <c r="P10" s="17">
        <v>0.34701473429191698</v>
      </c>
      <c r="Q10" s="17">
        <v>0.28630529435602198</v>
      </c>
      <c r="R10" s="17"/>
      <c r="S10" s="17">
        <v>0.37810120689668503</v>
      </c>
      <c r="T10" s="17">
        <v>0.35727169725452101</v>
      </c>
      <c r="U10" s="17">
        <v>0.340439658118184</v>
      </c>
      <c r="V10" s="17">
        <v>0.325209951322459</v>
      </c>
      <c r="W10" s="17">
        <v>0.32173156290671001</v>
      </c>
      <c r="X10" s="17">
        <v>0.32726335625582198</v>
      </c>
      <c r="Y10" s="17">
        <v>0.38019304270901999</v>
      </c>
      <c r="Z10" s="17">
        <v>0.27314980197196598</v>
      </c>
      <c r="AA10" s="17">
        <v>0.31948949734328602</v>
      </c>
      <c r="AB10" s="17">
        <v>0.32175262927043102</v>
      </c>
      <c r="AC10" s="17">
        <v>0.28111122965691998</v>
      </c>
      <c r="AD10" s="17">
        <v>0.26822847750321499</v>
      </c>
      <c r="AE10" s="17"/>
      <c r="AF10" s="17">
        <v>0.314872052101141</v>
      </c>
      <c r="AG10" s="17">
        <v>0.34621408146315202</v>
      </c>
      <c r="AH10" s="17">
        <v>0.29200716478708699</v>
      </c>
      <c r="AI10" s="17"/>
      <c r="AJ10" s="17">
        <v>0.31583723492818</v>
      </c>
      <c r="AK10" s="17">
        <v>0.37601716701985699</v>
      </c>
      <c r="AL10" s="17">
        <v>0.36893928473864601</v>
      </c>
      <c r="AM10" s="17">
        <v>0.205545674295988</v>
      </c>
      <c r="AN10" s="17">
        <v>0.248806990451795</v>
      </c>
      <c r="AO10" s="17"/>
      <c r="AP10" s="17">
        <v>0.327975674367597</v>
      </c>
      <c r="AQ10" s="17">
        <v>0.37908547748578197</v>
      </c>
      <c r="AR10" s="17">
        <v>0.35945622289561102</v>
      </c>
      <c r="AS10" s="17">
        <v>0.28108319673950699</v>
      </c>
      <c r="AT10" s="17">
        <v>0.36074928887018598</v>
      </c>
      <c r="AU10" s="17"/>
      <c r="AV10" s="17">
        <v>0.38967856984377702</v>
      </c>
      <c r="AW10" s="17">
        <v>0.32295095717031702</v>
      </c>
      <c r="AX10" s="17">
        <v>0.37641409834242601</v>
      </c>
      <c r="AY10" s="17">
        <v>0.26685786004036499</v>
      </c>
      <c r="AZ10" s="17">
        <v>0.33081138624828599</v>
      </c>
      <c r="BA10" s="17">
        <v>0.25040434009554802</v>
      </c>
      <c r="BB10" s="17"/>
      <c r="BC10" s="17">
        <v>0.27471923545339599</v>
      </c>
      <c r="BD10" s="17">
        <v>0.33062530009749302</v>
      </c>
      <c r="BE10" s="17">
        <v>0.39788634786719901</v>
      </c>
      <c r="BF10" s="17">
        <v>0.383122694837781</v>
      </c>
      <c r="BG10" s="17">
        <v>0.31893312176681898</v>
      </c>
    </row>
    <row r="11" spans="2:59" ht="29" x14ac:dyDescent="0.35">
      <c r="B11" s="18" t="s">
        <v>135</v>
      </c>
      <c r="C11" s="17">
        <v>0.37490141853236503</v>
      </c>
      <c r="D11" s="17">
        <v>0.34201033968655697</v>
      </c>
      <c r="E11" s="17">
        <v>0.40699357162656902</v>
      </c>
      <c r="F11" s="17"/>
      <c r="G11" s="17">
        <v>0.26447475076247201</v>
      </c>
      <c r="H11" s="17">
        <v>0.30564542988496202</v>
      </c>
      <c r="I11" s="17">
        <v>0.35457456642075003</v>
      </c>
      <c r="J11" s="17">
        <v>0.417064619196584</v>
      </c>
      <c r="K11" s="17">
        <v>0.44218559180514999</v>
      </c>
      <c r="L11" s="17">
        <v>0.442265030699453</v>
      </c>
      <c r="M11" s="17"/>
      <c r="N11" s="17">
        <v>0.34647748894805103</v>
      </c>
      <c r="O11" s="17">
        <v>0.37467479503175399</v>
      </c>
      <c r="P11" s="17">
        <v>0.38128756059407798</v>
      </c>
      <c r="Q11" s="17">
        <v>0.40627086971243997</v>
      </c>
      <c r="R11" s="17"/>
      <c r="S11" s="17">
        <v>0.326725273463226</v>
      </c>
      <c r="T11" s="17">
        <v>0.389137088231372</v>
      </c>
      <c r="U11" s="17">
        <v>0.358731474923634</v>
      </c>
      <c r="V11" s="17">
        <v>0.40834624758552301</v>
      </c>
      <c r="W11" s="17">
        <v>0.41353183561018803</v>
      </c>
      <c r="X11" s="17">
        <v>0.35756414558347099</v>
      </c>
      <c r="Y11" s="17">
        <v>0.38822556293576799</v>
      </c>
      <c r="Z11" s="17">
        <v>0.41533216025320302</v>
      </c>
      <c r="AA11" s="17">
        <v>0.37535794333308797</v>
      </c>
      <c r="AB11" s="17">
        <v>0.38167166073126102</v>
      </c>
      <c r="AC11" s="17">
        <v>0.32385734841103597</v>
      </c>
      <c r="AD11" s="17">
        <v>0.41678483142941097</v>
      </c>
      <c r="AE11" s="17"/>
      <c r="AF11" s="17">
        <v>0.38860666593618998</v>
      </c>
      <c r="AG11" s="17">
        <v>0.37032418305664999</v>
      </c>
      <c r="AH11" s="17">
        <v>0.419437773949977</v>
      </c>
      <c r="AI11" s="17"/>
      <c r="AJ11" s="17">
        <v>0.43264739612568298</v>
      </c>
      <c r="AK11" s="17">
        <v>0.28669038063519198</v>
      </c>
      <c r="AL11" s="17">
        <v>0.39403677066767601</v>
      </c>
      <c r="AM11" s="17">
        <v>0.40560087946171403</v>
      </c>
      <c r="AN11" s="17">
        <v>0.45267081045934898</v>
      </c>
      <c r="AO11" s="17"/>
      <c r="AP11" s="17">
        <v>0.41766124038189401</v>
      </c>
      <c r="AQ11" s="17">
        <v>0.31321653103888902</v>
      </c>
      <c r="AR11" s="17">
        <v>0.40053949710007503</v>
      </c>
      <c r="AS11" s="17">
        <v>0.45194516790532901</v>
      </c>
      <c r="AT11" s="17">
        <v>0.30390488008585798</v>
      </c>
      <c r="AU11" s="17"/>
      <c r="AV11" s="17">
        <v>0.299785662934831</v>
      </c>
      <c r="AW11" s="17">
        <v>0.41806114498525998</v>
      </c>
      <c r="AX11" s="17">
        <v>0.38257432863649099</v>
      </c>
      <c r="AY11" s="17">
        <v>0.45241745294735602</v>
      </c>
      <c r="AZ11" s="17">
        <v>0.36800560851645803</v>
      </c>
      <c r="BA11" s="17">
        <v>0.46871359932965301</v>
      </c>
      <c r="BB11" s="17"/>
      <c r="BC11" s="17">
        <v>0.43883339490338402</v>
      </c>
      <c r="BD11" s="17">
        <v>0.38687571877006499</v>
      </c>
      <c r="BE11" s="17">
        <v>0.330821964778647</v>
      </c>
      <c r="BF11" s="17">
        <v>0.27315821130981899</v>
      </c>
      <c r="BG11" s="17">
        <v>0.27148807686915599</v>
      </c>
    </row>
    <row r="12" spans="2:59" x14ac:dyDescent="0.35">
      <c r="B12" s="18" t="s">
        <v>136</v>
      </c>
      <c r="C12" s="17">
        <v>3.7168226455655901E-2</v>
      </c>
      <c r="D12" s="17">
        <v>3.6579658602832903E-2</v>
      </c>
      <c r="E12" s="17">
        <v>3.7925469393643801E-2</v>
      </c>
      <c r="F12" s="17"/>
      <c r="G12" s="17">
        <v>3.7224820907845603E-2</v>
      </c>
      <c r="H12" s="17">
        <v>3.3126115386689602E-2</v>
      </c>
      <c r="I12" s="17">
        <v>4.5766354672520999E-2</v>
      </c>
      <c r="J12" s="17">
        <v>6.1727692513734597E-2</v>
      </c>
      <c r="K12" s="17">
        <v>2.66367085704108E-2</v>
      </c>
      <c r="L12" s="17">
        <v>2.06379659963342E-2</v>
      </c>
      <c r="M12" s="17"/>
      <c r="N12" s="17">
        <v>2.8249025279762099E-2</v>
      </c>
      <c r="O12" s="17">
        <v>3.4253211142082601E-2</v>
      </c>
      <c r="P12" s="17">
        <v>5.21687920297602E-2</v>
      </c>
      <c r="Q12" s="17">
        <v>3.7250442002795002E-2</v>
      </c>
      <c r="R12" s="17"/>
      <c r="S12" s="17">
        <v>2.6333010967001899E-2</v>
      </c>
      <c r="T12" s="17">
        <v>2.7517677159845599E-2</v>
      </c>
      <c r="U12" s="17">
        <v>3.8876956374883698E-2</v>
      </c>
      <c r="V12" s="17">
        <v>4.6202041219161202E-2</v>
      </c>
      <c r="W12" s="17">
        <v>5.1848955389462999E-2</v>
      </c>
      <c r="X12" s="17">
        <v>5.86215831578401E-2</v>
      </c>
      <c r="Y12" s="17">
        <v>2.8357541151209999E-2</v>
      </c>
      <c r="Z12" s="17">
        <v>3.9401435705814697E-2</v>
      </c>
      <c r="AA12" s="17">
        <v>5.4791035942143199E-2</v>
      </c>
      <c r="AB12" s="17">
        <v>2.2932067007097E-2</v>
      </c>
      <c r="AC12" s="17">
        <v>3.5705436218520903E-2</v>
      </c>
      <c r="AD12" s="17">
        <v>0</v>
      </c>
      <c r="AE12" s="17"/>
      <c r="AF12" s="17">
        <v>4.6263735632329397E-2</v>
      </c>
      <c r="AG12" s="17">
        <v>3.10541469590923E-2</v>
      </c>
      <c r="AH12" s="17">
        <v>3.0350412953039099E-2</v>
      </c>
      <c r="AI12" s="17"/>
      <c r="AJ12" s="17">
        <v>4.6236514056129802E-2</v>
      </c>
      <c r="AK12" s="17">
        <v>2.9536302591875702E-2</v>
      </c>
      <c r="AL12" s="17">
        <v>2.19422578397633E-2</v>
      </c>
      <c r="AM12" s="17">
        <v>0.16416778062526999</v>
      </c>
      <c r="AN12" s="17">
        <v>2.9919521762903401E-2</v>
      </c>
      <c r="AO12" s="17"/>
      <c r="AP12" s="17">
        <v>3.6630363293372999E-2</v>
      </c>
      <c r="AQ12" s="17">
        <v>3.1085205114577599E-2</v>
      </c>
      <c r="AR12" s="17">
        <v>3.0222790656704801E-2</v>
      </c>
      <c r="AS12" s="17">
        <v>7.0491772608081205E-2</v>
      </c>
      <c r="AT12" s="17">
        <v>6.9534025423109699E-2</v>
      </c>
      <c r="AU12" s="17"/>
      <c r="AV12" s="17">
        <v>3.0499043716052401E-2</v>
      </c>
      <c r="AW12" s="17">
        <v>4.0548397478185297E-2</v>
      </c>
      <c r="AX12" s="17">
        <v>2.6761541214221401E-2</v>
      </c>
      <c r="AY12" s="17">
        <v>6.4095529169811302E-2</v>
      </c>
      <c r="AZ12" s="17">
        <v>5.2063964607824899E-2</v>
      </c>
      <c r="BA12" s="17">
        <v>3.8440918778254202E-2</v>
      </c>
      <c r="BB12" s="17"/>
      <c r="BC12" s="17">
        <v>5.2869748428571402E-2</v>
      </c>
      <c r="BD12" s="17">
        <v>4.8533341783455898E-2</v>
      </c>
      <c r="BE12" s="17">
        <v>2.3503927453480698E-2</v>
      </c>
      <c r="BF12" s="17">
        <v>1.84635636287502E-2</v>
      </c>
      <c r="BG12" s="17">
        <v>2.6291554642035201E-2</v>
      </c>
    </row>
    <row r="13" spans="2:59" x14ac:dyDescent="0.35">
      <c r="B13" s="18" t="s">
        <v>137</v>
      </c>
      <c r="C13" s="17">
        <v>2.1374198530374099E-2</v>
      </c>
      <c r="D13" s="17">
        <v>2.0487164531020501E-2</v>
      </c>
      <c r="E13" s="17">
        <v>2.2344812297136901E-2</v>
      </c>
      <c r="F13" s="17"/>
      <c r="G13" s="17">
        <v>8.2636344095873004E-3</v>
      </c>
      <c r="H13" s="17">
        <v>1.21508220838545E-2</v>
      </c>
      <c r="I13" s="17">
        <v>3.3188269228791201E-2</v>
      </c>
      <c r="J13" s="17">
        <v>1.4613716980443401E-2</v>
      </c>
      <c r="K13" s="17">
        <v>1.8589354913062101E-2</v>
      </c>
      <c r="L13" s="17">
        <v>3.5432876369747901E-2</v>
      </c>
      <c r="M13" s="17"/>
      <c r="N13" s="17">
        <v>1.6908975972668001E-2</v>
      </c>
      <c r="O13" s="17">
        <v>1.8321146346064899E-2</v>
      </c>
      <c r="P13" s="17">
        <v>1.4617186433647201E-2</v>
      </c>
      <c r="Q13" s="17">
        <v>3.5675007535468303E-2</v>
      </c>
      <c r="R13" s="17"/>
      <c r="S13" s="17">
        <v>1.6775845466687499E-2</v>
      </c>
      <c r="T13" s="17">
        <v>3.3445375271272698E-2</v>
      </c>
      <c r="U13" s="17">
        <v>7.1063520637998498E-3</v>
      </c>
      <c r="V13" s="17">
        <v>2.66706583230896E-2</v>
      </c>
      <c r="W13" s="17">
        <v>2.97290317908173E-2</v>
      </c>
      <c r="X13" s="17">
        <v>1.0641373043212599E-2</v>
      </c>
      <c r="Y13" s="17">
        <v>2.2198684833501601E-2</v>
      </c>
      <c r="Z13" s="17">
        <v>9.7749894792049305E-3</v>
      </c>
      <c r="AA13" s="17">
        <v>1.9534400632436801E-2</v>
      </c>
      <c r="AB13" s="17">
        <v>2.12250428321583E-2</v>
      </c>
      <c r="AC13" s="17">
        <v>1.9456572710498901E-2</v>
      </c>
      <c r="AD13" s="17">
        <v>4.9161094392595903E-2</v>
      </c>
      <c r="AE13" s="17"/>
      <c r="AF13" s="17">
        <v>3.7303022957192303E-2</v>
      </c>
      <c r="AG13" s="17">
        <v>1.4121042850653199E-2</v>
      </c>
      <c r="AH13" s="17">
        <v>9.0094210824249402E-3</v>
      </c>
      <c r="AI13" s="17"/>
      <c r="AJ13" s="17">
        <v>2.9849324491914801E-2</v>
      </c>
      <c r="AK13" s="17">
        <v>1.7197564735666498E-2</v>
      </c>
      <c r="AL13" s="17">
        <v>5.5549371037374104E-3</v>
      </c>
      <c r="AM13" s="17">
        <v>4.0323514969593501E-2</v>
      </c>
      <c r="AN13" s="17">
        <v>3.0036660224359302E-2</v>
      </c>
      <c r="AO13" s="17"/>
      <c r="AP13" s="17">
        <v>3.5662191058945102E-2</v>
      </c>
      <c r="AQ13" s="17">
        <v>1.22366421953951E-2</v>
      </c>
      <c r="AR13" s="17">
        <v>1.00722418097923E-2</v>
      </c>
      <c r="AS13" s="17">
        <v>2.5845808781943699E-2</v>
      </c>
      <c r="AT13" s="17">
        <v>9.4025289732396801E-3</v>
      </c>
      <c r="AU13" s="17"/>
      <c r="AV13" s="17">
        <v>1.25941140103756E-2</v>
      </c>
      <c r="AW13" s="17">
        <v>3.7937210500727299E-2</v>
      </c>
      <c r="AX13" s="17">
        <v>2.370436080587E-2</v>
      </c>
      <c r="AY13" s="17">
        <v>3.0762349619677502E-2</v>
      </c>
      <c r="AZ13" s="17">
        <v>7.6965923558432701E-3</v>
      </c>
      <c r="BA13" s="17">
        <v>2.21911400053212E-2</v>
      </c>
      <c r="BB13" s="17"/>
      <c r="BC13" s="17">
        <v>2.9528650165653599E-2</v>
      </c>
      <c r="BD13" s="17">
        <v>1.81691052550426E-2</v>
      </c>
      <c r="BE13" s="17">
        <v>1.40525813657414E-2</v>
      </c>
      <c r="BF13" s="17">
        <v>2.38278635017573E-2</v>
      </c>
      <c r="BG13" s="17">
        <v>0</v>
      </c>
    </row>
    <row r="14" spans="2:59" x14ac:dyDescent="0.35">
      <c r="B14" s="18" t="s">
        <v>73</v>
      </c>
      <c r="C14" s="19">
        <v>4.6503088814797901E-2</v>
      </c>
      <c r="D14" s="19">
        <v>3.2298414719816197E-2</v>
      </c>
      <c r="E14" s="19">
        <v>6.0589326838442703E-2</v>
      </c>
      <c r="F14" s="19"/>
      <c r="G14" s="19">
        <v>3.4227499979322597E-2</v>
      </c>
      <c r="H14" s="19">
        <v>6.1712102815470203E-2</v>
      </c>
      <c r="I14" s="19">
        <v>5.2016723164102101E-2</v>
      </c>
      <c r="J14" s="19">
        <v>4.2964233502187803E-2</v>
      </c>
      <c r="K14" s="19">
        <v>4.7356890091782802E-2</v>
      </c>
      <c r="L14" s="19">
        <v>4.0192172661429597E-2</v>
      </c>
      <c r="M14" s="19"/>
      <c r="N14" s="19">
        <v>3.5964746837937503E-2</v>
      </c>
      <c r="O14" s="19">
        <v>3.97904692151647E-2</v>
      </c>
      <c r="P14" s="19">
        <v>5.3578639933784901E-2</v>
      </c>
      <c r="Q14" s="19">
        <v>5.73486431854743E-2</v>
      </c>
      <c r="R14" s="19"/>
      <c r="S14" s="19">
        <v>4.6065036892671302E-2</v>
      </c>
      <c r="T14" s="19">
        <v>4.36414092802348E-2</v>
      </c>
      <c r="U14" s="19">
        <v>4.7422836364882703E-2</v>
      </c>
      <c r="V14" s="19">
        <v>2.3421771640406101E-2</v>
      </c>
      <c r="W14" s="19">
        <v>2.9489146207431299E-2</v>
      </c>
      <c r="X14" s="19">
        <v>6.4397898235745807E-2</v>
      </c>
      <c r="Y14" s="19">
        <v>2.3751889285877702E-2</v>
      </c>
      <c r="Z14" s="19">
        <v>9.5800507437336493E-2</v>
      </c>
      <c r="AA14" s="19">
        <v>4.6664899017064498E-2</v>
      </c>
      <c r="AB14" s="19">
        <v>4.2490261021739403E-2</v>
      </c>
      <c r="AC14" s="19">
        <v>8.1488521823405505E-2</v>
      </c>
      <c r="AD14" s="19">
        <v>6.2092110351063497E-2</v>
      </c>
      <c r="AE14" s="19"/>
      <c r="AF14" s="19">
        <v>4.3127613059908899E-2</v>
      </c>
      <c r="AG14" s="19">
        <v>3.7491425829795103E-2</v>
      </c>
      <c r="AH14" s="19">
        <v>8.6795698418523096E-2</v>
      </c>
      <c r="AI14" s="19"/>
      <c r="AJ14" s="19">
        <v>2.7319425144226001E-2</v>
      </c>
      <c r="AK14" s="19">
        <v>4.6080008760362702E-2</v>
      </c>
      <c r="AL14" s="19">
        <v>2.93756334623878E-2</v>
      </c>
      <c r="AM14" s="19">
        <v>4.136559216058E-2</v>
      </c>
      <c r="AN14" s="19">
        <v>9.2047139438923606E-2</v>
      </c>
      <c r="AO14" s="19"/>
      <c r="AP14" s="19">
        <v>3.0823875370547E-2</v>
      </c>
      <c r="AQ14" s="19">
        <v>3.2930915694864303E-2</v>
      </c>
      <c r="AR14" s="19">
        <v>3.4789836618742902E-2</v>
      </c>
      <c r="AS14" s="19">
        <v>3.3977071962580999E-2</v>
      </c>
      <c r="AT14" s="19">
        <v>5.1014936706197202E-2</v>
      </c>
      <c r="AU14" s="19"/>
      <c r="AV14" s="19">
        <v>3.6710689041033397E-2</v>
      </c>
      <c r="AW14" s="19">
        <v>2.5212627163586999E-2</v>
      </c>
      <c r="AX14" s="19">
        <v>2.6964044525752E-2</v>
      </c>
      <c r="AY14" s="19">
        <v>4.0002646239342202E-2</v>
      </c>
      <c r="AZ14" s="19">
        <v>4.7996097283866702E-2</v>
      </c>
      <c r="BA14" s="19">
        <v>8.3966678745116999E-2</v>
      </c>
      <c r="BB14" s="19"/>
      <c r="BC14" s="19">
        <v>5.5058641802270998E-2</v>
      </c>
      <c r="BD14" s="19">
        <v>4.6301296869660502E-2</v>
      </c>
      <c r="BE14" s="19">
        <v>3.7102530111832503E-2</v>
      </c>
      <c r="BF14" s="19">
        <v>5.5960465934952498E-2</v>
      </c>
      <c r="BG14" s="19">
        <v>2.5130403001075299E-2</v>
      </c>
    </row>
    <row r="15" spans="2:59" x14ac:dyDescent="0.35">
      <c r="B15" s="16"/>
    </row>
    <row r="16" spans="2:59" x14ac:dyDescent="0.35">
      <c r="B16" t="s">
        <v>76</v>
      </c>
    </row>
    <row r="17" spans="2:2" x14ac:dyDescent="0.35">
      <c r="B17" t="s">
        <v>77</v>
      </c>
    </row>
    <row r="19" spans="2:2" x14ac:dyDescent="0.35">
      <c r="B19"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2:BG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143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61</v>
      </c>
      <c r="E5" s="29"/>
      <c r="F5" s="15"/>
      <c r="G5" s="29" t="s">
        <v>62</v>
      </c>
      <c r="H5" s="29"/>
      <c r="I5" s="29"/>
      <c r="J5" s="29"/>
      <c r="K5" s="29"/>
      <c r="L5" s="29"/>
      <c r="M5" s="15"/>
      <c r="N5" s="29" t="s">
        <v>63</v>
      </c>
      <c r="O5" s="29"/>
      <c r="P5" s="29"/>
      <c r="Q5" s="29"/>
      <c r="R5" s="15"/>
      <c r="S5" s="29" t="s">
        <v>64</v>
      </c>
      <c r="T5" s="29"/>
      <c r="U5" s="29"/>
      <c r="V5" s="29"/>
      <c r="W5" s="29"/>
      <c r="X5" s="29"/>
      <c r="Y5" s="29"/>
      <c r="Z5" s="29"/>
      <c r="AA5" s="29"/>
      <c r="AB5" s="29"/>
      <c r="AC5" s="29"/>
      <c r="AD5" s="29"/>
      <c r="AE5" s="15"/>
      <c r="AF5" s="29" t="s">
        <v>65</v>
      </c>
      <c r="AG5" s="29"/>
      <c r="AH5" s="29"/>
      <c r="AI5" s="15"/>
      <c r="AJ5" s="29" t="s">
        <v>66</v>
      </c>
      <c r="AK5" s="29"/>
      <c r="AL5" s="29"/>
      <c r="AM5" s="29"/>
      <c r="AN5" s="29"/>
      <c r="AO5" s="15"/>
      <c r="AP5" s="29" t="s">
        <v>67</v>
      </c>
      <c r="AQ5" s="29"/>
      <c r="AR5" s="29"/>
      <c r="AS5" s="29"/>
      <c r="AT5" s="29"/>
      <c r="AU5" s="15"/>
      <c r="AV5" s="29" t="s">
        <v>68</v>
      </c>
      <c r="AW5" s="29"/>
      <c r="AX5" s="29"/>
      <c r="AY5" s="29"/>
      <c r="AZ5" s="29"/>
      <c r="BA5" s="29"/>
      <c r="BB5" s="15"/>
      <c r="BC5" s="29" t="s">
        <v>69</v>
      </c>
      <c r="BD5" s="29"/>
      <c r="BE5" s="29"/>
      <c r="BF5" s="29"/>
      <c r="BG5" s="29"/>
    </row>
    <row r="6" spans="2:59"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49</v>
      </c>
      <c r="AQ6" s="12" t="s">
        <v>50</v>
      </c>
      <c r="AR6" s="12" t="s">
        <v>51</v>
      </c>
      <c r="AS6" s="12" t="s">
        <v>52</v>
      </c>
      <c r="AT6" s="12" t="s">
        <v>53</v>
      </c>
      <c r="AV6" s="12" t="s">
        <v>46</v>
      </c>
      <c r="AW6" s="12" t="s">
        <v>45</v>
      </c>
      <c r="AX6" s="12" t="s">
        <v>51</v>
      </c>
      <c r="AY6" s="12" t="s">
        <v>52</v>
      </c>
      <c r="AZ6" s="12" t="s">
        <v>54</v>
      </c>
      <c r="BA6" s="12" t="s">
        <v>55</v>
      </c>
      <c r="BC6" s="12" t="s">
        <v>56</v>
      </c>
      <c r="BD6" s="12" t="s">
        <v>57</v>
      </c>
      <c r="BE6" s="12" t="s">
        <v>58</v>
      </c>
      <c r="BF6" s="12" t="s">
        <v>59</v>
      </c>
      <c r="BG6" s="12" t="s">
        <v>60</v>
      </c>
    </row>
    <row r="7" spans="2:59" ht="30" customHeight="1" x14ac:dyDescent="0.35">
      <c r="B7" s="10" t="s">
        <v>18</v>
      </c>
      <c r="C7" s="10">
        <v>2010</v>
      </c>
      <c r="D7" s="10">
        <v>999</v>
      </c>
      <c r="E7" s="10">
        <v>1006</v>
      </c>
      <c r="F7" s="10"/>
      <c r="G7" s="10">
        <v>295</v>
      </c>
      <c r="H7" s="10">
        <v>323</v>
      </c>
      <c r="I7" s="10">
        <v>329</v>
      </c>
      <c r="J7" s="10">
        <v>332</v>
      </c>
      <c r="K7" s="10">
        <v>292</v>
      </c>
      <c r="L7" s="10">
        <v>439</v>
      </c>
      <c r="M7" s="10"/>
      <c r="N7" s="10">
        <v>639</v>
      </c>
      <c r="O7" s="10">
        <v>496</v>
      </c>
      <c r="P7" s="10">
        <v>359</v>
      </c>
      <c r="Q7" s="10">
        <v>508</v>
      </c>
      <c r="R7" s="10"/>
      <c r="S7" s="10">
        <v>273</v>
      </c>
      <c r="T7" s="10">
        <v>265</v>
      </c>
      <c r="U7" s="10">
        <v>165</v>
      </c>
      <c r="V7" s="10">
        <v>186</v>
      </c>
      <c r="W7" s="10">
        <v>145</v>
      </c>
      <c r="X7" s="10">
        <v>175</v>
      </c>
      <c r="Y7" s="10">
        <v>163</v>
      </c>
      <c r="Z7" s="10">
        <v>85</v>
      </c>
      <c r="AA7" s="10">
        <v>219</v>
      </c>
      <c r="AB7" s="10">
        <v>162</v>
      </c>
      <c r="AC7" s="10">
        <v>107</v>
      </c>
      <c r="AD7" s="10">
        <v>65</v>
      </c>
      <c r="AE7" s="10"/>
      <c r="AF7" s="10">
        <v>732</v>
      </c>
      <c r="AG7" s="10">
        <v>823</v>
      </c>
      <c r="AH7" s="10">
        <v>255</v>
      </c>
      <c r="AI7" s="10"/>
      <c r="AJ7" s="10">
        <v>691</v>
      </c>
      <c r="AK7" s="10">
        <v>598</v>
      </c>
      <c r="AL7" s="10">
        <v>152</v>
      </c>
      <c r="AM7" s="10">
        <v>26</v>
      </c>
      <c r="AN7" s="10">
        <v>229</v>
      </c>
      <c r="AO7" s="10"/>
      <c r="AP7" s="10">
        <v>375</v>
      </c>
      <c r="AQ7" s="10">
        <v>780</v>
      </c>
      <c r="AR7" s="10">
        <v>180</v>
      </c>
      <c r="AS7" s="10">
        <v>230</v>
      </c>
      <c r="AT7" s="10">
        <v>109</v>
      </c>
      <c r="AU7" s="10"/>
      <c r="AV7" s="10">
        <v>801</v>
      </c>
      <c r="AW7" s="10">
        <v>334</v>
      </c>
      <c r="AX7" s="10">
        <v>155</v>
      </c>
      <c r="AY7" s="10">
        <v>275</v>
      </c>
      <c r="AZ7" s="10">
        <v>131</v>
      </c>
      <c r="BA7" s="10">
        <v>154</v>
      </c>
      <c r="BB7" s="10"/>
      <c r="BC7" s="10">
        <v>462</v>
      </c>
      <c r="BD7" s="10">
        <v>437</v>
      </c>
      <c r="BE7" s="10">
        <v>576</v>
      </c>
      <c r="BF7" s="10">
        <v>232</v>
      </c>
      <c r="BG7" s="10">
        <v>54</v>
      </c>
    </row>
    <row r="8" spans="2:59" ht="30" customHeight="1" x14ac:dyDescent="0.35">
      <c r="B8" s="11" t="s">
        <v>19</v>
      </c>
      <c r="C8" s="11">
        <v>2010</v>
      </c>
      <c r="D8" s="11">
        <v>990</v>
      </c>
      <c r="E8" s="11">
        <v>1015</v>
      </c>
      <c r="F8" s="11"/>
      <c r="G8" s="11">
        <v>282</v>
      </c>
      <c r="H8" s="11">
        <v>342</v>
      </c>
      <c r="I8" s="11">
        <v>341</v>
      </c>
      <c r="J8" s="11">
        <v>341</v>
      </c>
      <c r="K8" s="11">
        <v>283</v>
      </c>
      <c r="L8" s="11">
        <v>421</v>
      </c>
      <c r="M8" s="11"/>
      <c r="N8" s="11">
        <v>541</v>
      </c>
      <c r="O8" s="11">
        <v>521</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744</v>
      </c>
      <c r="AG8" s="11">
        <v>813</v>
      </c>
      <c r="AH8" s="11">
        <v>263</v>
      </c>
      <c r="AI8" s="11"/>
      <c r="AJ8" s="11">
        <v>682</v>
      </c>
      <c r="AK8" s="11">
        <v>605</v>
      </c>
      <c r="AL8" s="11">
        <v>146</v>
      </c>
      <c r="AM8" s="11">
        <v>25</v>
      </c>
      <c r="AN8" s="11">
        <v>237</v>
      </c>
      <c r="AO8" s="11"/>
      <c r="AP8" s="11">
        <v>367</v>
      </c>
      <c r="AQ8" s="11">
        <v>780</v>
      </c>
      <c r="AR8" s="11">
        <v>175</v>
      </c>
      <c r="AS8" s="11">
        <v>233</v>
      </c>
      <c r="AT8" s="11">
        <v>107</v>
      </c>
      <c r="AU8" s="11"/>
      <c r="AV8" s="11">
        <v>804</v>
      </c>
      <c r="AW8" s="11">
        <v>326</v>
      </c>
      <c r="AX8" s="11">
        <v>150</v>
      </c>
      <c r="AY8" s="11">
        <v>281</v>
      </c>
      <c r="AZ8" s="11">
        <v>131</v>
      </c>
      <c r="BA8" s="11">
        <v>157</v>
      </c>
      <c r="BB8" s="11"/>
      <c r="BC8" s="11">
        <v>483</v>
      </c>
      <c r="BD8" s="11">
        <v>449</v>
      </c>
      <c r="BE8" s="11">
        <v>561</v>
      </c>
      <c r="BF8" s="11">
        <v>222</v>
      </c>
      <c r="BG8" s="11">
        <v>43</v>
      </c>
    </row>
    <row r="9" spans="2:59" x14ac:dyDescent="0.35">
      <c r="B9" s="18" t="s">
        <v>82</v>
      </c>
      <c r="C9" s="17">
        <v>0.131239158347392</v>
      </c>
      <c r="D9" s="17">
        <v>0.173268460435091</v>
      </c>
      <c r="E9" s="17">
        <v>9.0884439858016003E-2</v>
      </c>
      <c r="F9" s="17"/>
      <c r="G9" s="17">
        <v>0.162966472499357</v>
      </c>
      <c r="H9" s="17">
        <v>0.18275899053727199</v>
      </c>
      <c r="I9" s="17">
        <v>0.13073565490734901</v>
      </c>
      <c r="J9" s="17">
        <v>0.115845808442259</v>
      </c>
      <c r="K9" s="17">
        <v>0.117139541273306</v>
      </c>
      <c r="L9" s="17">
        <v>9.0460345563087394E-2</v>
      </c>
      <c r="M9" s="17"/>
      <c r="N9" s="17">
        <v>0.138569154682852</v>
      </c>
      <c r="O9" s="17">
        <v>0.12337962550969001</v>
      </c>
      <c r="P9" s="17">
        <v>0.119449680599139</v>
      </c>
      <c r="Q9" s="17">
        <v>0.14225624952933599</v>
      </c>
      <c r="R9" s="17"/>
      <c r="S9" s="17">
        <v>0.16667978033169001</v>
      </c>
      <c r="T9" s="17">
        <v>0.12893235188170701</v>
      </c>
      <c r="U9" s="17">
        <v>0.12664660138112399</v>
      </c>
      <c r="V9" s="17">
        <v>0.14159488877587501</v>
      </c>
      <c r="W9" s="17">
        <v>0.118045205306961</v>
      </c>
      <c r="X9" s="17">
        <v>0.136691340019993</v>
      </c>
      <c r="Y9" s="17">
        <v>8.6337175985799194E-2</v>
      </c>
      <c r="Z9" s="17">
        <v>0.120531688275421</v>
      </c>
      <c r="AA9" s="17">
        <v>0.142339310106981</v>
      </c>
      <c r="AB9" s="17">
        <v>0.11631036881283</v>
      </c>
      <c r="AC9" s="17">
        <v>0.111618809141015</v>
      </c>
      <c r="AD9" s="17">
        <v>0.142871856871951</v>
      </c>
      <c r="AE9" s="17"/>
      <c r="AF9" s="17">
        <v>0.13893924139851499</v>
      </c>
      <c r="AG9" s="17">
        <v>0.135455117745717</v>
      </c>
      <c r="AH9" s="17">
        <v>0.116911786856747</v>
      </c>
      <c r="AI9" s="17"/>
      <c r="AJ9" s="17">
        <v>0.12718901930465901</v>
      </c>
      <c r="AK9" s="17">
        <v>0.174739451661934</v>
      </c>
      <c r="AL9" s="17">
        <v>0.13304999336456799</v>
      </c>
      <c r="AM9" s="17">
        <v>6.12579624581693E-2</v>
      </c>
      <c r="AN9" s="17">
        <v>0.10774987660020099</v>
      </c>
      <c r="AO9" s="17"/>
      <c r="AP9" s="17">
        <v>0.14108997712910701</v>
      </c>
      <c r="AQ9" s="17">
        <v>0.148893808034152</v>
      </c>
      <c r="AR9" s="17">
        <v>0.13822185714267801</v>
      </c>
      <c r="AS9" s="17">
        <v>0.110998339938516</v>
      </c>
      <c r="AT9" s="17">
        <v>0.11690302359879</v>
      </c>
      <c r="AU9" s="17"/>
      <c r="AV9" s="17">
        <v>0.15398497365001301</v>
      </c>
      <c r="AW9" s="17">
        <v>0.152405405746254</v>
      </c>
      <c r="AX9" s="17">
        <v>0.12738098808013901</v>
      </c>
      <c r="AY9" s="17">
        <v>0.115460617710922</v>
      </c>
      <c r="AZ9" s="17">
        <v>9.8598687964288001E-2</v>
      </c>
      <c r="BA9" s="17">
        <v>3.9976749935868798E-2</v>
      </c>
      <c r="BB9" s="17"/>
      <c r="BC9" s="17">
        <v>0.113553537838901</v>
      </c>
      <c r="BD9" s="17">
        <v>8.9638508179418194E-2</v>
      </c>
      <c r="BE9" s="17">
        <v>0.15440395636916601</v>
      </c>
      <c r="BF9" s="17">
        <v>0.19463166472243901</v>
      </c>
      <c r="BG9" s="17">
        <v>0.2241903452058</v>
      </c>
    </row>
    <row r="10" spans="2:59" x14ac:dyDescent="0.35">
      <c r="B10" s="18" t="s">
        <v>83</v>
      </c>
      <c r="C10" s="17">
        <v>0.376144604748405</v>
      </c>
      <c r="D10" s="17">
        <v>0.388548089432937</v>
      </c>
      <c r="E10" s="17">
        <v>0.36508341242015202</v>
      </c>
      <c r="F10" s="17"/>
      <c r="G10" s="17">
        <v>0.377763535018382</v>
      </c>
      <c r="H10" s="17">
        <v>0.42149416610544299</v>
      </c>
      <c r="I10" s="17">
        <v>0.34924067581518498</v>
      </c>
      <c r="J10" s="17">
        <v>0.36649489288480402</v>
      </c>
      <c r="K10" s="17">
        <v>0.35484154483080099</v>
      </c>
      <c r="L10" s="17">
        <v>0.38213549470261599</v>
      </c>
      <c r="M10" s="17"/>
      <c r="N10" s="17">
        <v>0.39059495256785998</v>
      </c>
      <c r="O10" s="17">
        <v>0.3987504690275</v>
      </c>
      <c r="P10" s="17">
        <v>0.372725287517435</v>
      </c>
      <c r="Q10" s="17">
        <v>0.34375177335132101</v>
      </c>
      <c r="R10" s="17"/>
      <c r="S10" s="17">
        <v>0.38202287457578199</v>
      </c>
      <c r="T10" s="17">
        <v>0.39718233717832702</v>
      </c>
      <c r="U10" s="17">
        <v>0.387491742623921</v>
      </c>
      <c r="V10" s="17">
        <v>0.36514947218316801</v>
      </c>
      <c r="W10" s="17">
        <v>0.46224463421171003</v>
      </c>
      <c r="X10" s="17">
        <v>0.43501296824727198</v>
      </c>
      <c r="Y10" s="17">
        <v>0.47365661677482301</v>
      </c>
      <c r="Z10" s="17">
        <v>0.37391568288640098</v>
      </c>
      <c r="AA10" s="17">
        <v>0.34799024136579698</v>
      </c>
      <c r="AB10" s="17">
        <v>0.26454838190010599</v>
      </c>
      <c r="AC10" s="17">
        <v>0.236655873456487</v>
      </c>
      <c r="AD10" s="17">
        <v>0.29632013929634099</v>
      </c>
      <c r="AE10" s="17"/>
      <c r="AF10" s="17">
        <v>0.38812761526826001</v>
      </c>
      <c r="AG10" s="17">
        <v>0.379216450178607</v>
      </c>
      <c r="AH10" s="17">
        <v>0.32334876629815301</v>
      </c>
      <c r="AI10" s="17"/>
      <c r="AJ10" s="17">
        <v>0.39361552519718501</v>
      </c>
      <c r="AK10" s="17">
        <v>0.41147774688842198</v>
      </c>
      <c r="AL10" s="17">
        <v>0.36884273741920398</v>
      </c>
      <c r="AM10" s="17">
        <v>0.333552661534887</v>
      </c>
      <c r="AN10" s="17">
        <v>0.31229239771054901</v>
      </c>
      <c r="AO10" s="17"/>
      <c r="AP10" s="17">
        <v>0.42016222659290497</v>
      </c>
      <c r="AQ10" s="17">
        <v>0.40852373256334501</v>
      </c>
      <c r="AR10" s="17">
        <v>0.37168540321065102</v>
      </c>
      <c r="AS10" s="17">
        <v>0.38275162508849497</v>
      </c>
      <c r="AT10" s="17">
        <v>0.347925663609161</v>
      </c>
      <c r="AU10" s="17"/>
      <c r="AV10" s="17">
        <v>0.414700427616714</v>
      </c>
      <c r="AW10" s="17">
        <v>0.41793253560969301</v>
      </c>
      <c r="AX10" s="17">
        <v>0.37577982875031102</v>
      </c>
      <c r="AY10" s="17">
        <v>0.34753663698257298</v>
      </c>
      <c r="AZ10" s="17">
        <v>0.33950854365175198</v>
      </c>
      <c r="BA10" s="17">
        <v>0.29163711995081298</v>
      </c>
      <c r="BB10" s="17"/>
      <c r="BC10" s="17">
        <v>0.389155544699339</v>
      </c>
      <c r="BD10" s="17">
        <v>0.39337978231576498</v>
      </c>
      <c r="BE10" s="17">
        <v>0.37887962132186898</v>
      </c>
      <c r="BF10" s="17">
        <v>0.36656560680496297</v>
      </c>
      <c r="BG10" s="17">
        <v>0.41673690473001002</v>
      </c>
    </row>
    <row r="11" spans="2:59" x14ac:dyDescent="0.35">
      <c r="B11" s="18" t="s">
        <v>84</v>
      </c>
      <c r="C11" s="17">
        <v>0.23083756213793699</v>
      </c>
      <c r="D11" s="17">
        <v>0.223349785309847</v>
      </c>
      <c r="E11" s="17">
        <v>0.23927916300028801</v>
      </c>
      <c r="F11" s="17"/>
      <c r="G11" s="17">
        <v>0.24422301399878901</v>
      </c>
      <c r="H11" s="17">
        <v>0.17905897855241901</v>
      </c>
      <c r="I11" s="17">
        <v>0.244177888749914</v>
      </c>
      <c r="J11" s="17">
        <v>0.236896708984908</v>
      </c>
      <c r="K11" s="17">
        <v>0.218159065052836</v>
      </c>
      <c r="L11" s="17">
        <v>0.25676256176898099</v>
      </c>
      <c r="M11" s="17"/>
      <c r="N11" s="17">
        <v>0.25957418996104198</v>
      </c>
      <c r="O11" s="17">
        <v>0.22362120038762001</v>
      </c>
      <c r="P11" s="17">
        <v>0.24774583075748799</v>
      </c>
      <c r="Q11" s="17">
        <v>0.194081528839222</v>
      </c>
      <c r="R11" s="17"/>
      <c r="S11" s="17">
        <v>0.23019042586480701</v>
      </c>
      <c r="T11" s="17">
        <v>0.22157866897030101</v>
      </c>
      <c r="U11" s="17">
        <v>0.203480084566629</v>
      </c>
      <c r="V11" s="17">
        <v>0.20303629683494301</v>
      </c>
      <c r="W11" s="17">
        <v>0.16514063113764199</v>
      </c>
      <c r="X11" s="17">
        <v>0.209017330104454</v>
      </c>
      <c r="Y11" s="17">
        <v>0.21283351792894101</v>
      </c>
      <c r="Z11" s="17">
        <v>0.22467939082248201</v>
      </c>
      <c r="AA11" s="17">
        <v>0.22356253636797199</v>
      </c>
      <c r="AB11" s="17">
        <v>0.339436586540245</v>
      </c>
      <c r="AC11" s="17">
        <v>0.29736652532805302</v>
      </c>
      <c r="AD11" s="17">
        <v>0.29538587678463002</v>
      </c>
      <c r="AE11" s="17"/>
      <c r="AF11" s="17">
        <v>0.22084407732512501</v>
      </c>
      <c r="AG11" s="17">
        <v>0.241624815053961</v>
      </c>
      <c r="AH11" s="17">
        <v>0.21198428962006999</v>
      </c>
      <c r="AI11" s="17"/>
      <c r="AJ11" s="17">
        <v>0.236209159296108</v>
      </c>
      <c r="AK11" s="17">
        <v>0.186039862772829</v>
      </c>
      <c r="AL11" s="17">
        <v>0.26431539530249498</v>
      </c>
      <c r="AM11" s="17">
        <v>0.32512391234587101</v>
      </c>
      <c r="AN11" s="17">
        <v>0.23583818718051</v>
      </c>
      <c r="AO11" s="17"/>
      <c r="AP11" s="17">
        <v>0.20443458876963899</v>
      </c>
      <c r="AQ11" s="17">
        <v>0.20718658720477801</v>
      </c>
      <c r="AR11" s="17">
        <v>0.25423030389206203</v>
      </c>
      <c r="AS11" s="17">
        <v>0.269100334640549</v>
      </c>
      <c r="AT11" s="17">
        <v>0.26365045161198197</v>
      </c>
      <c r="AU11" s="17"/>
      <c r="AV11" s="17">
        <v>0.20950664313491801</v>
      </c>
      <c r="AW11" s="17">
        <v>0.214630408727773</v>
      </c>
      <c r="AX11" s="17">
        <v>0.27822507884143699</v>
      </c>
      <c r="AY11" s="17">
        <v>0.27647651174661397</v>
      </c>
      <c r="AZ11" s="17">
        <v>0.26869093216934897</v>
      </c>
      <c r="BA11" s="17">
        <v>0.21814269399115299</v>
      </c>
      <c r="BB11" s="17"/>
      <c r="BC11" s="17">
        <v>0.19205462193799799</v>
      </c>
      <c r="BD11" s="17">
        <v>0.25359399958634499</v>
      </c>
      <c r="BE11" s="17">
        <v>0.24408259798433801</v>
      </c>
      <c r="BF11" s="17">
        <v>0.23903974284167501</v>
      </c>
      <c r="BG11" s="17">
        <v>0.212784144883813</v>
      </c>
    </row>
    <row r="12" spans="2:59" x14ac:dyDescent="0.35">
      <c r="B12" s="18" t="s">
        <v>85</v>
      </c>
      <c r="C12" s="17">
        <v>8.3771632777672397E-2</v>
      </c>
      <c r="D12" s="17">
        <v>8.1062513176461501E-2</v>
      </c>
      <c r="E12" s="17">
        <v>8.6827098941985995E-2</v>
      </c>
      <c r="F12" s="17"/>
      <c r="G12" s="17">
        <v>7.0891385810940399E-2</v>
      </c>
      <c r="H12" s="17">
        <v>6.7371820060154602E-2</v>
      </c>
      <c r="I12" s="17">
        <v>9.1694281984937495E-2</v>
      </c>
      <c r="J12" s="17">
        <v>0.11077903581965901</v>
      </c>
      <c r="K12" s="17">
        <v>8.5992860888815401E-2</v>
      </c>
      <c r="L12" s="17">
        <v>7.5944531945262697E-2</v>
      </c>
      <c r="M12" s="17"/>
      <c r="N12" s="17">
        <v>9.7674959905998296E-2</v>
      </c>
      <c r="O12" s="17">
        <v>6.4408104143235098E-2</v>
      </c>
      <c r="P12" s="17">
        <v>7.72643269087947E-2</v>
      </c>
      <c r="Q12" s="17">
        <v>8.9992882270156199E-2</v>
      </c>
      <c r="R12" s="17"/>
      <c r="S12" s="17">
        <v>6.0792096939623397E-2</v>
      </c>
      <c r="T12" s="17">
        <v>0.10597335082654299</v>
      </c>
      <c r="U12" s="17">
        <v>6.7834744020614193E-2</v>
      </c>
      <c r="V12" s="17">
        <v>7.2493841873793194E-2</v>
      </c>
      <c r="W12" s="17">
        <v>7.2706129025698493E-2</v>
      </c>
      <c r="X12" s="17">
        <v>6.4066846576950401E-2</v>
      </c>
      <c r="Y12" s="17">
        <v>8.46001750044474E-2</v>
      </c>
      <c r="Z12" s="17">
        <v>9.9682103079710704E-2</v>
      </c>
      <c r="AA12" s="17">
        <v>6.3894620506810704E-2</v>
      </c>
      <c r="AB12" s="17">
        <v>0.10813910956339</v>
      </c>
      <c r="AC12" s="17">
        <v>0.147534873983269</v>
      </c>
      <c r="AD12" s="17">
        <v>0.12598800297596199</v>
      </c>
      <c r="AE12" s="17"/>
      <c r="AF12" s="17">
        <v>9.1123026479004707E-2</v>
      </c>
      <c r="AG12" s="17">
        <v>8.1302651311836102E-2</v>
      </c>
      <c r="AH12" s="17">
        <v>7.00939214462237E-2</v>
      </c>
      <c r="AI12" s="17"/>
      <c r="AJ12" s="17">
        <v>9.2272417405155294E-2</v>
      </c>
      <c r="AK12" s="17">
        <v>6.8939190489571506E-2</v>
      </c>
      <c r="AL12" s="17">
        <v>6.7739719029015294E-2</v>
      </c>
      <c r="AM12" s="17">
        <v>4.5321791892829602E-2</v>
      </c>
      <c r="AN12" s="17">
        <v>7.59445706586135E-2</v>
      </c>
      <c r="AO12" s="17"/>
      <c r="AP12" s="17">
        <v>7.8423537263815193E-2</v>
      </c>
      <c r="AQ12" s="17">
        <v>7.2595913819631402E-2</v>
      </c>
      <c r="AR12" s="17">
        <v>9.1816843393543193E-2</v>
      </c>
      <c r="AS12" s="17">
        <v>9.9904763915604503E-2</v>
      </c>
      <c r="AT12" s="17">
        <v>8.1958890271547902E-2</v>
      </c>
      <c r="AU12" s="17"/>
      <c r="AV12" s="17">
        <v>6.5903964960007999E-2</v>
      </c>
      <c r="AW12" s="17">
        <v>7.5900967184016302E-2</v>
      </c>
      <c r="AX12" s="17">
        <v>0.115071864899355</v>
      </c>
      <c r="AY12" s="17">
        <v>0.119602050672678</v>
      </c>
      <c r="AZ12" s="17">
        <v>0.106029870458393</v>
      </c>
      <c r="BA12" s="17">
        <v>6.7801676276548595E-2</v>
      </c>
      <c r="BB12" s="17"/>
      <c r="BC12" s="17">
        <v>7.7652147878632796E-2</v>
      </c>
      <c r="BD12" s="17">
        <v>7.9944266832798094E-2</v>
      </c>
      <c r="BE12" s="17">
        <v>7.5244941412350899E-2</v>
      </c>
      <c r="BF12" s="17">
        <v>8.44693438673048E-2</v>
      </c>
      <c r="BG12" s="17">
        <v>0.109382164874852</v>
      </c>
    </row>
    <row r="13" spans="2:59" x14ac:dyDescent="0.35">
      <c r="B13" s="18" t="s">
        <v>73</v>
      </c>
      <c r="C13" s="17">
        <v>0.17800704198859399</v>
      </c>
      <c r="D13" s="17">
        <v>0.133771151645664</v>
      </c>
      <c r="E13" s="17">
        <v>0.21792588577955799</v>
      </c>
      <c r="F13" s="17"/>
      <c r="G13" s="17">
        <v>0.144155592672531</v>
      </c>
      <c r="H13" s="17">
        <v>0.14931604474471</v>
      </c>
      <c r="I13" s="17">
        <v>0.18415149854261401</v>
      </c>
      <c r="J13" s="17">
        <v>0.16998355386837</v>
      </c>
      <c r="K13" s="17">
        <v>0.22386698795424201</v>
      </c>
      <c r="L13" s="17">
        <v>0.19469706602005299</v>
      </c>
      <c r="M13" s="17"/>
      <c r="N13" s="17">
        <v>0.113586742882248</v>
      </c>
      <c r="O13" s="17">
        <v>0.18984060093195601</v>
      </c>
      <c r="P13" s="17">
        <v>0.18281487421714401</v>
      </c>
      <c r="Q13" s="17">
        <v>0.22991756600996499</v>
      </c>
      <c r="R13" s="17"/>
      <c r="S13" s="17">
        <v>0.16031482228809699</v>
      </c>
      <c r="T13" s="17">
        <v>0.14633329114312199</v>
      </c>
      <c r="U13" s="17">
        <v>0.214546827407712</v>
      </c>
      <c r="V13" s="17">
        <v>0.21772550033221999</v>
      </c>
      <c r="W13" s="17">
        <v>0.18186340031798801</v>
      </c>
      <c r="X13" s="17">
        <v>0.15521151505133099</v>
      </c>
      <c r="Y13" s="17">
        <v>0.142572514305989</v>
      </c>
      <c r="Z13" s="17">
        <v>0.18119113493598599</v>
      </c>
      <c r="AA13" s="17">
        <v>0.222213291652439</v>
      </c>
      <c r="AB13" s="17">
        <v>0.171565553183429</v>
      </c>
      <c r="AC13" s="17">
        <v>0.20682391809117601</v>
      </c>
      <c r="AD13" s="17">
        <v>0.13943412407111599</v>
      </c>
      <c r="AE13" s="17"/>
      <c r="AF13" s="17">
        <v>0.16096603952909599</v>
      </c>
      <c r="AG13" s="17">
        <v>0.162400965709878</v>
      </c>
      <c r="AH13" s="17">
        <v>0.27766123577880703</v>
      </c>
      <c r="AI13" s="17"/>
      <c r="AJ13" s="17">
        <v>0.15071387879689199</v>
      </c>
      <c r="AK13" s="17">
        <v>0.15880374818724399</v>
      </c>
      <c r="AL13" s="17">
        <v>0.166052154884718</v>
      </c>
      <c r="AM13" s="17">
        <v>0.23474367176824301</v>
      </c>
      <c r="AN13" s="17">
        <v>0.26817496785012601</v>
      </c>
      <c r="AO13" s="17"/>
      <c r="AP13" s="17">
        <v>0.15588967024453401</v>
      </c>
      <c r="AQ13" s="17">
        <v>0.162799958378094</v>
      </c>
      <c r="AR13" s="17">
        <v>0.14404559236106701</v>
      </c>
      <c r="AS13" s="17">
        <v>0.13724493641683599</v>
      </c>
      <c r="AT13" s="17">
        <v>0.18956197090851901</v>
      </c>
      <c r="AU13" s="17"/>
      <c r="AV13" s="17">
        <v>0.15590399063834701</v>
      </c>
      <c r="AW13" s="17">
        <v>0.13913068273226301</v>
      </c>
      <c r="AX13" s="17">
        <v>0.103542239428758</v>
      </c>
      <c r="AY13" s="17">
        <v>0.14092418288721301</v>
      </c>
      <c r="AZ13" s="17">
        <v>0.187171965756218</v>
      </c>
      <c r="BA13" s="17">
        <v>0.38244175984561601</v>
      </c>
      <c r="BB13" s="17"/>
      <c r="BC13" s="17">
        <v>0.22758414764512899</v>
      </c>
      <c r="BD13" s="17">
        <v>0.18344344308567401</v>
      </c>
      <c r="BE13" s="17">
        <v>0.147388882912275</v>
      </c>
      <c r="BF13" s="17">
        <v>0.115293641763618</v>
      </c>
      <c r="BG13" s="17">
        <v>3.6906440305524403E-2</v>
      </c>
    </row>
    <row r="14" spans="2:59" x14ac:dyDescent="0.35">
      <c r="B14" s="18" t="s">
        <v>86</v>
      </c>
      <c r="C14" s="21">
        <v>0.50738376309579603</v>
      </c>
      <c r="D14" s="21">
        <v>0.56181654986802798</v>
      </c>
      <c r="E14" s="21">
        <v>0.455967852278168</v>
      </c>
      <c r="F14" s="21"/>
      <c r="G14" s="21">
        <v>0.54073000751773903</v>
      </c>
      <c r="H14" s="21">
        <v>0.60425315664271595</v>
      </c>
      <c r="I14" s="21">
        <v>0.47997633072253498</v>
      </c>
      <c r="J14" s="21">
        <v>0.48234070132706303</v>
      </c>
      <c r="K14" s="21">
        <v>0.47198108610410699</v>
      </c>
      <c r="L14" s="21">
        <v>0.472595840265703</v>
      </c>
      <c r="M14" s="21"/>
      <c r="N14" s="21">
        <v>0.52916410725071195</v>
      </c>
      <c r="O14" s="21">
        <v>0.52213009453718995</v>
      </c>
      <c r="P14" s="21">
        <v>0.49217496811657402</v>
      </c>
      <c r="Q14" s="21">
        <v>0.48600802288065698</v>
      </c>
      <c r="R14" s="21"/>
      <c r="S14" s="21">
        <v>0.54870265490747205</v>
      </c>
      <c r="T14" s="21">
        <v>0.526114689060034</v>
      </c>
      <c r="U14" s="21">
        <v>0.51413834400504499</v>
      </c>
      <c r="V14" s="21">
        <v>0.50674436095904296</v>
      </c>
      <c r="W14" s="21">
        <v>0.58028983951867097</v>
      </c>
      <c r="X14" s="21">
        <v>0.57170430826726504</v>
      </c>
      <c r="Y14" s="21">
        <v>0.559993792760623</v>
      </c>
      <c r="Z14" s="21">
        <v>0.49444737116182103</v>
      </c>
      <c r="AA14" s="21">
        <v>0.49032955147277801</v>
      </c>
      <c r="AB14" s="21">
        <v>0.38085875071293601</v>
      </c>
      <c r="AC14" s="21">
        <v>0.34827468259750299</v>
      </c>
      <c r="AD14" s="21">
        <v>0.43919199616829202</v>
      </c>
      <c r="AE14" s="21"/>
      <c r="AF14" s="21">
        <v>0.527066856666775</v>
      </c>
      <c r="AG14" s="21">
        <v>0.514671567924325</v>
      </c>
      <c r="AH14" s="21">
        <v>0.44026055315489998</v>
      </c>
      <c r="AI14" s="21"/>
      <c r="AJ14" s="21">
        <v>0.52080454450184399</v>
      </c>
      <c r="AK14" s="21">
        <v>0.58621719855035603</v>
      </c>
      <c r="AL14" s="21">
        <v>0.50189273078377195</v>
      </c>
      <c r="AM14" s="21">
        <v>0.394810623993056</v>
      </c>
      <c r="AN14" s="21">
        <v>0.42004227431075097</v>
      </c>
      <c r="AO14" s="21"/>
      <c r="AP14" s="21">
        <v>0.56125220372201101</v>
      </c>
      <c r="AQ14" s="21">
        <v>0.55741754059749704</v>
      </c>
      <c r="AR14" s="21">
        <v>0.50990726035332901</v>
      </c>
      <c r="AS14" s="21">
        <v>0.49374996502701102</v>
      </c>
      <c r="AT14" s="21">
        <v>0.46482868720795101</v>
      </c>
      <c r="AU14" s="21"/>
      <c r="AV14" s="21">
        <v>0.56868540126672695</v>
      </c>
      <c r="AW14" s="21">
        <v>0.57033794135594695</v>
      </c>
      <c r="AX14" s="21">
        <v>0.50316081683045</v>
      </c>
      <c r="AY14" s="21">
        <v>0.46299725469349501</v>
      </c>
      <c r="AZ14" s="21">
        <v>0.43810723161603998</v>
      </c>
      <c r="BA14" s="21">
        <v>0.33161386988668201</v>
      </c>
      <c r="BB14" s="21"/>
      <c r="BC14" s="21">
        <v>0.50270908253823998</v>
      </c>
      <c r="BD14" s="21">
        <v>0.48301829049518302</v>
      </c>
      <c r="BE14" s="21">
        <v>0.53328357769103596</v>
      </c>
      <c r="BF14" s="21">
        <v>0.56119727152740195</v>
      </c>
      <c r="BG14" s="21">
        <v>0.64092724993580996</v>
      </c>
    </row>
    <row r="15" spans="2:59" x14ac:dyDescent="0.35">
      <c r="B15" s="18" t="s">
        <v>87</v>
      </c>
      <c r="C15" s="21">
        <v>0.31460919491560901</v>
      </c>
      <c r="D15" s="21">
        <v>0.30441229848630802</v>
      </c>
      <c r="E15" s="21">
        <v>0.32610626194227399</v>
      </c>
      <c r="F15" s="21"/>
      <c r="G15" s="21">
        <v>0.31511439980972999</v>
      </c>
      <c r="H15" s="21">
        <v>0.246430798612574</v>
      </c>
      <c r="I15" s="21">
        <v>0.33587217073485098</v>
      </c>
      <c r="J15" s="21">
        <v>0.34767574480456698</v>
      </c>
      <c r="K15" s="21">
        <v>0.30415192594165102</v>
      </c>
      <c r="L15" s="21">
        <v>0.33270709371424401</v>
      </c>
      <c r="M15" s="21"/>
      <c r="N15" s="21">
        <v>0.35724914986703998</v>
      </c>
      <c r="O15" s="21">
        <v>0.28802930453085501</v>
      </c>
      <c r="P15" s="21">
        <v>0.325010157666282</v>
      </c>
      <c r="Q15" s="21">
        <v>0.28407441110937798</v>
      </c>
      <c r="R15" s="21"/>
      <c r="S15" s="21">
        <v>0.29098252280443099</v>
      </c>
      <c r="T15" s="21">
        <v>0.32755201979684401</v>
      </c>
      <c r="U15" s="21">
        <v>0.27131482858724298</v>
      </c>
      <c r="V15" s="21">
        <v>0.27553013870873599</v>
      </c>
      <c r="W15" s="21">
        <v>0.237846760163341</v>
      </c>
      <c r="X15" s="21">
        <v>0.273084176681404</v>
      </c>
      <c r="Y15" s="21">
        <v>0.29743369293338801</v>
      </c>
      <c r="Z15" s="21">
        <v>0.32436149390219299</v>
      </c>
      <c r="AA15" s="21">
        <v>0.28745715687478202</v>
      </c>
      <c r="AB15" s="21">
        <v>0.44757569610363501</v>
      </c>
      <c r="AC15" s="21">
        <v>0.444901399311321</v>
      </c>
      <c r="AD15" s="21">
        <v>0.42137387976059298</v>
      </c>
      <c r="AE15" s="21"/>
      <c r="AF15" s="21">
        <v>0.31196710380412901</v>
      </c>
      <c r="AG15" s="21">
        <v>0.322927466365797</v>
      </c>
      <c r="AH15" s="21">
        <v>0.28207821106629299</v>
      </c>
      <c r="AI15" s="21"/>
      <c r="AJ15" s="21">
        <v>0.32848157670126399</v>
      </c>
      <c r="AK15" s="21">
        <v>0.2549790532624</v>
      </c>
      <c r="AL15" s="21">
        <v>0.33205511433151003</v>
      </c>
      <c r="AM15" s="21">
        <v>0.37044570423870099</v>
      </c>
      <c r="AN15" s="21">
        <v>0.31178275783912301</v>
      </c>
      <c r="AO15" s="21"/>
      <c r="AP15" s="21">
        <v>0.282858126033455</v>
      </c>
      <c r="AQ15" s="21">
        <v>0.27978250102440999</v>
      </c>
      <c r="AR15" s="21">
        <v>0.34604714728560498</v>
      </c>
      <c r="AS15" s="21">
        <v>0.36900509855615399</v>
      </c>
      <c r="AT15" s="21">
        <v>0.34560934188352999</v>
      </c>
      <c r="AU15" s="21"/>
      <c r="AV15" s="21">
        <v>0.27541060809492601</v>
      </c>
      <c r="AW15" s="21">
        <v>0.29053137591178901</v>
      </c>
      <c r="AX15" s="21">
        <v>0.39329694374079199</v>
      </c>
      <c r="AY15" s="21">
        <v>0.39607856241929201</v>
      </c>
      <c r="AZ15" s="21">
        <v>0.37472080262774199</v>
      </c>
      <c r="BA15" s="21">
        <v>0.28594437026770197</v>
      </c>
      <c r="BB15" s="21"/>
      <c r="BC15" s="21">
        <v>0.269706769816631</v>
      </c>
      <c r="BD15" s="21">
        <v>0.33353826641914303</v>
      </c>
      <c r="BE15" s="21">
        <v>0.31932753939668901</v>
      </c>
      <c r="BF15" s="21">
        <v>0.32350908670897999</v>
      </c>
      <c r="BG15" s="21">
        <v>0.322166309758666</v>
      </c>
    </row>
    <row r="16" spans="2:59" x14ac:dyDescent="0.35">
      <c r="B16" s="18" t="s">
        <v>88</v>
      </c>
      <c r="C16" s="22">
        <v>0.19277456818018701</v>
      </c>
      <c r="D16" s="22">
        <v>0.25740425138171902</v>
      </c>
      <c r="E16" s="22">
        <v>0.12986159033589401</v>
      </c>
      <c r="F16" s="22"/>
      <c r="G16" s="22">
        <v>0.22561560770800901</v>
      </c>
      <c r="H16" s="22">
        <v>0.35782235803014201</v>
      </c>
      <c r="I16" s="22">
        <v>0.144104159987683</v>
      </c>
      <c r="J16" s="22">
        <v>0.13466495652249599</v>
      </c>
      <c r="K16" s="22">
        <v>0.167829160162456</v>
      </c>
      <c r="L16" s="22">
        <v>0.139888746551459</v>
      </c>
      <c r="M16" s="22"/>
      <c r="N16" s="22">
        <v>0.17191495738367099</v>
      </c>
      <c r="O16" s="22">
        <v>0.23410079000633499</v>
      </c>
      <c r="P16" s="22">
        <v>0.167164810450292</v>
      </c>
      <c r="Q16" s="22">
        <v>0.201933611771279</v>
      </c>
      <c r="R16" s="22"/>
      <c r="S16" s="22">
        <v>0.25772013210304101</v>
      </c>
      <c r="T16" s="22">
        <v>0.19856266926318999</v>
      </c>
      <c r="U16" s="22">
        <v>0.242823515417802</v>
      </c>
      <c r="V16" s="22">
        <v>0.23121422225030699</v>
      </c>
      <c r="W16" s="22">
        <v>0.34244307935533003</v>
      </c>
      <c r="X16" s="22">
        <v>0.29862013158586098</v>
      </c>
      <c r="Y16" s="22">
        <v>0.26256009982723399</v>
      </c>
      <c r="Z16" s="22">
        <v>0.17008587725962801</v>
      </c>
      <c r="AA16" s="22">
        <v>0.202872394597996</v>
      </c>
      <c r="AB16" s="22">
        <v>-6.6716945390698404E-2</v>
      </c>
      <c r="AC16" s="22">
        <v>-9.6626716713818298E-2</v>
      </c>
      <c r="AD16" s="22">
        <v>1.78181164076994E-2</v>
      </c>
      <c r="AE16" s="22"/>
      <c r="AF16" s="22">
        <v>0.21509975286264499</v>
      </c>
      <c r="AG16" s="22">
        <v>0.191744101558527</v>
      </c>
      <c r="AH16" s="22">
        <v>0.15818234208860699</v>
      </c>
      <c r="AI16" s="22"/>
      <c r="AJ16" s="22">
        <v>0.19232296780058</v>
      </c>
      <c r="AK16" s="22">
        <v>0.33123814528795598</v>
      </c>
      <c r="AL16" s="22">
        <v>0.169837616452262</v>
      </c>
      <c r="AM16" s="22">
        <v>2.43649197543555E-2</v>
      </c>
      <c r="AN16" s="22">
        <v>0.108259516471628</v>
      </c>
      <c r="AO16" s="22"/>
      <c r="AP16" s="22">
        <v>0.27839407768855701</v>
      </c>
      <c r="AQ16" s="22">
        <v>0.27763503957308699</v>
      </c>
      <c r="AR16" s="22">
        <v>0.16386011306772399</v>
      </c>
      <c r="AS16" s="22">
        <v>0.124744866470857</v>
      </c>
      <c r="AT16" s="22">
        <v>0.11921934532442</v>
      </c>
      <c r="AU16" s="22"/>
      <c r="AV16" s="22">
        <v>0.293274793171801</v>
      </c>
      <c r="AW16" s="22">
        <v>0.279806565444158</v>
      </c>
      <c r="AX16" s="22">
        <v>0.109863873089658</v>
      </c>
      <c r="AY16" s="22">
        <v>6.69186922742038E-2</v>
      </c>
      <c r="AZ16" s="22">
        <v>6.3386428988297897E-2</v>
      </c>
      <c r="BA16" s="22">
        <v>4.5669499618980397E-2</v>
      </c>
      <c r="BB16" s="22"/>
      <c r="BC16" s="22">
        <v>0.23300231272160901</v>
      </c>
      <c r="BD16" s="22">
        <v>0.14948002407604</v>
      </c>
      <c r="BE16" s="22">
        <v>0.21395603829434701</v>
      </c>
      <c r="BF16" s="22">
        <v>0.23768818481842199</v>
      </c>
      <c r="BG16" s="22">
        <v>0.31876094017714501</v>
      </c>
    </row>
    <row r="17" spans="2:2" x14ac:dyDescent="0.35">
      <c r="B17" s="16"/>
    </row>
    <row r="18" spans="2:2" x14ac:dyDescent="0.35">
      <c r="B18" t="s">
        <v>76</v>
      </c>
    </row>
    <row r="19" spans="2:2" x14ac:dyDescent="0.35">
      <c r="B19" t="s">
        <v>77</v>
      </c>
    </row>
    <row r="21" spans="2:2" x14ac:dyDescent="0.35">
      <c r="B21"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B2:BG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144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61</v>
      </c>
      <c r="E5" s="29"/>
      <c r="F5" s="15"/>
      <c r="G5" s="29" t="s">
        <v>62</v>
      </c>
      <c r="H5" s="29"/>
      <c r="I5" s="29"/>
      <c r="J5" s="29"/>
      <c r="K5" s="29"/>
      <c r="L5" s="29"/>
      <c r="M5" s="15"/>
      <c r="N5" s="29" t="s">
        <v>63</v>
      </c>
      <c r="O5" s="29"/>
      <c r="P5" s="29"/>
      <c r="Q5" s="29"/>
      <c r="R5" s="15"/>
      <c r="S5" s="29" t="s">
        <v>64</v>
      </c>
      <c r="T5" s="29"/>
      <c r="U5" s="29"/>
      <c r="V5" s="29"/>
      <c r="W5" s="29"/>
      <c r="X5" s="29"/>
      <c r="Y5" s="29"/>
      <c r="Z5" s="29"/>
      <c r="AA5" s="29"/>
      <c r="AB5" s="29"/>
      <c r="AC5" s="29"/>
      <c r="AD5" s="29"/>
      <c r="AE5" s="15"/>
      <c r="AF5" s="29" t="s">
        <v>65</v>
      </c>
      <c r="AG5" s="29"/>
      <c r="AH5" s="29"/>
      <c r="AI5" s="15"/>
      <c r="AJ5" s="29" t="s">
        <v>66</v>
      </c>
      <c r="AK5" s="29"/>
      <c r="AL5" s="29"/>
      <c r="AM5" s="29"/>
      <c r="AN5" s="29"/>
      <c r="AO5" s="15"/>
      <c r="AP5" s="29" t="s">
        <v>67</v>
      </c>
      <c r="AQ5" s="29"/>
      <c r="AR5" s="29"/>
      <c r="AS5" s="29"/>
      <c r="AT5" s="29"/>
      <c r="AU5" s="15"/>
      <c r="AV5" s="29" t="s">
        <v>68</v>
      </c>
      <c r="AW5" s="29"/>
      <c r="AX5" s="29"/>
      <c r="AY5" s="29"/>
      <c r="AZ5" s="29"/>
      <c r="BA5" s="29"/>
      <c r="BB5" s="15"/>
      <c r="BC5" s="29" t="s">
        <v>69</v>
      </c>
      <c r="BD5" s="29"/>
      <c r="BE5" s="29"/>
      <c r="BF5" s="29"/>
      <c r="BG5" s="29"/>
    </row>
    <row r="6" spans="2:59"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49</v>
      </c>
      <c r="AQ6" s="12" t="s">
        <v>50</v>
      </c>
      <c r="AR6" s="12" t="s">
        <v>51</v>
      </c>
      <c r="AS6" s="12" t="s">
        <v>52</v>
      </c>
      <c r="AT6" s="12" t="s">
        <v>53</v>
      </c>
      <c r="AV6" s="12" t="s">
        <v>46</v>
      </c>
      <c r="AW6" s="12" t="s">
        <v>45</v>
      </c>
      <c r="AX6" s="12" t="s">
        <v>51</v>
      </c>
      <c r="AY6" s="12" t="s">
        <v>52</v>
      </c>
      <c r="AZ6" s="12" t="s">
        <v>54</v>
      </c>
      <c r="BA6" s="12" t="s">
        <v>55</v>
      </c>
      <c r="BC6" s="12" t="s">
        <v>56</v>
      </c>
      <c r="BD6" s="12" t="s">
        <v>57</v>
      </c>
      <c r="BE6" s="12" t="s">
        <v>58</v>
      </c>
      <c r="BF6" s="12" t="s">
        <v>59</v>
      </c>
      <c r="BG6" s="12" t="s">
        <v>60</v>
      </c>
    </row>
    <row r="7" spans="2:59" ht="30" customHeight="1" x14ac:dyDescent="0.35">
      <c r="B7" s="10" t="s">
        <v>18</v>
      </c>
      <c r="C7" s="10">
        <v>2010</v>
      </c>
      <c r="D7" s="10">
        <v>999</v>
      </c>
      <c r="E7" s="10">
        <v>1006</v>
      </c>
      <c r="F7" s="10"/>
      <c r="G7" s="10">
        <v>295</v>
      </c>
      <c r="H7" s="10">
        <v>323</v>
      </c>
      <c r="I7" s="10">
        <v>329</v>
      </c>
      <c r="J7" s="10">
        <v>332</v>
      </c>
      <c r="K7" s="10">
        <v>292</v>
      </c>
      <c r="L7" s="10">
        <v>439</v>
      </c>
      <c r="M7" s="10"/>
      <c r="N7" s="10">
        <v>639</v>
      </c>
      <c r="O7" s="10">
        <v>496</v>
      </c>
      <c r="P7" s="10">
        <v>359</v>
      </c>
      <c r="Q7" s="10">
        <v>508</v>
      </c>
      <c r="R7" s="10"/>
      <c r="S7" s="10">
        <v>273</v>
      </c>
      <c r="T7" s="10">
        <v>265</v>
      </c>
      <c r="U7" s="10">
        <v>165</v>
      </c>
      <c r="V7" s="10">
        <v>186</v>
      </c>
      <c r="W7" s="10">
        <v>145</v>
      </c>
      <c r="X7" s="10">
        <v>175</v>
      </c>
      <c r="Y7" s="10">
        <v>163</v>
      </c>
      <c r="Z7" s="10">
        <v>85</v>
      </c>
      <c r="AA7" s="10">
        <v>219</v>
      </c>
      <c r="AB7" s="10">
        <v>162</v>
      </c>
      <c r="AC7" s="10">
        <v>107</v>
      </c>
      <c r="AD7" s="10">
        <v>65</v>
      </c>
      <c r="AE7" s="10"/>
      <c r="AF7" s="10">
        <v>732</v>
      </c>
      <c r="AG7" s="10">
        <v>823</v>
      </c>
      <c r="AH7" s="10">
        <v>255</v>
      </c>
      <c r="AI7" s="10"/>
      <c r="AJ7" s="10">
        <v>691</v>
      </c>
      <c r="AK7" s="10">
        <v>598</v>
      </c>
      <c r="AL7" s="10">
        <v>152</v>
      </c>
      <c r="AM7" s="10">
        <v>26</v>
      </c>
      <c r="AN7" s="10">
        <v>229</v>
      </c>
      <c r="AO7" s="10"/>
      <c r="AP7" s="10">
        <v>375</v>
      </c>
      <c r="AQ7" s="10">
        <v>780</v>
      </c>
      <c r="AR7" s="10">
        <v>180</v>
      </c>
      <c r="AS7" s="10">
        <v>230</v>
      </c>
      <c r="AT7" s="10">
        <v>109</v>
      </c>
      <c r="AU7" s="10"/>
      <c r="AV7" s="10">
        <v>801</v>
      </c>
      <c r="AW7" s="10">
        <v>334</v>
      </c>
      <c r="AX7" s="10">
        <v>155</v>
      </c>
      <c r="AY7" s="10">
        <v>275</v>
      </c>
      <c r="AZ7" s="10">
        <v>131</v>
      </c>
      <c r="BA7" s="10">
        <v>154</v>
      </c>
      <c r="BB7" s="10"/>
      <c r="BC7" s="10">
        <v>462</v>
      </c>
      <c r="BD7" s="10">
        <v>437</v>
      </c>
      <c r="BE7" s="10">
        <v>576</v>
      </c>
      <c r="BF7" s="10">
        <v>232</v>
      </c>
      <c r="BG7" s="10">
        <v>54</v>
      </c>
    </row>
    <row r="8" spans="2:59" ht="30" customHeight="1" x14ac:dyDescent="0.35">
      <c r="B8" s="11" t="s">
        <v>19</v>
      </c>
      <c r="C8" s="11">
        <v>2010</v>
      </c>
      <c r="D8" s="11">
        <v>990</v>
      </c>
      <c r="E8" s="11">
        <v>1015</v>
      </c>
      <c r="F8" s="11"/>
      <c r="G8" s="11">
        <v>282</v>
      </c>
      <c r="H8" s="11">
        <v>342</v>
      </c>
      <c r="I8" s="11">
        <v>341</v>
      </c>
      <c r="J8" s="11">
        <v>341</v>
      </c>
      <c r="K8" s="11">
        <v>283</v>
      </c>
      <c r="L8" s="11">
        <v>421</v>
      </c>
      <c r="M8" s="11"/>
      <c r="N8" s="11">
        <v>541</v>
      </c>
      <c r="O8" s="11">
        <v>521</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744</v>
      </c>
      <c r="AG8" s="11">
        <v>813</v>
      </c>
      <c r="AH8" s="11">
        <v>263</v>
      </c>
      <c r="AI8" s="11"/>
      <c r="AJ8" s="11">
        <v>682</v>
      </c>
      <c r="AK8" s="11">
        <v>605</v>
      </c>
      <c r="AL8" s="11">
        <v>146</v>
      </c>
      <c r="AM8" s="11">
        <v>25</v>
      </c>
      <c r="AN8" s="11">
        <v>237</v>
      </c>
      <c r="AO8" s="11"/>
      <c r="AP8" s="11">
        <v>367</v>
      </c>
      <c r="AQ8" s="11">
        <v>780</v>
      </c>
      <c r="AR8" s="11">
        <v>175</v>
      </c>
      <c r="AS8" s="11">
        <v>233</v>
      </c>
      <c r="AT8" s="11">
        <v>107</v>
      </c>
      <c r="AU8" s="11"/>
      <c r="AV8" s="11">
        <v>804</v>
      </c>
      <c r="AW8" s="11">
        <v>326</v>
      </c>
      <c r="AX8" s="11">
        <v>150</v>
      </c>
      <c r="AY8" s="11">
        <v>281</v>
      </c>
      <c r="AZ8" s="11">
        <v>131</v>
      </c>
      <c r="BA8" s="11">
        <v>157</v>
      </c>
      <c r="BB8" s="11"/>
      <c r="BC8" s="11">
        <v>483</v>
      </c>
      <c r="BD8" s="11">
        <v>449</v>
      </c>
      <c r="BE8" s="11">
        <v>561</v>
      </c>
      <c r="BF8" s="11">
        <v>222</v>
      </c>
      <c r="BG8" s="11">
        <v>43</v>
      </c>
    </row>
    <row r="9" spans="2:59" x14ac:dyDescent="0.35">
      <c r="B9" s="18" t="s">
        <v>82</v>
      </c>
      <c r="C9" s="17">
        <v>0.33751780889159</v>
      </c>
      <c r="D9" s="17">
        <v>0.337444588369119</v>
      </c>
      <c r="E9" s="17">
        <v>0.33823907155993299</v>
      </c>
      <c r="F9" s="17"/>
      <c r="G9" s="17">
        <v>0.29955526570471802</v>
      </c>
      <c r="H9" s="17">
        <v>0.31494690147735399</v>
      </c>
      <c r="I9" s="17">
        <v>0.31488716956201901</v>
      </c>
      <c r="J9" s="17">
        <v>0.33222388635433397</v>
      </c>
      <c r="K9" s="17">
        <v>0.37658089427750802</v>
      </c>
      <c r="L9" s="17">
        <v>0.37765970212280697</v>
      </c>
      <c r="M9" s="17"/>
      <c r="N9" s="17">
        <v>0.35335149425488499</v>
      </c>
      <c r="O9" s="17">
        <v>0.34357744262857898</v>
      </c>
      <c r="P9" s="17">
        <v>0.31078696894701202</v>
      </c>
      <c r="Q9" s="17">
        <v>0.33530007143525897</v>
      </c>
      <c r="R9" s="17"/>
      <c r="S9" s="17">
        <v>0.32715498348674799</v>
      </c>
      <c r="T9" s="17">
        <v>0.329766513508154</v>
      </c>
      <c r="U9" s="17">
        <v>0.35670135634382399</v>
      </c>
      <c r="V9" s="17">
        <v>0.330093547738532</v>
      </c>
      <c r="W9" s="17">
        <v>0.33272681259131198</v>
      </c>
      <c r="X9" s="17">
        <v>0.34088990141854297</v>
      </c>
      <c r="Y9" s="17">
        <v>0.306789290446568</v>
      </c>
      <c r="Z9" s="17">
        <v>0.36576054751821102</v>
      </c>
      <c r="AA9" s="17">
        <v>0.32845261788610303</v>
      </c>
      <c r="AB9" s="17">
        <v>0.372024534765236</v>
      </c>
      <c r="AC9" s="17">
        <v>0.39336757275658202</v>
      </c>
      <c r="AD9" s="17">
        <v>0.27186686123020798</v>
      </c>
      <c r="AE9" s="17"/>
      <c r="AF9" s="17">
        <v>0.38582618488856402</v>
      </c>
      <c r="AG9" s="17">
        <v>0.33365850804717601</v>
      </c>
      <c r="AH9" s="17">
        <v>0.25588014265620201</v>
      </c>
      <c r="AI9" s="17"/>
      <c r="AJ9" s="17">
        <v>0.37085330663377802</v>
      </c>
      <c r="AK9" s="17">
        <v>0.31785771791301798</v>
      </c>
      <c r="AL9" s="17">
        <v>0.361739351093119</v>
      </c>
      <c r="AM9" s="17">
        <v>0.43617518081331502</v>
      </c>
      <c r="AN9" s="17">
        <v>0.297927930744599</v>
      </c>
      <c r="AO9" s="17"/>
      <c r="AP9" s="17">
        <v>0.38530085286909399</v>
      </c>
      <c r="AQ9" s="17">
        <v>0.32068737247586798</v>
      </c>
      <c r="AR9" s="17">
        <v>0.389552315908199</v>
      </c>
      <c r="AS9" s="17">
        <v>0.37120031765197098</v>
      </c>
      <c r="AT9" s="17">
        <v>0.28712971743432197</v>
      </c>
      <c r="AU9" s="17"/>
      <c r="AV9" s="17">
        <v>0.31555495445591297</v>
      </c>
      <c r="AW9" s="17">
        <v>0.35652514816339997</v>
      </c>
      <c r="AX9" s="17">
        <v>0.38354899198810399</v>
      </c>
      <c r="AY9" s="17">
        <v>0.38061655860530103</v>
      </c>
      <c r="AZ9" s="17">
        <v>0.32471067959829603</v>
      </c>
      <c r="BA9" s="17">
        <v>0.31230502908585001</v>
      </c>
      <c r="BB9" s="17"/>
      <c r="BC9" s="17">
        <v>0.31582555768362502</v>
      </c>
      <c r="BD9" s="17">
        <v>0.29752873082657899</v>
      </c>
      <c r="BE9" s="17">
        <v>0.34385392678125598</v>
      </c>
      <c r="BF9" s="17">
        <v>0.39208260516600002</v>
      </c>
      <c r="BG9" s="17">
        <v>0.393085154116466</v>
      </c>
    </row>
    <row r="10" spans="2:59" x14ac:dyDescent="0.35">
      <c r="B10" s="18" t="s">
        <v>83</v>
      </c>
      <c r="C10" s="17">
        <v>0.46251113415142903</v>
      </c>
      <c r="D10" s="17">
        <v>0.469072843406874</v>
      </c>
      <c r="E10" s="17">
        <v>0.45550220259863</v>
      </c>
      <c r="F10" s="17"/>
      <c r="G10" s="17">
        <v>0.47158634865388299</v>
      </c>
      <c r="H10" s="17">
        <v>0.50078202036796404</v>
      </c>
      <c r="I10" s="17">
        <v>0.44709239428165898</v>
      </c>
      <c r="J10" s="17">
        <v>0.47169274265202199</v>
      </c>
      <c r="K10" s="17">
        <v>0.43719515764885603</v>
      </c>
      <c r="L10" s="17">
        <v>0.44739947104933497</v>
      </c>
      <c r="M10" s="17"/>
      <c r="N10" s="17">
        <v>0.496432569205216</v>
      </c>
      <c r="O10" s="17">
        <v>0.44847155267966599</v>
      </c>
      <c r="P10" s="17">
        <v>0.47505978584619801</v>
      </c>
      <c r="Q10" s="17">
        <v>0.43278832862890998</v>
      </c>
      <c r="R10" s="17"/>
      <c r="S10" s="17">
        <v>0.44594589496800702</v>
      </c>
      <c r="T10" s="17">
        <v>0.470911854214833</v>
      </c>
      <c r="U10" s="17">
        <v>0.40548247286703998</v>
      </c>
      <c r="V10" s="17">
        <v>0.46357773762510002</v>
      </c>
      <c r="W10" s="17">
        <v>0.458515796151308</v>
      </c>
      <c r="X10" s="17">
        <v>0.50157017178196395</v>
      </c>
      <c r="Y10" s="17">
        <v>0.53599079410991801</v>
      </c>
      <c r="Z10" s="17">
        <v>0.42132226840735398</v>
      </c>
      <c r="AA10" s="17">
        <v>0.46396857140273901</v>
      </c>
      <c r="AB10" s="17">
        <v>0.48187062999060098</v>
      </c>
      <c r="AC10" s="17">
        <v>0.38093038637165499</v>
      </c>
      <c r="AD10" s="17">
        <v>0.47622823656632401</v>
      </c>
      <c r="AE10" s="17"/>
      <c r="AF10" s="17">
        <v>0.424283221539554</v>
      </c>
      <c r="AG10" s="17">
        <v>0.49751515268095398</v>
      </c>
      <c r="AH10" s="17">
        <v>0.41259929114175697</v>
      </c>
      <c r="AI10" s="17"/>
      <c r="AJ10" s="17">
        <v>0.43250410350646501</v>
      </c>
      <c r="AK10" s="17">
        <v>0.49667611770720699</v>
      </c>
      <c r="AL10" s="17">
        <v>0.49290314213381398</v>
      </c>
      <c r="AM10" s="17">
        <v>0.35740499988376301</v>
      </c>
      <c r="AN10" s="17">
        <v>0.42841690835954899</v>
      </c>
      <c r="AO10" s="17"/>
      <c r="AP10" s="17">
        <v>0.42507399797925899</v>
      </c>
      <c r="AQ10" s="17">
        <v>0.48802659065224202</v>
      </c>
      <c r="AR10" s="17">
        <v>0.47032810635231798</v>
      </c>
      <c r="AS10" s="17">
        <v>0.43082098805226299</v>
      </c>
      <c r="AT10" s="17">
        <v>0.47033404100249898</v>
      </c>
      <c r="AU10" s="17"/>
      <c r="AV10" s="17">
        <v>0.49448752798415402</v>
      </c>
      <c r="AW10" s="17">
        <v>0.45217651742590897</v>
      </c>
      <c r="AX10" s="17">
        <v>0.46686201012379303</v>
      </c>
      <c r="AY10" s="17">
        <v>0.42861742618071302</v>
      </c>
      <c r="AZ10" s="17">
        <v>0.43817759943998302</v>
      </c>
      <c r="BA10" s="17">
        <v>0.40350048066882199</v>
      </c>
      <c r="BB10" s="17"/>
      <c r="BC10" s="17">
        <v>0.475680588952826</v>
      </c>
      <c r="BD10" s="17">
        <v>0.47237363269444199</v>
      </c>
      <c r="BE10" s="17">
        <v>0.47287912484092798</v>
      </c>
      <c r="BF10" s="17">
        <v>0.47117820232183</v>
      </c>
      <c r="BG10" s="17">
        <v>0.45393848566329698</v>
      </c>
    </row>
    <row r="11" spans="2:59" x14ac:dyDescent="0.35">
      <c r="B11" s="18" t="s">
        <v>84</v>
      </c>
      <c r="C11" s="17">
        <v>8.9789442245244294E-2</v>
      </c>
      <c r="D11" s="17">
        <v>9.59999712194049E-2</v>
      </c>
      <c r="E11" s="17">
        <v>8.4173101761738894E-2</v>
      </c>
      <c r="F11" s="17"/>
      <c r="G11" s="17">
        <v>0.11786719523757699</v>
      </c>
      <c r="H11" s="17">
        <v>7.0435701434017894E-2</v>
      </c>
      <c r="I11" s="17">
        <v>9.6794005601510302E-2</v>
      </c>
      <c r="J11" s="17">
        <v>8.8316316500371306E-2</v>
      </c>
      <c r="K11" s="17">
        <v>9.6762089462369597E-2</v>
      </c>
      <c r="L11" s="17">
        <v>7.7536284392979701E-2</v>
      </c>
      <c r="M11" s="17"/>
      <c r="N11" s="17">
        <v>8.6243842755802796E-2</v>
      </c>
      <c r="O11" s="17">
        <v>9.8077488662311404E-2</v>
      </c>
      <c r="P11" s="17">
        <v>9.9335358773064902E-2</v>
      </c>
      <c r="Q11" s="17">
        <v>7.5796303740833099E-2</v>
      </c>
      <c r="R11" s="17"/>
      <c r="S11" s="17">
        <v>0.117109280138064</v>
      </c>
      <c r="T11" s="17">
        <v>0.10352802548420301</v>
      </c>
      <c r="U11" s="17">
        <v>8.8580713976656594E-2</v>
      </c>
      <c r="V11" s="17">
        <v>0.120641481286517</v>
      </c>
      <c r="W11" s="17">
        <v>8.6032425669707993E-2</v>
      </c>
      <c r="X11" s="17">
        <v>8.2555345616627293E-2</v>
      </c>
      <c r="Y11" s="17">
        <v>6.4319577822132004E-2</v>
      </c>
      <c r="Z11" s="17">
        <v>7.3831610316887203E-2</v>
      </c>
      <c r="AA11" s="17">
        <v>7.1467947788479702E-2</v>
      </c>
      <c r="AB11" s="17">
        <v>5.0466129051223302E-2</v>
      </c>
      <c r="AC11" s="17">
        <v>8.5259738552581094E-2</v>
      </c>
      <c r="AD11" s="17">
        <v>0.12625051578780999</v>
      </c>
      <c r="AE11" s="17"/>
      <c r="AF11" s="17">
        <v>8.7211665819340103E-2</v>
      </c>
      <c r="AG11" s="17">
        <v>8.6530552676026898E-2</v>
      </c>
      <c r="AH11" s="17">
        <v>9.6085524027704997E-2</v>
      </c>
      <c r="AI11" s="17"/>
      <c r="AJ11" s="17">
        <v>0.101324892728899</v>
      </c>
      <c r="AK11" s="17">
        <v>8.8251256457765895E-2</v>
      </c>
      <c r="AL11" s="17">
        <v>7.9174395301623998E-2</v>
      </c>
      <c r="AM11" s="17">
        <v>8.6175017548900404E-2</v>
      </c>
      <c r="AN11" s="17">
        <v>6.4363332820741095E-2</v>
      </c>
      <c r="AO11" s="17"/>
      <c r="AP11" s="17">
        <v>9.01012209488425E-2</v>
      </c>
      <c r="AQ11" s="17">
        <v>8.9477609093536498E-2</v>
      </c>
      <c r="AR11" s="17">
        <v>9.0515954594754505E-2</v>
      </c>
      <c r="AS11" s="17">
        <v>0.10762511942686399</v>
      </c>
      <c r="AT11" s="17">
        <v>0.107817541656845</v>
      </c>
      <c r="AU11" s="17"/>
      <c r="AV11" s="17">
        <v>8.9960420254783902E-2</v>
      </c>
      <c r="AW11" s="17">
        <v>0.103078126268774</v>
      </c>
      <c r="AX11" s="17">
        <v>8.7184099512668894E-2</v>
      </c>
      <c r="AY11" s="17">
        <v>9.8355184423241399E-2</v>
      </c>
      <c r="AZ11" s="17">
        <v>0.12504019928558599</v>
      </c>
      <c r="BA11" s="17">
        <v>7.5007214153930094E-2</v>
      </c>
      <c r="BB11" s="17"/>
      <c r="BC11" s="17">
        <v>7.52937566539197E-2</v>
      </c>
      <c r="BD11" s="17">
        <v>0.110138790512749</v>
      </c>
      <c r="BE11" s="17">
        <v>8.9708348251778799E-2</v>
      </c>
      <c r="BF11" s="17">
        <v>6.04572347997228E-2</v>
      </c>
      <c r="BG11" s="17">
        <v>0.11070516726822401</v>
      </c>
    </row>
    <row r="12" spans="2:59" x14ac:dyDescent="0.35">
      <c r="B12" s="18" t="s">
        <v>85</v>
      </c>
      <c r="C12" s="17">
        <v>2.9656997497416598E-2</v>
      </c>
      <c r="D12" s="17">
        <v>3.5149183363063399E-2</v>
      </c>
      <c r="E12" s="17">
        <v>2.4445243187083601E-2</v>
      </c>
      <c r="F12" s="17"/>
      <c r="G12" s="17">
        <v>3.1689211660713097E-2</v>
      </c>
      <c r="H12" s="17">
        <v>4.39545000178624E-2</v>
      </c>
      <c r="I12" s="17">
        <v>3.1403185120320899E-2</v>
      </c>
      <c r="J12" s="17">
        <v>2.3791424750624499E-2</v>
      </c>
      <c r="K12" s="17">
        <v>3.24261023921441E-2</v>
      </c>
      <c r="L12" s="17">
        <v>1.81487768377648E-2</v>
      </c>
      <c r="M12" s="17"/>
      <c r="N12" s="17">
        <v>1.6417430696493901E-2</v>
      </c>
      <c r="O12" s="17">
        <v>2.40964581261781E-2</v>
      </c>
      <c r="P12" s="17">
        <v>4.9966986025529701E-2</v>
      </c>
      <c r="Q12" s="17">
        <v>3.23780128560648E-2</v>
      </c>
      <c r="R12" s="17"/>
      <c r="S12" s="17">
        <v>2.71126084293642E-2</v>
      </c>
      <c r="T12" s="17">
        <v>3.2684816855320403E-2</v>
      </c>
      <c r="U12" s="17">
        <v>3.8976979998630902E-2</v>
      </c>
      <c r="V12" s="17">
        <v>3.2582813979288201E-2</v>
      </c>
      <c r="W12" s="17">
        <v>3.1513732964375298E-2</v>
      </c>
      <c r="X12" s="17">
        <v>1.6337258886062099E-2</v>
      </c>
      <c r="Y12" s="17">
        <v>1.16252839643242E-2</v>
      </c>
      <c r="Z12" s="17">
        <v>1.2749416366506399E-2</v>
      </c>
      <c r="AA12" s="17">
        <v>3.6923904629863301E-2</v>
      </c>
      <c r="AB12" s="17">
        <v>2.4955418407187999E-2</v>
      </c>
      <c r="AC12" s="17">
        <v>6.2756172357361195E-2</v>
      </c>
      <c r="AD12" s="17">
        <v>3.3017076358501901E-2</v>
      </c>
      <c r="AE12" s="17"/>
      <c r="AF12" s="17">
        <v>3.6290464038140201E-2</v>
      </c>
      <c r="AG12" s="17">
        <v>2.0365046619237201E-2</v>
      </c>
      <c r="AH12" s="17">
        <v>5.2061902782049398E-2</v>
      </c>
      <c r="AI12" s="17"/>
      <c r="AJ12" s="17">
        <v>3.00074559219582E-2</v>
      </c>
      <c r="AK12" s="17">
        <v>3.3796909856187697E-2</v>
      </c>
      <c r="AL12" s="17">
        <v>1.06746433861423E-2</v>
      </c>
      <c r="AM12" s="17">
        <v>4.1543045510414198E-2</v>
      </c>
      <c r="AN12" s="17">
        <v>3.4407947211206998E-2</v>
      </c>
      <c r="AO12" s="17"/>
      <c r="AP12" s="17">
        <v>3.7842072775718598E-2</v>
      </c>
      <c r="AQ12" s="17">
        <v>3.3239835675280598E-2</v>
      </c>
      <c r="AR12" s="17">
        <v>9.0284739841048692E-3</v>
      </c>
      <c r="AS12" s="17">
        <v>2.4862236002950001E-2</v>
      </c>
      <c r="AT12" s="17">
        <v>6.3266460252676404E-2</v>
      </c>
      <c r="AU12" s="17"/>
      <c r="AV12" s="17">
        <v>3.3579499353849802E-2</v>
      </c>
      <c r="AW12" s="17">
        <v>3.5800947106101301E-2</v>
      </c>
      <c r="AX12" s="17">
        <v>1.05312423483535E-2</v>
      </c>
      <c r="AY12" s="17">
        <v>2.7057235985321001E-2</v>
      </c>
      <c r="AZ12" s="17">
        <v>4.4015540485743097E-2</v>
      </c>
      <c r="BA12" s="17">
        <v>1.7927518194059099E-2</v>
      </c>
      <c r="BB12" s="17"/>
      <c r="BC12" s="17">
        <v>2.97147194870475E-2</v>
      </c>
      <c r="BD12" s="17">
        <v>3.5569349069446102E-2</v>
      </c>
      <c r="BE12" s="17">
        <v>2.4427344181841001E-2</v>
      </c>
      <c r="BF12" s="17">
        <v>3.7624828702311E-2</v>
      </c>
      <c r="BG12" s="17">
        <v>2.7756440950022301E-2</v>
      </c>
    </row>
    <row r="13" spans="2:59" x14ac:dyDescent="0.35">
      <c r="B13" s="18" t="s">
        <v>73</v>
      </c>
      <c r="C13" s="17">
        <v>8.0524617214319999E-2</v>
      </c>
      <c r="D13" s="17">
        <v>6.2333413641538597E-2</v>
      </c>
      <c r="E13" s="17">
        <v>9.76403808926153E-2</v>
      </c>
      <c r="F13" s="17"/>
      <c r="G13" s="17">
        <v>7.9301978743108098E-2</v>
      </c>
      <c r="H13" s="17">
        <v>6.9880876702801506E-2</v>
      </c>
      <c r="I13" s="17">
        <v>0.109823245434491</v>
      </c>
      <c r="J13" s="17">
        <v>8.39756297426478E-2</v>
      </c>
      <c r="K13" s="17">
        <v>5.7035756219122297E-2</v>
      </c>
      <c r="L13" s="17">
        <v>7.9255765597114294E-2</v>
      </c>
      <c r="M13" s="17"/>
      <c r="N13" s="17">
        <v>4.7554663087602402E-2</v>
      </c>
      <c r="O13" s="17">
        <v>8.5777057903265605E-2</v>
      </c>
      <c r="P13" s="17">
        <v>6.4850900408195897E-2</v>
      </c>
      <c r="Q13" s="17">
        <v>0.123737283338933</v>
      </c>
      <c r="R13" s="17"/>
      <c r="S13" s="17">
        <v>8.2677232977816595E-2</v>
      </c>
      <c r="T13" s="17">
        <v>6.3108789937489307E-2</v>
      </c>
      <c r="U13" s="17">
        <v>0.110258476813849</v>
      </c>
      <c r="V13" s="17">
        <v>5.31044193705624E-2</v>
      </c>
      <c r="W13" s="17">
        <v>9.1211232623296598E-2</v>
      </c>
      <c r="X13" s="17">
        <v>5.8647322296804E-2</v>
      </c>
      <c r="Y13" s="17">
        <v>8.1275053657058199E-2</v>
      </c>
      <c r="Z13" s="17">
        <v>0.12633615739104101</v>
      </c>
      <c r="AA13" s="17">
        <v>9.9186958292815194E-2</v>
      </c>
      <c r="AB13" s="17">
        <v>7.0683287785751198E-2</v>
      </c>
      <c r="AC13" s="17">
        <v>7.7686129961820699E-2</v>
      </c>
      <c r="AD13" s="17">
        <v>9.2637310057156599E-2</v>
      </c>
      <c r="AE13" s="17"/>
      <c r="AF13" s="17">
        <v>6.6388463714401505E-2</v>
      </c>
      <c r="AG13" s="17">
        <v>6.19307399766061E-2</v>
      </c>
      <c r="AH13" s="17">
        <v>0.183373139392287</v>
      </c>
      <c r="AI13" s="17"/>
      <c r="AJ13" s="17">
        <v>6.5310241208900402E-2</v>
      </c>
      <c r="AK13" s="17">
        <v>6.3417998065821601E-2</v>
      </c>
      <c r="AL13" s="17">
        <v>5.5508468085301001E-2</v>
      </c>
      <c r="AM13" s="17">
        <v>7.8701756243606896E-2</v>
      </c>
      <c r="AN13" s="17">
        <v>0.174883880863904</v>
      </c>
      <c r="AO13" s="17"/>
      <c r="AP13" s="17">
        <v>6.1681855427086402E-2</v>
      </c>
      <c r="AQ13" s="17">
        <v>6.8568592103073103E-2</v>
      </c>
      <c r="AR13" s="17">
        <v>4.0575149160622902E-2</v>
      </c>
      <c r="AS13" s="17">
        <v>6.5491338865952195E-2</v>
      </c>
      <c r="AT13" s="17">
        <v>7.1452239653657698E-2</v>
      </c>
      <c r="AU13" s="17"/>
      <c r="AV13" s="17">
        <v>6.6417597951299603E-2</v>
      </c>
      <c r="AW13" s="17">
        <v>5.2419261035815103E-2</v>
      </c>
      <c r="AX13" s="17">
        <v>5.18736560270796E-2</v>
      </c>
      <c r="AY13" s="17">
        <v>6.5353594805422993E-2</v>
      </c>
      <c r="AZ13" s="17">
        <v>6.8055981190391801E-2</v>
      </c>
      <c r="BA13" s="17">
        <v>0.19125975789733901</v>
      </c>
      <c r="BB13" s="17"/>
      <c r="BC13" s="17">
        <v>0.103485377222581</v>
      </c>
      <c r="BD13" s="17">
        <v>8.4389496896783101E-2</v>
      </c>
      <c r="BE13" s="17">
        <v>6.9131255944196002E-2</v>
      </c>
      <c r="BF13" s="17">
        <v>3.8657129010136598E-2</v>
      </c>
      <c r="BG13" s="17">
        <v>1.45147520019904E-2</v>
      </c>
    </row>
    <row r="14" spans="2:59" x14ac:dyDescent="0.35">
      <c r="B14" s="18" t="s">
        <v>86</v>
      </c>
      <c r="C14" s="21">
        <v>0.80002894304301897</v>
      </c>
      <c r="D14" s="21">
        <v>0.806517431775993</v>
      </c>
      <c r="E14" s="21">
        <v>0.79374127415856199</v>
      </c>
      <c r="F14" s="21"/>
      <c r="G14" s="21">
        <v>0.77114161435860196</v>
      </c>
      <c r="H14" s="21">
        <v>0.81572892184531798</v>
      </c>
      <c r="I14" s="21">
        <v>0.76197956384367804</v>
      </c>
      <c r="J14" s="21">
        <v>0.80391662900635597</v>
      </c>
      <c r="K14" s="21">
        <v>0.81377605192636404</v>
      </c>
      <c r="L14" s="21">
        <v>0.82505917317214095</v>
      </c>
      <c r="M14" s="21"/>
      <c r="N14" s="21">
        <v>0.84978406346010105</v>
      </c>
      <c r="O14" s="21">
        <v>0.79204899530824502</v>
      </c>
      <c r="P14" s="21">
        <v>0.78584675479320998</v>
      </c>
      <c r="Q14" s="21">
        <v>0.76808840006416901</v>
      </c>
      <c r="R14" s="21"/>
      <c r="S14" s="21">
        <v>0.77310087845475595</v>
      </c>
      <c r="T14" s="21">
        <v>0.80067836772298795</v>
      </c>
      <c r="U14" s="21">
        <v>0.76218382921086303</v>
      </c>
      <c r="V14" s="21">
        <v>0.79367128536363196</v>
      </c>
      <c r="W14" s="21">
        <v>0.79124260874261998</v>
      </c>
      <c r="X14" s="21">
        <v>0.84246007320050698</v>
      </c>
      <c r="Y14" s="21">
        <v>0.84278008455648601</v>
      </c>
      <c r="Z14" s="21">
        <v>0.78708281592556495</v>
      </c>
      <c r="AA14" s="21">
        <v>0.79242118928884198</v>
      </c>
      <c r="AB14" s="21">
        <v>0.85389516475583704</v>
      </c>
      <c r="AC14" s="21">
        <v>0.77429795912823696</v>
      </c>
      <c r="AD14" s="21">
        <v>0.74809509779653105</v>
      </c>
      <c r="AE14" s="21"/>
      <c r="AF14" s="21">
        <v>0.81010940642811802</v>
      </c>
      <c r="AG14" s="21">
        <v>0.83117366072813004</v>
      </c>
      <c r="AH14" s="21">
        <v>0.66847943379795904</v>
      </c>
      <c r="AI14" s="21"/>
      <c r="AJ14" s="21">
        <v>0.80335741014024298</v>
      </c>
      <c r="AK14" s="21">
        <v>0.81453383562022497</v>
      </c>
      <c r="AL14" s="21">
        <v>0.85464249322693298</v>
      </c>
      <c r="AM14" s="21">
        <v>0.79358018069707803</v>
      </c>
      <c r="AN14" s="21">
        <v>0.72634483910414804</v>
      </c>
      <c r="AO14" s="21"/>
      <c r="AP14" s="21">
        <v>0.81037485084835204</v>
      </c>
      <c r="AQ14" s="21">
        <v>0.80871396312810995</v>
      </c>
      <c r="AR14" s="21">
        <v>0.85988042226051797</v>
      </c>
      <c r="AS14" s="21">
        <v>0.80202130570423402</v>
      </c>
      <c r="AT14" s="21">
        <v>0.75746375843682101</v>
      </c>
      <c r="AU14" s="21"/>
      <c r="AV14" s="21">
        <v>0.81004248244006705</v>
      </c>
      <c r="AW14" s="21">
        <v>0.808701665589309</v>
      </c>
      <c r="AX14" s="21">
        <v>0.85041100211189802</v>
      </c>
      <c r="AY14" s="21">
        <v>0.80923398478601505</v>
      </c>
      <c r="AZ14" s="21">
        <v>0.76288827903827905</v>
      </c>
      <c r="BA14" s="21">
        <v>0.71580550975467205</v>
      </c>
      <c r="BB14" s="21"/>
      <c r="BC14" s="21">
        <v>0.79150614663645102</v>
      </c>
      <c r="BD14" s="21">
        <v>0.76990236352102104</v>
      </c>
      <c r="BE14" s="21">
        <v>0.81673305162218401</v>
      </c>
      <c r="BF14" s="21">
        <v>0.86326080748782996</v>
      </c>
      <c r="BG14" s="21">
        <v>0.84702363977976303</v>
      </c>
    </row>
    <row r="15" spans="2:59" x14ac:dyDescent="0.35">
      <c r="B15" s="18" t="s">
        <v>87</v>
      </c>
      <c r="C15" s="21">
        <v>0.119446439742661</v>
      </c>
      <c r="D15" s="21">
        <v>0.13114915458246801</v>
      </c>
      <c r="E15" s="21">
        <v>0.108618344948822</v>
      </c>
      <c r="F15" s="21"/>
      <c r="G15" s="21">
        <v>0.14955640689829</v>
      </c>
      <c r="H15" s="21">
        <v>0.11439020145188</v>
      </c>
      <c r="I15" s="21">
        <v>0.128197190721831</v>
      </c>
      <c r="J15" s="21">
        <v>0.112107741250996</v>
      </c>
      <c r="K15" s="21">
        <v>0.129188191854514</v>
      </c>
      <c r="L15" s="21">
        <v>9.5685061230744495E-2</v>
      </c>
      <c r="M15" s="21"/>
      <c r="N15" s="21">
        <v>0.102661273452297</v>
      </c>
      <c r="O15" s="21">
        <v>0.122173946788489</v>
      </c>
      <c r="P15" s="21">
        <v>0.149302344798595</v>
      </c>
      <c r="Q15" s="21">
        <v>0.108174316596898</v>
      </c>
      <c r="R15" s="21"/>
      <c r="S15" s="21">
        <v>0.14422188856742801</v>
      </c>
      <c r="T15" s="21">
        <v>0.13621284233952299</v>
      </c>
      <c r="U15" s="21">
        <v>0.12755769397528699</v>
      </c>
      <c r="V15" s="21">
        <v>0.153224295265806</v>
      </c>
      <c r="W15" s="21">
        <v>0.11754615863408301</v>
      </c>
      <c r="X15" s="21">
        <v>9.8892604502689399E-2</v>
      </c>
      <c r="Y15" s="21">
        <v>7.5944861786456194E-2</v>
      </c>
      <c r="Z15" s="21">
        <v>8.6581026683393597E-2</v>
      </c>
      <c r="AA15" s="21">
        <v>0.108391852418343</v>
      </c>
      <c r="AB15" s="21">
        <v>7.54215474584113E-2</v>
      </c>
      <c r="AC15" s="21">
        <v>0.14801591090994201</v>
      </c>
      <c r="AD15" s="21">
        <v>0.159267592146312</v>
      </c>
      <c r="AE15" s="21"/>
      <c r="AF15" s="21">
        <v>0.12350212985748001</v>
      </c>
      <c r="AG15" s="21">
        <v>0.106895599295264</v>
      </c>
      <c r="AH15" s="21">
        <v>0.14814742680975401</v>
      </c>
      <c r="AI15" s="21"/>
      <c r="AJ15" s="21">
        <v>0.13133234865085699</v>
      </c>
      <c r="AK15" s="21">
        <v>0.122048166313954</v>
      </c>
      <c r="AL15" s="21">
        <v>8.9849038687766197E-2</v>
      </c>
      <c r="AM15" s="21">
        <v>0.12771806305931499</v>
      </c>
      <c r="AN15" s="21">
        <v>9.8771280031948003E-2</v>
      </c>
      <c r="AO15" s="21"/>
      <c r="AP15" s="21">
        <v>0.12794329372456101</v>
      </c>
      <c r="AQ15" s="21">
        <v>0.12271744476881701</v>
      </c>
      <c r="AR15" s="21">
        <v>9.9544428578859395E-2</v>
      </c>
      <c r="AS15" s="21">
        <v>0.13248735542981399</v>
      </c>
      <c r="AT15" s="21">
        <v>0.171084001909522</v>
      </c>
      <c r="AU15" s="21"/>
      <c r="AV15" s="21">
        <v>0.123539919608634</v>
      </c>
      <c r="AW15" s="21">
        <v>0.13887907337487601</v>
      </c>
      <c r="AX15" s="21">
        <v>9.7715341861022403E-2</v>
      </c>
      <c r="AY15" s="21">
        <v>0.12541242040856199</v>
      </c>
      <c r="AZ15" s="21">
        <v>0.16905573977132901</v>
      </c>
      <c r="BA15" s="21">
        <v>9.2934732347989199E-2</v>
      </c>
      <c r="BB15" s="21"/>
      <c r="BC15" s="21">
        <v>0.10500847614096701</v>
      </c>
      <c r="BD15" s="21">
        <v>0.145708139582196</v>
      </c>
      <c r="BE15" s="21">
        <v>0.11413569243362</v>
      </c>
      <c r="BF15" s="21">
        <v>9.8082063502033801E-2</v>
      </c>
      <c r="BG15" s="21">
        <v>0.13846160821824699</v>
      </c>
    </row>
    <row r="16" spans="2:59" x14ac:dyDescent="0.35">
      <c r="B16" s="18" t="s">
        <v>88</v>
      </c>
      <c r="C16" s="22">
        <v>0.68058250330035797</v>
      </c>
      <c r="D16" s="22">
        <v>0.67536827719352499</v>
      </c>
      <c r="E16" s="22">
        <v>0.68512292920974005</v>
      </c>
      <c r="F16" s="22"/>
      <c r="G16" s="22">
        <v>0.62158520746031098</v>
      </c>
      <c r="H16" s="22">
        <v>0.70133872039343803</v>
      </c>
      <c r="I16" s="22">
        <v>0.63378237312184704</v>
      </c>
      <c r="J16" s="22">
        <v>0.69180888775536098</v>
      </c>
      <c r="K16" s="22">
        <v>0.68458786007185002</v>
      </c>
      <c r="L16" s="22">
        <v>0.72937411194139701</v>
      </c>
      <c r="M16" s="22"/>
      <c r="N16" s="22">
        <v>0.74712279000780402</v>
      </c>
      <c r="O16" s="22">
        <v>0.66987504851975499</v>
      </c>
      <c r="P16" s="22">
        <v>0.63654440999461503</v>
      </c>
      <c r="Q16" s="22">
        <v>0.65991408346727098</v>
      </c>
      <c r="R16" s="22"/>
      <c r="S16" s="22">
        <v>0.62887898988732804</v>
      </c>
      <c r="T16" s="22">
        <v>0.66446552538346404</v>
      </c>
      <c r="U16" s="22">
        <v>0.63462613523557598</v>
      </c>
      <c r="V16" s="22">
        <v>0.64044699009782602</v>
      </c>
      <c r="W16" s="22">
        <v>0.67369645010853696</v>
      </c>
      <c r="X16" s="22">
        <v>0.74356746869781698</v>
      </c>
      <c r="Y16" s="22">
        <v>0.76683522277002902</v>
      </c>
      <c r="Z16" s="22">
        <v>0.70050178924217099</v>
      </c>
      <c r="AA16" s="22">
        <v>0.68402933687049905</v>
      </c>
      <c r="AB16" s="22">
        <v>0.77847361729742603</v>
      </c>
      <c r="AC16" s="22">
        <v>0.62628204821829503</v>
      </c>
      <c r="AD16" s="22">
        <v>0.58882750565022002</v>
      </c>
      <c r="AE16" s="22"/>
      <c r="AF16" s="22">
        <v>0.68660727657063803</v>
      </c>
      <c r="AG16" s="22">
        <v>0.72427806143286599</v>
      </c>
      <c r="AH16" s="22">
        <v>0.52033200698820403</v>
      </c>
      <c r="AI16" s="22"/>
      <c r="AJ16" s="22">
        <v>0.67202506148938601</v>
      </c>
      <c r="AK16" s="22">
        <v>0.69248566930627098</v>
      </c>
      <c r="AL16" s="22">
        <v>0.76479345453916703</v>
      </c>
      <c r="AM16" s="22">
        <v>0.66586211763776404</v>
      </c>
      <c r="AN16" s="22">
        <v>0.62757355907220003</v>
      </c>
      <c r="AO16" s="22"/>
      <c r="AP16" s="22">
        <v>0.682431557123791</v>
      </c>
      <c r="AQ16" s="22">
        <v>0.68599651835929298</v>
      </c>
      <c r="AR16" s="22">
        <v>0.76033599368165805</v>
      </c>
      <c r="AS16" s="22">
        <v>0.66953395027441998</v>
      </c>
      <c r="AT16" s="22">
        <v>0.58637975652729901</v>
      </c>
      <c r="AU16" s="22"/>
      <c r="AV16" s="22">
        <v>0.68650256283143296</v>
      </c>
      <c r="AW16" s="22">
        <v>0.66982259221443397</v>
      </c>
      <c r="AX16" s="22">
        <v>0.75269566025087498</v>
      </c>
      <c r="AY16" s="22">
        <v>0.68382156437745201</v>
      </c>
      <c r="AZ16" s="22">
        <v>0.59383253926695001</v>
      </c>
      <c r="BA16" s="22">
        <v>0.62287077740668295</v>
      </c>
      <c r="BB16" s="22"/>
      <c r="BC16" s="22">
        <v>0.68649767049548405</v>
      </c>
      <c r="BD16" s="22">
        <v>0.62419422393882595</v>
      </c>
      <c r="BE16" s="22">
        <v>0.70259735918856403</v>
      </c>
      <c r="BF16" s="22">
        <v>0.76517874398579599</v>
      </c>
      <c r="BG16" s="22">
        <v>0.70856203156151598</v>
      </c>
    </row>
    <row r="17" spans="2:2" x14ac:dyDescent="0.35">
      <c r="B17" s="16"/>
    </row>
    <row r="18" spans="2:2" x14ac:dyDescent="0.35">
      <c r="B18" t="s">
        <v>76</v>
      </c>
    </row>
    <row r="19" spans="2:2" x14ac:dyDescent="0.35">
      <c r="B19" t="s">
        <v>77</v>
      </c>
    </row>
    <row r="21" spans="2:2" x14ac:dyDescent="0.35">
      <c r="B21"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2:BG21"/>
  <sheetViews>
    <sheetView showGridLines="0" topLeftCell="A2"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145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61</v>
      </c>
      <c r="E5" s="29"/>
      <c r="F5" s="15"/>
      <c r="G5" s="29" t="s">
        <v>62</v>
      </c>
      <c r="H5" s="29"/>
      <c r="I5" s="29"/>
      <c r="J5" s="29"/>
      <c r="K5" s="29"/>
      <c r="L5" s="29"/>
      <c r="M5" s="15"/>
      <c r="N5" s="29" t="s">
        <v>63</v>
      </c>
      <c r="O5" s="29"/>
      <c r="P5" s="29"/>
      <c r="Q5" s="29"/>
      <c r="R5" s="15"/>
      <c r="S5" s="29" t="s">
        <v>64</v>
      </c>
      <c r="T5" s="29"/>
      <c r="U5" s="29"/>
      <c r="V5" s="29"/>
      <c r="W5" s="29"/>
      <c r="X5" s="29"/>
      <c r="Y5" s="29"/>
      <c r="Z5" s="29"/>
      <c r="AA5" s="29"/>
      <c r="AB5" s="29"/>
      <c r="AC5" s="29"/>
      <c r="AD5" s="29"/>
      <c r="AE5" s="15"/>
      <c r="AF5" s="29" t="s">
        <v>65</v>
      </c>
      <c r="AG5" s="29"/>
      <c r="AH5" s="29"/>
      <c r="AI5" s="15"/>
      <c r="AJ5" s="29" t="s">
        <v>66</v>
      </c>
      <c r="AK5" s="29"/>
      <c r="AL5" s="29"/>
      <c r="AM5" s="29"/>
      <c r="AN5" s="29"/>
      <c r="AO5" s="15"/>
      <c r="AP5" s="29" t="s">
        <v>67</v>
      </c>
      <c r="AQ5" s="29"/>
      <c r="AR5" s="29"/>
      <c r="AS5" s="29"/>
      <c r="AT5" s="29"/>
      <c r="AU5" s="15"/>
      <c r="AV5" s="29" t="s">
        <v>68</v>
      </c>
      <c r="AW5" s="29"/>
      <c r="AX5" s="29"/>
      <c r="AY5" s="29"/>
      <c r="AZ5" s="29"/>
      <c r="BA5" s="29"/>
      <c r="BB5" s="15"/>
      <c r="BC5" s="29" t="s">
        <v>69</v>
      </c>
      <c r="BD5" s="29"/>
      <c r="BE5" s="29"/>
      <c r="BF5" s="29"/>
      <c r="BG5" s="29"/>
    </row>
    <row r="6" spans="2:59"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49</v>
      </c>
      <c r="AQ6" s="12" t="s">
        <v>50</v>
      </c>
      <c r="AR6" s="12" t="s">
        <v>51</v>
      </c>
      <c r="AS6" s="12" t="s">
        <v>52</v>
      </c>
      <c r="AT6" s="12" t="s">
        <v>53</v>
      </c>
      <c r="AV6" s="12" t="s">
        <v>46</v>
      </c>
      <c r="AW6" s="12" t="s">
        <v>45</v>
      </c>
      <c r="AX6" s="12" t="s">
        <v>51</v>
      </c>
      <c r="AY6" s="12" t="s">
        <v>52</v>
      </c>
      <c r="AZ6" s="12" t="s">
        <v>54</v>
      </c>
      <c r="BA6" s="12" t="s">
        <v>55</v>
      </c>
      <c r="BC6" s="12" t="s">
        <v>56</v>
      </c>
      <c r="BD6" s="12" t="s">
        <v>57</v>
      </c>
      <c r="BE6" s="12" t="s">
        <v>58</v>
      </c>
      <c r="BF6" s="12" t="s">
        <v>59</v>
      </c>
      <c r="BG6" s="12" t="s">
        <v>60</v>
      </c>
    </row>
    <row r="7" spans="2:59" ht="30" customHeight="1" x14ac:dyDescent="0.35">
      <c r="B7" s="10" t="s">
        <v>18</v>
      </c>
      <c r="C7" s="10">
        <v>2010</v>
      </c>
      <c r="D7" s="10">
        <v>999</v>
      </c>
      <c r="E7" s="10">
        <v>1006</v>
      </c>
      <c r="F7" s="10"/>
      <c r="G7" s="10">
        <v>295</v>
      </c>
      <c r="H7" s="10">
        <v>323</v>
      </c>
      <c r="I7" s="10">
        <v>329</v>
      </c>
      <c r="J7" s="10">
        <v>332</v>
      </c>
      <c r="K7" s="10">
        <v>292</v>
      </c>
      <c r="L7" s="10">
        <v>439</v>
      </c>
      <c r="M7" s="10"/>
      <c r="N7" s="10">
        <v>639</v>
      </c>
      <c r="O7" s="10">
        <v>496</v>
      </c>
      <c r="P7" s="10">
        <v>359</v>
      </c>
      <c r="Q7" s="10">
        <v>508</v>
      </c>
      <c r="R7" s="10"/>
      <c r="S7" s="10">
        <v>273</v>
      </c>
      <c r="T7" s="10">
        <v>265</v>
      </c>
      <c r="U7" s="10">
        <v>165</v>
      </c>
      <c r="V7" s="10">
        <v>186</v>
      </c>
      <c r="W7" s="10">
        <v>145</v>
      </c>
      <c r="X7" s="10">
        <v>175</v>
      </c>
      <c r="Y7" s="10">
        <v>163</v>
      </c>
      <c r="Z7" s="10">
        <v>85</v>
      </c>
      <c r="AA7" s="10">
        <v>219</v>
      </c>
      <c r="AB7" s="10">
        <v>162</v>
      </c>
      <c r="AC7" s="10">
        <v>107</v>
      </c>
      <c r="AD7" s="10">
        <v>65</v>
      </c>
      <c r="AE7" s="10"/>
      <c r="AF7" s="10">
        <v>732</v>
      </c>
      <c r="AG7" s="10">
        <v>823</v>
      </c>
      <c r="AH7" s="10">
        <v>255</v>
      </c>
      <c r="AI7" s="10"/>
      <c r="AJ7" s="10">
        <v>691</v>
      </c>
      <c r="AK7" s="10">
        <v>598</v>
      </c>
      <c r="AL7" s="10">
        <v>152</v>
      </c>
      <c r="AM7" s="10">
        <v>26</v>
      </c>
      <c r="AN7" s="10">
        <v>229</v>
      </c>
      <c r="AO7" s="10"/>
      <c r="AP7" s="10">
        <v>375</v>
      </c>
      <c r="AQ7" s="10">
        <v>780</v>
      </c>
      <c r="AR7" s="10">
        <v>180</v>
      </c>
      <c r="AS7" s="10">
        <v>230</v>
      </c>
      <c r="AT7" s="10">
        <v>109</v>
      </c>
      <c r="AU7" s="10"/>
      <c r="AV7" s="10">
        <v>801</v>
      </c>
      <c r="AW7" s="10">
        <v>334</v>
      </c>
      <c r="AX7" s="10">
        <v>155</v>
      </c>
      <c r="AY7" s="10">
        <v>275</v>
      </c>
      <c r="AZ7" s="10">
        <v>131</v>
      </c>
      <c r="BA7" s="10">
        <v>154</v>
      </c>
      <c r="BB7" s="10"/>
      <c r="BC7" s="10">
        <v>462</v>
      </c>
      <c r="BD7" s="10">
        <v>437</v>
      </c>
      <c r="BE7" s="10">
        <v>576</v>
      </c>
      <c r="BF7" s="10">
        <v>232</v>
      </c>
      <c r="BG7" s="10">
        <v>54</v>
      </c>
    </row>
    <row r="8" spans="2:59" ht="30" customHeight="1" x14ac:dyDescent="0.35">
      <c r="B8" s="11" t="s">
        <v>19</v>
      </c>
      <c r="C8" s="11">
        <v>2010</v>
      </c>
      <c r="D8" s="11">
        <v>990</v>
      </c>
      <c r="E8" s="11">
        <v>1015</v>
      </c>
      <c r="F8" s="11"/>
      <c r="G8" s="11">
        <v>282</v>
      </c>
      <c r="H8" s="11">
        <v>342</v>
      </c>
      <c r="I8" s="11">
        <v>341</v>
      </c>
      <c r="J8" s="11">
        <v>341</v>
      </c>
      <c r="K8" s="11">
        <v>283</v>
      </c>
      <c r="L8" s="11">
        <v>421</v>
      </c>
      <c r="M8" s="11"/>
      <c r="N8" s="11">
        <v>541</v>
      </c>
      <c r="O8" s="11">
        <v>521</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744</v>
      </c>
      <c r="AG8" s="11">
        <v>813</v>
      </c>
      <c r="AH8" s="11">
        <v>263</v>
      </c>
      <c r="AI8" s="11"/>
      <c r="AJ8" s="11">
        <v>682</v>
      </c>
      <c r="AK8" s="11">
        <v>605</v>
      </c>
      <c r="AL8" s="11">
        <v>146</v>
      </c>
      <c r="AM8" s="11">
        <v>25</v>
      </c>
      <c r="AN8" s="11">
        <v>237</v>
      </c>
      <c r="AO8" s="11"/>
      <c r="AP8" s="11">
        <v>367</v>
      </c>
      <c r="AQ8" s="11">
        <v>780</v>
      </c>
      <c r="AR8" s="11">
        <v>175</v>
      </c>
      <c r="AS8" s="11">
        <v>233</v>
      </c>
      <c r="AT8" s="11">
        <v>107</v>
      </c>
      <c r="AU8" s="11"/>
      <c r="AV8" s="11">
        <v>804</v>
      </c>
      <c r="AW8" s="11">
        <v>326</v>
      </c>
      <c r="AX8" s="11">
        <v>150</v>
      </c>
      <c r="AY8" s="11">
        <v>281</v>
      </c>
      <c r="AZ8" s="11">
        <v>131</v>
      </c>
      <c r="BA8" s="11">
        <v>157</v>
      </c>
      <c r="BB8" s="11"/>
      <c r="BC8" s="11">
        <v>483</v>
      </c>
      <c r="BD8" s="11">
        <v>449</v>
      </c>
      <c r="BE8" s="11">
        <v>561</v>
      </c>
      <c r="BF8" s="11">
        <v>222</v>
      </c>
      <c r="BG8" s="11">
        <v>43</v>
      </c>
    </row>
    <row r="9" spans="2:59" x14ac:dyDescent="0.35">
      <c r="B9" s="18" t="s">
        <v>82</v>
      </c>
      <c r="C9" s="17">
        <v>0.36808845463058099</v>
      </c>
      <c r="D9" s="17">
        <v>0.364959716621161</v>
      </c>
      <c r="E9" s="17">
        <v>0.37006783159395701</v>
      </c>
      <c r="F9" s="17"/>
      <c r="G9" s="17">
        <v>0.307357600008971</v>
      </c>
      <c r="H9" s="17">
        <v>0.33903891845534101</v>
      </c>
      <c r="I9" s="17">
        <v>0.326498796715331</v>
      </c>
      <c r="J9" s="17">
        <v>0.40346160253228203</v>
      </c>
      <c r="K9" s="17">
        <v>0.44722474590948202</v>
      </c>
      <c r="L9" s="17">
        <v>0.38422993496070201</v>
      </c>
      <c r="M9" s="17"/>
      <c r="N9" s="17">
        <v>0.39989405452426302</v>
      </c>
      <c r="O9" s="17">
        <v>0.37418723366815498</v>
      </c>
      <c r="P9" s="17">
        <v>0.33910319425084801</v>
      </c>
      <c r="Q9" s="17">
        <v>0.35115904715920798</v>
      </c>
      <c r="R9" s="17"/>
      <c r="S9" s="17">
        <v>0.382920965217797</v>
      </c>
      <c r="T9" s="17">
        <v>0.42424837045068697</v>
      </c>
      <c r="U9" s="17">
        <v>0.33505356859506102</v>
      </c>
      <c r="V9" s="17">
        <v>0.35876425121590799</v>
      </c>
      <c r="W9" s="17">
        <v>0.30814295146498999</v>
      </c>
      <c r="X9" s="17">
        <v>0.34831650923498603</v>
      </c>
      <c r="Y9" s="17">
        <v>0.36413025199989002</v>
      </c>
      <c r="Z9" s="17">
        <v>0.37524655793879502</v>
      </c>
      <c r="AA9" s="17">
        <v>0.35810642101059298</v>
      </c>
      <c r="AB9" s="17">
        <v>0.35365342115634801</v>
      </c>
      <c r="AC9" s="17">
        <v>0.38162541512224601</v>
      </c>
      <c r="AD9" s="17">
        <v>0.43020983675421898</v>
      </c>
      <c r="AE9" s="17"/>
      <c r="AF9" s="17">
        <v>0.41682605205349199</v>
      </c>
      <c r="AG9" s="17">
        <v>0.36326296390979601</v>
      </c>
      <c r="AH9" s="17">
        <v>0.285726937377207</v>
      </c>
      <c r="AI9" s="17"/>
      <c r="AJ9" s="17">
        <v>0.37608778494002698</v>
      </c>
      <c r="AK9" s="17">
        <v>0.36042225796412702</v>
      </c>
      <c r="AL9" s="17">
        <v>0.49819468187742399</v>
      </c>
      <c r="AM9" s="17">
        <v>0.43276375227853803</v>
      </c>
      <c r="AN9" s="17">
        <v>0.296520174922621</v>
      </c>
      <c r="AO9" s="17"/>
      <c r="AP9" s="17">
        <v>0.39047636075768299</v>
      </c>
      <c r="AQ9" s="17">
        <v>0.35169396151871002</v>
      </c>
      <c r="AR9" s="17">
        <v>0.43906917917230298</v>
      </c>
      <c r="AS9" s="17">
        <v>0.39149067143106397</v>
      </c>
      <c r="AT9" s="17">
        <v>0.34293003326114402</v>
      </c>
      <c r="AU9" s="17"/>
      <c r="AV9" s="17">
        <v>0.36307959298109799</v>
      </c>
      <c r="AW9" s="17">
        <v>0.36697868189697402</v>
      </c>
      <c r="AX9" s="17">
        <v>0.42507461399888402</v>
      </c>
      <c r="AY9" s="17">
        <v>0.39407005361625602</v>
      </c>
      <c r="AZ9" s="17">
        <v>0.35418844134732702</v>
      </c>
      <c r="BA9" s="17">
        <v>0.33711709727259698</v>
      </c>
      <c r="BB9" s="17"/>
      <c r="BC9" s="17">
        <v>0.33070849721027201</v>
      </c>
      <c r="BD9" s="17">
        <v>0.33151025076388901</v>
      </c>
      <c r="BE9" s="17">
        <v>0.37634049051378599</v>
      </c>
      <c r="BF9" s="17">
        <v>0.44107026064421401</v>
      </c>
      <c r="BG9" s="17">
        <v>0.42457511804731901</v>
      </c>
    </row>
    <row r="10" spans="2:59" x14ac:dyDescent="0.35">
      <c r="B10" s="18" t="s">
        <v>83</v>
      </c>
      <c r="C10" s="17">
        <v>0.45385559042896201</v>
      </c>
      <c r="D10" s="17">
        <v>0.46097649657961698</v>
      </c>
      <c r="E10" s="17">
        <v>0.44710468571274498</v>
      </c>
      <c r="F10" s="17"/>
      <c r="G10" s="17">
        <v>0.43334490686586502</v>
      </c>
      <c r="H10" s="17">
        <v>0.44007576909717</v>
      </c>
      <c r="I10" s="17">
        <v>0.47705435695417697</v>
      </c>
      <c r="J10" s="17">
        <v>0.45387087404757998</v>
      </c>
      <c r="K10" s="17">
        <v>0.42088063093888201</v>
      </c>
      <c r="L10" s="17">
        <v>0.48216286569947098</v>
      </c>
      <c r="M10" s="17"/>
      <c r="N10" s="17">
        <v>0.469882383762735</v>
      </c>
      <c r="O10" s="17">
        <v>0.44883689093518597</v>
      </c>
      <c r="P10" s="17">
        <v>0.47535817660895302</v>
      </c>
      <c r="Q10" s="17">
        <v>0.42370980926775098</v>
      </c>
      <c r="R10" s="17"/>
      <c r="S10" s="17">
        <v>0.43643392170791401</v>
      </c>
      <c r="T10" s="17">
        <v>0.440776965570849</v>
      </c>
      <c r="U10" s="17">
        <v>0.43444895416339002</v>
      </c>
      <c r="V10" s="17">
        <v>0.465042736967617</v>
      </c>
      <c r="W10" s="17">
        <v>0.50057634116979199</v>
      </c>
      <c r="X10" s="17">
        <v>0.42269300576438801</v>
      </c>
      <c r="Y10" s="17">
        <v>0.48060059490005302</v>
      </c>
      <c r="Z10" s="17">
        <v>0.43770606483034302</v>
      </c>
      <c r="AA10" s="17">
        <v>0.47048841454658302</v>
      </c>
      <c r="AB10" s="17">
        <v>0.52045406604635003</v>
      </c>
      <c r="AC10" s="17">
        <v>0.39360522967052503</v>
      </c>
      <c r="AD10" s="17">
        <v>0.38392367939884398</v>
      </c>
      <c r="AE10" s="17"/>
      <c r="AF10" s="17">
        <v>0.40786348962707503</v>
      </c>
      <c r="AG10" s="17">
        <v>0.49033406998103302</v>
      </c>
      <c r="AH10" s="17">
        <v>0.46760142171400998</v>
      </c>
      <c r="AI10" s="17"/>
      <c r="AJ10" s="17">
        <v>0.45935127818254401</v>
      </c>
      <c r="AK10" s="17">
        <v>0.46238208418168802</v>
      </c>
      <c r="AL10" s="17">
        <v>0.38494569936706002</v>
      </c>
      <c r="AM10" s="17">
        <v>0.28159281999504399</v>
      </c>
      <c r="AN10" s="17">
        <v>0.47219223088378298</v>
      </c>
      <c r="AO10" s="17"/>
      <c r="AP10" s="17">
        <v>0.44930922803991502</v>
      </c>
      <c r="AQ10" s="17">
        <v>0.49932134982410098</v>
      </c>
      <c r="AR10" s="17">
        <v>0.38319440386818598</v>
      </c>
      <c r="AS10" s="17">
        <v>0.42524899509984299</v>
      </c>
      <c r="AT10" s="17">
        <v>0.46860561457335498</v>
      </c>
      <c r="AU10" s="17"/>
      <c r="AV10" s="17">
        <v>0.482252654010279</v>
      </c>
      <c r="AW10" s="17">
        <v>0.46166673745738401</v>
      </c>
      <c r="AX10" s="17">
        <v>0.42487414948570901</v>
      </c>
      <c r="AY10" s="17">
        <v>0.43489825493858503</v>
      </c>
      <c r="AZ10" s="17">
        <v>0.39852705622500201</v>
      </c>
      <c r="BA10" s="17">
        <v>0.40804778979509099</v>
      </c>
      <c r="BB10" s="17"/>
      <c r="BC10" s="17">
        <v>0.47025009408637303</v>
      </c>
      <c r="BD10" s="17">
        <v>0.47623661191036298</v>
      </c>
      <c r="BE10" s="17">
        <v>0.45967284753811999</v>
      </c>
      <c r="BF10" s="17">
        <v>0.421642299315797</v>
      </c>
      <c r="BG10" s="17">
        <v>0.41301925331282702</v>
      </c>
    </row>
    <row r="11" spans="2:59" x14ac:dyDescent="0.35">
      <c r="B11" s="18" t="s">
        <v>84</v>
      </c>
      <c r="C11" s="17">
        <v>7.88505046719611E-2</v>
      </c>
      <c r="D11" s="17">
        <v>8.1425319050523595E-2</v>
      </c>
      <c r="E11" s="17">
        <v>7.67270583735635E-2</v>
      </c>
      <c r="F11" s="17"/>
      <c r="G11" s="17">
        <v>0.13978731288253199</v>
      </c>
      <c r="H11" s="17">
        <v>9.6980122055123602E-2</v>
      </c>
      <c r="I11" s="17">
        <v>6.8567780452180302E-2</v>
      </c>
      <c r="J11" s="17">
        <v>7.2724547222625197E-2</v>
      </c>
      <c r="K11" s="17">
        <v>4.9612206344713201E-2</v>
      </c>
      <c r="L11" s="17">
        <v>5.6233514169957199E-2</v>
      </c>
      <c r="M11" s="17"/>
      <c r="N11" s="17">
        <v>7.1446250306129902E-2</v>
      </c>
      <c r="O11" s="17">
        <v>8.2104749229600496E-2</v>
      </c>
      <c r="P11" s="17">
        <v>7.7775724681592606E-2</v>
      </c>
      <c r="Q11" s="17">
        <v>8.5678399533005906E-2</v>
      </c>
      <c r="R11" s="17"/>
      <c r="S11" s="17">
        <v>8.8485811264359504E-2</v>
      </c>
      <c r="T11" s="17">
        <v>6.4165301830311799E-2</v>
      </c>
      <c r="U11" s="17">
        <v>7.2313019037090906E-2</v>
      </c>
      <c r="V11" s="17">
        <v>9.41811596672191E-2</v>
      </c>
      <c r="W11" s="17">
        <v>0.102325517793804</v>
      </c>
      <c r="X11" s="17">
        <v>0.103784732809952</v>
      </c>
      <c r="Y11" s="17">
        <v>6.3277911570283493E-2</v>
      </c>
      <c r="Z11" s="17">
        <v>8.2647045590493795E-2</v>
      </c>
      <c r="AA11" s="17">
        <v>8.8507602771809094E-2</v>
      </c>
      <c r="AB11" s="17">
        <v>4.1451370323592501E-2</v>
      </c>
      <c r="AC11" s="17">
        <v>8.3229648232667597E-2</v>
      </c>
      <c r="AD11" s="17">
        <v>4.5109964277289097E-2</v>
      </c>
      <c r="AE11" s="17"/>
      <c r="AF11" s="17">
        <v>7.6772536486773998E-2</v>
      </c>
      <c r="AG11" s="17">
        <v>7.5542311277395399E-2</v>
      </c>
      <c r="AH11" s="17">
        <v>7.7182725960922696E-2</v>
      </c>
      <c r="AI11" s="17"/>
      <c r="AJ11" s="17">
        <v>7.6268997764095903E-2</v>
      </c>
      <c r="AK11" s="17">
        <v>9.0279119289463805E-2</v>
      </c>
      <c r="AL11" s="17">
        <v>5.8524583184296597E-2</v>
      </c>
      <c r="AM11" s="17">
        <v>0.130591991009752</v>
      </c>
      <c r="AN11" s="17">
        <v>8.0013610088102594E-2</v>
      </c>
      <c r="AO11" s="17"/>
      <c r="AP11" s="17">
        <v>6.1880217439272002E-2</v>
      </c>
      <c r="AQ11" s="17">
        <v>7.7537643360039502E-2</v>
      </c>
      <c r="AR11" s="17">
        <v>9.99898382986672E-2</v>
      </c>
      <c r="AS11" s="17">
        <v>0.11096968347797601</v>
      </c>
      <c r="AT11" s="17">
        <v>0.101544708367396</v>
      </c>
      <c r="AU11" s="17"/>
      <c r="AV11" s="17">
        <v>7.7718367541264696E-2</v>
      </c>
      <c r="AW11" s="17">
        <v>7.8185713730231102E-2</v>
      </c>
      <c r="AX11" s="17">
        <v>8.6521923337026393E-2</v>
      </c>
      <c r="AY11" s="17">
        <v>9.3898859092464093E-2</v>
      </c>
      <c r="AZ11" s="17">
        <v>0.139921910102174</v>
      </c>
      <c r="BA11" s="17">
        <v>4.1019002211528099E-2</v>
      </c>
      <c r="BB11" s="17"/>
      <c r="BC11" s="17">
        <v>6.4870481904127197E-2</v>
      </c>
      <c r="BD11" s="17">
        <v>9.8946751334681796E-2</v>
      </c>
      <c r="BE11" s="17">
        <v>7.12593625161448E-2</v>
      </c>
      <c r="BF11" s="17">
        <v>7.3289847126890406E-2</v>
      </c>
      <c r="BG11" s="17">
        <v>0.133376124635874</v>
      </c>
    </row>
    <row r="12" spans="2:59" x14ac:dyDescent="0.35">
      <c r="B12" s="18" t="s">
        <v>85</v>
      </c>
      <c r="C12" s="17">
        <v>2.4191592128758401E-2</v>
      </c>
      <c r="D12" s="17">
        <v>2.9806006229341198E-2</v>
      </c>
      <c r="E12" s="17">
        <v>1.8833679632462599E-2</v>
      </c>
      <c r="F12" s="17"/>
      <c r="G12" s="17">
        <v>3.4677714924134101E-2</v>
      </c>
      <c r="H12" s="17">
        <v>3.41133114701632E-2</v>
      </c>
      <c r="I12" s="17">
        <v>2.6844473346053901E-2</v>
      </c>
      <c r="J12" s="17">
        <v>1.22191412845216E-2</v>
      </c>
      <c r="K12" s="17">
        <v>3.05035613558222E-2</v>
      </c>
      <c r="L12" s="17">
        <v>1.24051069854836E-2</v>
      </c>
      <c r="M12" s="17"/>
      <c r="N12" s="17">
        <v>1.9922675807885998E-2</v>
      </c>
      <c r="O12" s="17">
        <v>1.9569258478827602E-2</v>
      </c>
      <c r="P12" s="17">
        <v>1.9829240377959901E-2</v>
      </c>
      <c r="Q12" s="17">
        <v>3.7852966265933E-2</v>
      </c>
      <c r="R12" s="17"/>
      <c r="S12" s="17">
        <v>1.5126879563271E-2</v>
      </c>
      <c r="T12" s="17">
        <v>1.8838725696426101E-2</v>
      </c>
      <c r="U12" s="17">
        <v>6.0534990994515502E-2</v>
      </c>
      <c r="V12" s="17">
        <v>2.1297193328113799E-2</v>
      </c>
      <c r="W12" s="17">
        <v>2.1977490788742102E-2</v>
      </c>
      <c r="X12" s="17">
        <v>3.7916994806700403E-2</v>
      </c>
      <c r="Y12" s="17">
        <v>7.0698489268809601E-3</v>
      </c>
      <c r="Z12" s="17">
        <v>9.7749894792049305E-3</v>
      </c>
      <c r="AA12" s="17">
        <v>1.27110847673047E-2</v>
      </c>
      <c r="AB12" s="17">
        <v>2.3480701840592099E-2</v>
      </c>
      <c r="AC12" s="17">
        <v>4.8898450767977997E-2</v>
      </c>
      <c r="AD12" s="17">
        <v>3.2946385532536801E-2</v>
      </c>
      <c r="AE12" s="17"/>
      <c r="AF12" s="17">
        <v>2.50016690584812E-2</v>
      </c>
      <c r="AG12" s="17">
        <v>2.0653432036743899E-2</v>
      </c>
      <c r="AH12" s="17">
        <v>2.8912839988556299E-2</v>
      </c>
      <c r="AI12" s="17"/>
      <c r="AJ12" s="17">
        <v>2.1314141347451399E-2</v>
      </c>
      <c r="AK12" s="17">
        <v>2.18282247770674E-2</v>
      </c>
      <c r="AL12" s="17">
        <v>6.4933638329457899E-3</v>
      </c>
      <c r="AM12" s="17">
        <v>7.6349680473059595E-2</v>
      </c>
      <c r="AN12" s="17">
        <v>2.3855241402530699E-2</v>
      </c>
      <c r="AO12" s="17"/>
      <c r="AP12" s="17">
        <v>4.0060164840596803E-2</v>
      </c>
      <c r="AQ12" s="17">
        <v>1.7409730510501199E-2</v>
      </c>
      <c r="AR12" s="17">
        <v>3.4262000025855999E-2</v>
      </c>
      <c r="AS12" s="17">
        <v>2.2058479004828799E-2</v>
      </c>
      <c r="AT12" s="17">
        <v>2.4888705754417401E-2</v>
      </c>
      <c r="AU12" s="17"/>
      <c r="AV12" s="17">
        <v>1.9059819699839099E-2</v>
      </c>
      <c r="AW12" s="17">
        <v>3.1733680408199703E-2</v>
      </c>
      <c r="AX12" s="17">
        <v>3.9964829742748197E-2</v>
      </c>
      <c r="AY12" s="17">
        <v>2.1540433346158499E-2</v>
      </c>
      <c r="AZ12" s="17">
        <v>2.9756926229729901E-2</v>
      </c>
      <c r="BA12" s="17">
        <v>2.4939344639560601E-2</v>
      </c>
      <c r="BB12" s="17"/>
      <c r="BC12" s="17">
        <v>2.6258463940309899E-2</v>
      </c>
      <c r="BD12" s="17">
        <v>3.0246200308417799E-2</v>
      </c>
      <c r="BE12" s="17">
        <v>2.6283423032816899E-2</v>
      </c>
      <c r="BF12" s="17">
        <v>1.4106725897252601E-2</v>
      </c>
      <c r="BG12" s="17">
        <v>1.45147520019904E-2</v>
      </c>
    </row>
    <row r="13" spans="2:59" x14ac:dyDescent="0.35">
      <c r="B13" s="18" t="s">
        <v>73</v>
      </c>
      <c r="C13" s="17">
        <v>7.5013858139737502E-2</v>
      </c>
      <c r="D13" s="17">
        <v>6.2832461519357494E-2</v>
      </c>
      <c r="E13" s="17">
        <v>8.7266744687272704E-2</v>
      </c>
      <c r="F13" s="17"/>
      <c r="G13" s="17">
        <v>8.4832465318497502E-2</v>
      </c>
      <c r="H13" s="17">
        <v>8.9791878922202195E-2</v>
      </c>
      <c r="I13" s="17">
        <v>0.10103459253225799</v>
      </c>
      <c r="J13" s="17">
        <v>5.77238349129909E-2</v>
      </c>
      <c r="K13" s="17">
        <v>5.1778855451100302E-2</v>
      </c>
      <c r="L13" s="17">
        <v>6.4968578184385894E-2</v>
      </c>
      <c r="M13" s="17"/>
      <c r="N13" s="17">
        <v>3.8854635598986803E-2</v>
      </c>
      <c r="O13" s="17">
        <v>7.5301867688230703E-2</v>
      </c>
      <c r="P13" s="17">
        <v>8.7933664080646901E-2</v>
      </c>
      <c r="Q13" s="17">
        <v>0.10159977777410301</v>
      </c>
      <c r="R13" s="17"/>
      <c r="S13" s="17">
        <v>7.7032422246659404E-2</v>
      </c>
      <c r="T13" s="17">
        <v>5.1970636451726102E-2</v>
      </c>
      <c r="U13" s="17">
        <v>9.7649467209942803E-2</v>
      </c>
      <c r="V13" s="17">
        <v>6.0714658821141999E-2</v>
      </c>
      <c r="W13" s="17">
        <v>6.6977698782671999E-2</v>
      </c>
      <c r="X13" s="17">
        <v>8.7288757383973598E-2</v>
      </c>
      <c r="Y13" s="17">
        <v>8.4921392602892498E-2</v>
      </c>
      <c r="Z13" s="17">
        <v>9.4625342161162598E-2</v>
      </c>
      <c r="AA13" s="17">
        <v>7.0186476903709494E-2</v>
      </c>
      <c r="AB13" s="17">
        <v>6.0960440633117702E-2</v>
      </c>
      <c r="AC13" s="17">
        <v>9.2641256206583006E-2</v>
      </c>
      <c r="AD13" s="17">
        <v>0.107810134037111</v>
      </c>
      <c r="AE13" s="17"/>
      <c r="AF13" s="17">
        <v>7.3536252774178301E-2</v>
      </c>
      <c r="AG13" s="17">
        <v>5.0207222795031398E-2</v>
      </c>
      <c r="AH13" s="17">
        <v>0.14057607495930399</v>
      </c>
      <c r="AI13" s="17"/>
      <c r="AJ13" s="17">
        <v>6.6977797765881697E-2</v>
      </c>
      <c r="AK13" s="17">
        <v>6.5088313787653396E-2</v>
      </c>
      <c r="AL13" s="17">
        <v>5.1841671738273698E-2</v>
      </c>
      <c r="AM13" s="17">
        <v>7.8701756243606896E-2</v>
      </c>
      <c r="AN13" s="17">
        <v>0.127418742702962</v>
      </c>
      <c r="AO13" s="17"/>
      <c r="AP13" s="17">
        <v>5.8274028922532403E-2</v>
      </c>
      <c r="AQ13" s="17">
        <v>5.4037314786648201E-2</v>
      </c>
      <c r="AR13" s="17">
        <v>4.3484578634987801E-2</v>
      </c>
      <c r="AS13" s="17">
        <v>5.0232170986287801E-2</v>
      </c>
      <c r="AT13" s="17">
        <v>6.2030938043686701E-2</v>
      </c>
      <c r="AU13" s="17"/>
      <c r="AV13" s="17">
        <v>5.7889565767518997E-2</v>
      </c>
      <c r="AW13" s="17">
        <v>6.1435186507210998E-2</v>
      </c>
      <c r="AX13" s="17">
        <v>2.3564483435632701E-2</v>
      </c>
      <c r="AY13" s="17">
        <v>5.5592399006536598E-2</v>
      </c>
      <c r="AZ13" s="17">
        <v>7.7605666095767703E-2</v>
      </c>
      <c r="BA13" s="17">
        <v>0.188876766081224</v>
      </c>
      <c r="BB13" s="17"/>
      <c r="BC13" s="17">
        <v>0.10791246285891801</v>
      </c>
      <c r="BD13" s="17">
        <v>6.30601856826489E-2</v>
      </c>
      <c r="BE13" s="17">
        <v>6.6443876399132407E-2</v>
      </c>
      <c r="BF13" s="17">
        <v>4.9890867015846302E-2</v>
      </c>
      <c r="BG13" s="17">
        <v>1.45147520019904E-2</v>
      </c>
    </row>
    <row r="14" spans="2:59" x14ac:dyDescent="0.35">
      <c r="B14" s="18" t="s">
        <v>86</v>
      </c>
      <c r="C14" s="21">
        <v>0.82194404505954299</v>
      </c>
      <c r="D14" s="21">
        <v>0.82593621320077804</v>
      </c>
      <c r="E14" s="21">
        <v>0.81717251730670104</v>
      </c>
      <c r="F14" s="21"/>
      <c r="G14" s="21">
        <v>0.74070250687483696</v>
      </c>
      <c r="H14" s="21">
        <v>0.77911468755251101</v>
      </c>
      <c r="I14" s="21">
        <v>0.80355315366950797</v>
      </c>
      <c r="J14" s="21">
        <v>0.857332476579862</v>
      </c>
      <c r="K14" s="21">
        <v>0.86810537684836397</v>
      </c>
      <c r="L14" s="21">
        <v>0.86639280066017299</v>
      </c>
      <c r="M14" s="21"/>
      <c r="N14" s="21">
        <v>0.86977643828699702</v>
      </c>
      <c r="O14" s="21">
        <v>0.82302412460334096</v>
      </c>
      <c r="P14" s="21">
        <v>0.81446137085980097</v>
      </c>
      <c r="Q14" s="21">
        <v>0.77486885642695802</v>
      </c>
      <c r="R14" s="21"/>
      <c r="S14" s="21">
        <v>0.81935488692571001</v>
      </c>
      <c r="T14" s="21">
        <v>0.86502533602153597</v>
      </c>
      <c r="U14" s="21">
        <v>0.76950252275845099</v>
      </c>
      <c r="V14" s="21">
        <v>0.82380698818352505</v>
      </c>
      <c r="W14" s="21">
        <v>0.80871929263478104</v>
      </c>
      <c r="X14" s="21">
        <v>0.77100951499937398</v>
      </c>
      <c r="Y14" s="21">
        <v>0.84473084689994304</v>
      </c>
      <c r="Z14" s="21">
        <v>0.81295262276913904</v>
      </c>
      <c r="AA14" s="21">
        <v>0.82859483555717695</v>
      </c>
      <c r="AB14" s="21">
        <v>0.87410748720269804</v>
      </c>
      <c r="AC14" s="21">
        <v>0.77523064479277104</v>
      </c>
      <c r="AD14" s="21">
        <v>0.81413351615306395</v>
      </c>
      <c r="AE14" s="21"/>
      <c r="AF14" s="21">
        <v>0.82468954168056596</v>
      </c>
      <c r="AG14" s="21">
        <v>0.85359703389082897</v>
      </c>
      <c r="AH14" s="21">
        <v>0.75332835909121698</v>
      </c>
      <c r="AI14" s="21"/>
      <c r="AJ14" s="21">
        <v>0.83543906312257099</v>
      </c>
      <c r="AK14" s="21">
        <v>0.82280434214581499</v>
      </c>
      <c r="AL14" s="21">
        <v>0.88314038124448402</v>
      </c>
      <c r="AM14" s="21">
        <v>0.71435657227358196</v>
      </c>
      <c r="AN14" s="21">
        <v>0.76871240580640399</v>
      </c>
      <c r="AO14" s="21"/>
      <c r="AP14" s="21">
        <v>0.83978558879759901</v>
      </c>
      <c r="AQ14" s="21">
        <v>0.85101531134281105</v>
      </c>
      <c r="AR14" s="21">
        <v>0.82226358304048897</v>
      </c>
      <c r="AS14" s="21">
        <v>0.81673966653090702</v>
      </c>
      <c r="AT14" s="21">
        <v>0.81153564783450005</v>
      </c>
      <c r="AU14" s="21"/>
      <c r="AV14" s="21">
        <v>0.84533224699137699</v>
      </c>
      <c r="AW14" s="21">
        <v>0.82864541935435798</v>
      </c>
      <c r="AX14" s="21">
        <v>0.84994876348459303</v>
      </c>
      <c r="AY14" s="21">
        <v>0.82896830855484105</v>
      </c>
      <c r="AZ14" s="21">
        <v>0.75271549757232903</v>
      </c>
      <c r="BA14" s="21">
        <v>0.74516488706768702</v>
      </c>
      <c r="BB14" s="21"/>
      <c r="BC14" s="21">
        <v>0.80095859129664504</v>
      </c>
      <c r="BD14" s="21">
        <v>0.807746862674251</v>
      </c>
      <c r="BE14" s="21">
        <v>0.83601333805190603</v>
      </c>
      <c r="BF14" s="21">
        <v>0.86271255996001095</v>
      </c>
      <c r="BG14" s="21">
        <v>0.83759437136014503</v>
      </c>
    </row>
    <row r="15" spans="2:59" x14ac:dyDescent="0.35">
      <c r="B15" s="18" t="s">
        <v>87</v>
      </c>
      <c r="C15" s="21">
        <v>0.103042096800719</v>
      </c>
      <c r="D15" s="21">
        <v>0.111231325279865</v>
      </c>
      <c r="E15" s="21">
        <v>9.5560738006026102E-2</v>
      </c>
      <c r="F15" s="21"/>
      <c r="G15" s="21">
        <v>0.17446502780666601</v>
      </c>
      <c r="H15" s="21">
        <v>0.13109343352528699</v>
      </c>
      <c r="I15" s="21">
        <v>9.5412253798234203E-2</v>
      </c>
      <c r="J15" s="21">
        <v>8.4943688507146703E-2</v>
      </c>
      <c r="K15" s="21">
        <v>8.0115767700535398E-2</v>
      </c>
      <c r="L15" s="21">
        <v>6.8638621155440796E-2</v>
      </c>
      <c r="M15" s="21"/>
      <c r="N15" s="21">
        <v>9.1368926114015897E-2</v>
      </c>
      <c r="O15" s="21">
        <v>0.10167400770842799</v>
      </c>
      <c r="P15" s="21">
        <v>9.7604965059552504E-2</v>
      </c>
      <c r="Q15" s="21">
        <v>0.123531365798939</v>
      </c>
      <c r="R15" s="21"/>
      <c r="S15" s="21">
        <v>0.103612690827631</v>
      </c>
      <c r="T15" s="21">
        <v>8.3004027526737897E-2</v>
      </c>
      <c r="U15" s="21">
        <v>0.13284801003160601</v>
      </c>
      <c r="V15" s="21">
        <v>0.115478352995333</v>
      </c>
      <c r="W15" s="21">
        <v>0.124303008582546</v>
      </c>
      <c r="X15" s="21">
        <v>0.14170172761665301</v>
      </c>
      <c r="Y15" s="21">
        <v>7.0347760497164499E-2</v>
      </c>
      <c r="Z15" s="21">
        <v>9.2422035069698705E-2</v>
      </c>
      <c r="AA15" s="21">
        <v>0.10121868753911401</v>
      </c>
      <c r="AB15" s="21">
        <v>6.4932072164184604E-2</v>
      </c>
      <c r="AC15" s="21">
        <v>0.13212809900064601</v>
      </c>
      <c r="AD15" s="21">
        <v>7.8056349809825898E-2</v>
      </c>
      <c r="AE15" s="21"/>
      <c r="AF15" s="21">
        <v>0.101774205545255</v>
      </c>
      <c r="AG15" s="21">
        <v>9.6195743314139395E-2</v>
      </c>
      <c r="AH15" s="21">
        <v>0.106095565949479</v>
      </c>
      <c r="AI15" s="21"/>
      <c r="AJ15" s="21">
        <v>9.7583139111547298E-2</v>
      </c>
      <c r="AK15" s="21">
        <v>0.112107344066531</v>
      </c>
      <c r="AL15" s="21">
        <v>6.5017947017242395E-2</v>
      </c>
      <c r="AM15" s="21">
        <v>0.20694167148281101</v>
      </c>
      <c r="AN15" s="21">
        <v>0.103868851490633</v>
      </c>
      <c r="AO15" s="21"/>
      <c r="AP15" s="21">
        <v>0.101940382279869</v>
      </c>
      <c r="AQ15" s="21">
        <v>9.4947373870540697E-2</v>
      </c>
      <c r="AR15" s="21">
        <v>0.134251838324523</v>
      </c>
      <c r="AS15" s="21">
        <v>0.133028162482805</v>
      </c>
      <c r="AT15" s="21">
        <v>0.126433414121813</v>
      </c>
      <c r="AU15" s="21"/>
      <c r="AV15" s="21">
        <v>9.6778187241103694E-2</v>
      </c>
      <c r="AW15" s="21">
        <v>0.10991939413843101</v>
      </c>
      <c r="AX15" s="21">
        <v>0.126486753079775</v>
      </c>
      <c r="AY15" s="21">
        <v>0.115439292438623</v>
      </c>
      <c r="AZ15" s="21">
        <v>0.169678836331903</v>
      </c>
      <c r="BA15" s="21">
        <v>6.5958346851088701E-2</v>
      </c>
      <c r="BB15" s="21"/>
      <c r="BC15" s="21">
        <v>9.1128945844437106E-2</v>
      </c>
      <c r="BD15" s="21">
        <v>0.12919295164309999</v>
      </c>
      <c r="BE15" s="21">
        <v>9.75427855489618E-2</v>
      </c>
      <c r="BF15" s="21">
        <v>8.7396573024143095E-2</v>
      </c>
      <c r="BG15" s="21">
        <v>0.14789087663786399</v>
      </c>
    </row>
    <row r="16" spans="2:59" x14ac:dyDescent="0.35">
      <c r="B16" s="18" t="s">
        <v>88</v>
      </c>
      <c r="C16" s="22">
        <v>0.71890194825882303</v>
      </c>
      <c r="D16" s="22">
        <v>0.71470488792091302</v>
      </c>
      <c r="E16" s="22">
        <v>0.72161177930067499</v>
      </c>
      <c r="F16" s="22"/>
      <c r="G16" s="22">
        <v>0.56623747906817101</v>
      </c>
      <c r="H16" s="22">
        <v>0.64802125402722399</v>
      </c>
      <c r="I16" s="22">
        <v>0.70814089987127404</v>
      </c>
      <c r="J16" s="22">
        <v>0.77238878807271605</v>
      </c>
      <c r="K16" s="22">
        <v>0.78798960914782901</v>
      </c>
      <c r="L16" s="22">
        <v>0.79775417950473304</v>
      </c>
      <c r="M16" s="22"/>
      <c r="N16" s="22">
        <v>0.77840751217298099</v>
      </c>
      <c r="O16" s="22">
        <v>0.72135011689491302</v>
      </c>
      <c r="P16" s="22">
        <v>0.71685640580024801</v>
      </c>
      <c r="Q16" s="22">
        <v>0.65133749062801904</v>
      </c>
      <c r="R16" s="22"/>
      <c r="S16" s="22">
        <v>0.71574219609807999</v>
      </c>
      <c r="T16" s="22">
        <v>0.78202130849479801</v>
      </c>
      <c r="U16" s="22">
        <v>0.63665451272684404</v>
      </c>
      <c r="V16" s="22">
        <v>0.708328635188192</v>
      </c>
      <c r="W16" s="22">
        <v>0.68441628405223498</v>
      </c>
      <c r="X16" s="22">
        <v>0.62930778738272097</v>
      </c>
      <c r="Y16" s="22">
        <v>0.77438308640277898</v>
      </c>
      <c r="Z16" s="22">
        <v>0.72053058769944001</v>
      </c>
      <c r="AA16" s="22">
        <v>0.72737614801806305</v>
      </c>
      <c r="AB16" s="22">
        <v>0.80917541503851298</v>
      </c>
      <c r="AC16" s="22">
        <v>0.643102545792126</v>
      </c>
      <c r="AD16" s="22">
        <v>0.73607716634323805</v>
      </c>
      <c r="AE16" s="22"/>
      <c r="AF16" s="22">
        <v>0.722915336135311</v>
      </c>
      <c r="AG16" s="22">
        <v>0.75740129057669003</v>
      </c>
      <c r="AH16" s="22">
        <v>0.64723279314173798</v>
      </c>
      <c r="AI16" s="22"/>
      <c r="AJ16" s="22">
        <v>0.73785592401102396</v>
      </c>
      <c r="AK16" s="22">
        <v>0.71069699807928399</v>
      </c>
      <c r="AL16" s="22">
        <v>0.81812243422724196</v>
      </c>
      <c r="AM16" s="22">
        <v>0.50741490079077101</v>
      </c>
      <c r="AN16" s="22">
        <v>0.66484355431577102</v>
      </c>
      <c r="AO16" s="22"/>
      <c r="AP16" s="22">
        <v>0.73784520651773</v>
      </c>
      <c r="AQ16" s="22">
        <v>0.75606793747226997</v>
      </c>
      <c r="AR16" s="22">
        <v>0.68801174471596604</v>
      </c>
      <c r="AS16" s="22">
        <v>0.68371150404810299</v>
      </c>
      <c r="AT16" s="22">
        <v>0.68510223371268597</v>
      </c>
      <c r="AU16" s="22"/>
      <c r="AV16" s="22">
        <v>0.748554059750274</v>
      </c>
      <c r="AW16" s="22">
        <v>0.71872602521592699</v>
      </c>
      <c r="AX16" s="22">
        <v>0.72346201040481795</v>
      </c>
      <c r="AY16" s="22">
        <v>0.713529016116218</v>
      </c>
      <c r="AZ16" s="22">
        <v>0.58303666124042597</v>
      </c>
      <c r="BA16" s="22">
        <v>0.67920654021659899</v>
      </c>
      <c r="BB16" s="22"/>
      <c r="BC16" s="22">
        <v>0.70982964545220795</v>
      </c>
      <c r="BD16" s="22">
        <v>0.67855391103115203</v>
      </c>
      <c r="BE16" s="22">
        <v>0.73847055250294402</v>
      </c>
      <c r="BF16" s="22">
        <v>0.77531598693586701</v>
      </c>
      <c r="BG16" s="22">
        <v>0.68970349472228099</v>
      </c>
    </row>
    <row r="17" spans="2:2" x14ac:dyDescent="0.35">
      <c r="B17" s="16"/>
    </row>
    <row r="18" spans="2:2" x14ac:dyDescent="0.35">
      <c r="B18" t="s">
        <v>76</v>
      </c>
    </row>
    <row r="19" spans="2:2" x14ac:dyDescent="0.35">
      <c r="B19" t="s">
        <v>77</v>
      </c>
    </row>
    <row r="21" spans="2:2" x14ac:dyDescent="0.35">
      <c r="B21"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32</vt:i4>
      </vt:variant>
    </vt:vector>
  </HeadingPairs>
  <TitlesOfParts>
    <vt:vector size="32" baseType="lpstr">
      <vt:lpstr>Cover Sheet</vt:lpstr>
      <vt:lpstr>Contents</vt:lpstr>
      <vt:lpstr>Full Results</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BenMurphy</dc:creator>
  <cp:lastModifiedBy>Ben Murphy</cp:lastModifiedBy>
  <dcterms:created xsi:type="dcterms:W3CDTF">2024-07-25T09:39:40Z</dcterms:created>
  <dcterms:modified xsi:type="dcterms:W3CDTF">2024-10-14T14:56:31Z</dcterms:modified>
</cp:coreProperties>
</file>